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ichelaArena\Public First Dropbox\Policy and Research Team\Polling\Archived Work\2024\05 - Sky Trends\Results\"/>
    </mc:Choice>
  </mc:AlternateContent>
  <xr:revisionPtr revIDLastSave="0" documentId="13_ncr:1_{BDDB4DD3-CF6C-49B2-B815-D00EFBBC4651}" xr6:coauthVersionLast="47" xr6:coauthVersionMax="47" xr10:uidLastSave="{00000000-0000-0000-0000-000000000000}"/>
  <bookViews>
    <workbookView xWindow="-110" yWindow="-110" windowWidth="19420" windowHeight="11500" firstSheet="150" activeTab="155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  <sheet name="Table 152" sheetId="155" r:id="rId155"/>
    <sheet name="Table 153" sheetId="156" r:id="rId15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56" l="1"/>
  <c r="B19" i="155"/>
  <c r="B19" i="154"/>
  <c r="B19" i="153"/>
  <c r="B19" i="152"/>
  <c r="B19" i="151"/>
  <c r="B19" i="150"/>
  <c r="B19" i="149"/>
  <c r="B19" i="148"/>
  <c r="B19" i="147"/>
  <c r="B21" i="146"/>
  <c r="B21" i="145"/>
  <c r="B21" i="144"/>
  <c r="B21" i="143"/>
  <c r="B21" i="142"/>
  <c r="B21" i="141"/>
  <c r="B21" i="140"/>
  <c r="B21" i="139"/>
  <c r="B18" i="138"/>
  <c r="B18" i="137"/>
  <c r="B18" i="136"/>
  <c r="B18" i="135"/>
  <c r="B18" i="134"/>
  <c r="B18" i="133"/>
  <c r="B18" i="132"/>
  <c r="B18" i="131"/>
  <c r="B19" i="130"/>
  <c r="B22" i="129"/>
  <c r="B20" i="128"/>
  <c r="B19" i="127"/>
  <c r="B19" i="126"/>
  <c r="B19" i="125"/>
  <c r="B19" i="124"/>
  <c r="B19" i="123"/>
  <c r="B19" i="122"/>
  <c r="B19" i="121"/>
  <c r="B19" i="120"/>
  <c r="B19" i="119"/>
  <c r="B19" i="118"/>
  <c r="B19" i="117"/>
  <c r="B19" i="116"/>
  <c r="B19" i="115"/>
  <c r="B19" i="114"/>
  <c r="B19" i="113"/>
  <c r="B19" i="112"/>
  <c r="B19" i="111"/>
  <c r="B19" i="110"/>
  <c r="B19" i="109"/>
  <c r="B19" i="108"/>
  <c r="B26" i="107"/>
  <c r="B18" i="106"/>
  <c r="B17" i="105"/>
  <c r="B17" i="104"/>
  <c r="B18" i="103"/>
  <c r="B33" i="102"/>
  <c r="B29" i="101"/>
  <c r="B23" i="100"/>
  <c r="B23" i="99"/>
  <c r="B23" i="98"/>
  <c r="B24" i="97"/>
  <c r="B22" i="96"/>
  <c r="B20" i="95"/>
  <c r="B24" i="94"/>
  <c r="B24" i="93"/>
  <c r="B24" i="92"/>
  <c r="B24" i="91"/>
  <c r="B24" i="90"/>
  <c r="B24" i="89"/>
  <c r="B24" i="88"/>
  <c r="B24" i="87"/>
  <c r="B19" i="86"/>
  <c r="B21" i="85"/>
  <c r="B21" i="84"/>
  <c r="B21" i="83"/>
  <c r="B21" i="82"/>
  <c r="B21" i="81"/>
  <c r="B21" i="80"/>
  <c r="B37" i="79"/>
  <c r="B34" i="78"/>
  <c r="B22" i="77"/>
  <c r="B22" i="76"/>
  <c r="B22" i="75"/>
  <c r="B22" i="74"/>
  <c r="B22" i="73"/>
  <c r="B22" i="72"/>
  <c r="B22" i="71"/>
  <c r="B22" i="70"/>
  <c r="B19" i="69"/>
  <c r="B25" i="68"/>
  <c r="B18" i="67"/>
  <c r="B18" i="66"/>
  <c r="B22" i="65"/>
  <c r="B22" i="64"/>
  <c r="B22" i="63"/>
  <c r="B22" i="62"/>
  <c r="B16" i="61"/>
  <c r="B16" i="60"/>
  <c r="B16" i="59"/>
  <c r="B16" i="58"/>
  <c r="B21" i="57"/>
  <c r="B21" i="56"/>
  <c r="B21" i="55"/>
  <c r="B21" i="54"/>
  <c r="B21" i="53"/>
  <c r="B21" i="52"/>
  <c r="B21" i="51"/>
  <c r="B21" i="50"/>
  <c r="B21" i="49"/>
  <c r="B21" i="48"/>
  <c r="B21" i="47"/>
  <c r="B21" i="46"/>
  <c r="B21" i="45"/>
  <c r="B23" i="44"/>
  <c r="B16" i="43"/>
  <c r="B24" i="42"/>
  <c r="B24" i="41"/>
  <c r="B24" i="40"/>
  <c r="B24" i="39"/>
  <c r="B24" i="38"/>
  <c r="B24" i="37"/>
  <c r="B24" i="36"/>
  <c r="B24" i="35"/>
  <c r="B24" i="34"/>
  <c r="B24" i="33"/>
  <c r="B24" i="32"/>
  <c r="B24" i="31"/>
  <c r="B24" i="30"/>
  <c r="B24" i="29"/>
  <c r="B24" i="28"/>
  <c r="B24" i="27"/>
  <c r="B24" i="26"/>
  <c r="B24" i="25"/>
  <c r="B24" i="24"/>
  <c r="B24" i="23"/>
  <c r="B24" i="22"/>
  <c r="B24" i="21"/>
  <c r="B24" i="20"/>
  <c r="B24" i="19"/>
  <c r="B24" i="18"/>
  <c r="B24" i="17"/>
  <c r="B26" i="16"/>
  <c r="B30" i="15"/>
  <c r="B21" i="14"/>
  <c r="B29" i="13"/>
  <c r="B20" i="12"/>
  <c r="B20" i="11"/>
  <c r="B20" i="10"/>
  <c r="B20" i="9"/>
  <c r="B20" i="8"/>
  <c r="B20" i="7"/>
  <c r="B20" i="6"/>
  <c r="B20" i="5"/>
  <c r="B18" i="4"/>
  <c r="E161" i="2"/>
  <c r="D161" i="2"/>
  <c r="E160" i="2"/>
  <c r="D160" i="2"/>
  <c r="E159" i="2"/>
  <c r="D159" i="2"/>
  <c r="E158" i="2"/>
  <c r="D158" i="2"/>
  <c r="E157" i="2"/>
  <c r="D157" i="2"/>
  <c r="E156" i="2"/>
  <c r="D156" i="2"/>
  <c r="E155" i="2"/>
  <c r="D155" i="2"/>
  <c r="E154" i="2"/>
  <c r="D154" i="2"/>
  <c r="E153" i="2"/>
  <c r="D153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D67" i="2"/>
  <c r="E66" i="2"/>
  <c r="D66" i="2"/>
  <c r="E65" i="2"/>
  <c r="D65" i="2"/>
  <c r="E64" i="2"/>
  <c r="D64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D56" i="2"/>
  <c r="E55" i="2"/>
  <c r="D55" i="2"/>
  <c r="E54" i="2"/>
  <c r="D54" i="2"/>
  <c r="E53" i="2"/>
  <c r="D53" i="2"/>
  <c r="E52" i="2"/>
  <c r="D52" i="2"/>
  <c r="E51" i="2"/>
  <c r="D51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<sst xmlns="http://schemas.openxmlformats.org/spreadsheetml/2006/main" count="9487" uniqueCount="569">
  <si>
    <t>Public First Poll for Sky Trends</t>
  </si>
  <si>
    <t>Fieldwork:</t>
  </si>
  <si>
    <t>14th May - 20th May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</si>
  <si>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</si>
  <si>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</si>
  <si>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</si>
  <si>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</si>
  <si>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</si>
  <si>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</si>
  <si>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</si>
  <si>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</si>
  <si>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</si>
  <si>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</si>
  <si>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</si>
  <si>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</si>
  <si>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</si>
  <si>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</si>
  <si>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</si>
  <si>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</si>
  <si>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</si>
  <si>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</si>
  <si>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</si>
  <si>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</si>
  <si>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</si>
  <si>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</si>
  <si>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</si>
  <si>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</si>
  <si>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</si>
  <si>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</si>
  <si>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</si>
  <si>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</si>
  <si>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</si>
  <si>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</si>
  <si>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</si>
  <si>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</si>
  <si>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</si>
  <si>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</si>
  <si>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</si>
  <si>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</si>
  <si>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</si>
  <si>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</si>
  <si>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</si>
  <si>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</si>
  <si>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Yes</t>
  </si>
  <si>
    <t>No</t>
  </si>
  <si>
    <t>Gender</t>
  </si>
  <si>
    <t>Age</t>
  </si>
  <si>
    <t>Social Grade</t>
  </si>
  <si>
    <t>Region</t>
  </si>
  <si>
    <t>Children</t>
  </si>
  <si>
    <t>Sky TV customer</t>
  </si>
  <si>
    <t>Sky Mobile customer</t>
  </si>
  <si>
    <t>Sky Broadband customer</t>
  </si>
  <si>
    <t>I am very comfortable financially</t>
  </si>
  <si>
    <t>I am relatively comfortable financially</t>
  </si>
  <si>
    <t>I do not have money for luxuries but can normally comfortably cover the essentials</t>
  </si>
  <si>
    <t>I can only just afford my costs and often struggle to make ends meet</t>
  </si>
  <si>
    <t>I cannot afford my costs and often have to go without essentials like food and heating</t>
  </si>
  <si>
    <t xml:space="preserve"> How well off would you say you feel?</t>
  </si>
  <si>
    <t>BASE: All Respondents</t>
  </si>
  <si>
    <t>Fieldwork:  14th May - 20th May 2024</t>
  </si>
  <si>
    <t>Data weighted by interlocking age &amp; gender, region and social grade to Nationally Representative Proportions</t>
  </si>
  <si>
    <t xml:space="preserve"> Eating out at restaurants, cafes or bars</t>
  </si>
  <si>
    <t xml:space="preserve"> Ordering a takeaway</t>
  </si>
  <si>
    <t xml:space="preserve"> Holidays and vacations</t>
  </si>
  <si>
    <t xml:space="preserve"> Attending live entertainment events (e.g. concerts, sports matches, theatre)</t>
  </si>
  <si>
    <t xml:space="preserve"> Subscriptions for TV and streaming services</t>
  </si>
  <si>
    <t xml:space="preserve"> Technology devices (e.g. computers, phones)</t>
  </si>
  <si>
    <t xml:space="preserve"> Entertainment devices (e.g. TVs, gaming consoles)</t>
  </si>
  <si>
    <t>Reduced spending considerably </t>
  </si>
  <si>
    <t>Reduced spending somewhat</t>
  </si>
  <si>
    <t>Remained the same</t>
  </si>
  <si>
    <t>Increased spending somewhat</t>
  </si>
  <si>
    <t>Increased spending considerably</t>
  </si>
  <si>
    <t>Not applicable</t>
  </si>
  <si>
    <t>Don’t know</t>
  </si>
  <si>
    <t>Grid Summary: In terms of your current spending and budgeting in the last couple months, how has your spending on these items changed?Please select all that apply </t>
  </si>
  <si>
    <t>In terms of your current spending and budgeting in the last couple months, how has your spending on these items changed?Please select all that apply : Eating out at restaurants, cafes or bars</t>
  </si>
  <si>
    <t>In terms of your current spending and budgeting in the last couple months, how has your spending on these items changed?Please select all that apply : Ordering a takeaway</t>
  </si>
  <si>
    <t>In terms of your current spending and budgeting in the last couple months, how has your spending on these items changed?Please select all that apply : Holidays and vacations</t>
  </si>
  <si>
    <t>In terms of your current spending and budgeting in the last couple months, how has your spending on these items changed?Please select all that apply : Attending live entertainment events (e.g. concerts, sports matches, theatre)</t>
  </si>
  <si>
    <t>In terms of your current spending and budgeting in the last couple months, how has your spending on these items changed?Please select all that apply : Subscriptions for TV and streaming services</t>
  </si>
  <si>
    <t>In terms of your current spending and budgeting in the last couple months, how has your spending on these items changed?Please select all that apply : Technology devices (e.g. computers, phones)</t>
  </si>
  <si>
    <t>In terms of your current spending and budgeting in the last couple months, how has your spending on these items changed?Please select all that apply : Entertainment devices (e.g. TVs, gaming consoles)</t>
  </si>
  <si>
    <t>Smartphone (from such companies as Apple, Samsung, Google and others)</t>
  </si>
  <si>
    <t>Laptop computer (PC or Mac)</t>
  </si>
  <si>
    <t>Smart TV set (a TV set with inbuilt connectivity to the internet)</t>
  </si>
  <si>
    <t>Tablet (like an iPad, Kindle Fire or Google Nexus)</t>
  </si>
  <si>
    <t>Gaming console</t>
  </si>
  <si>
    <t>Radio set (either AM/FM or DAB)</t>
  </si>
  <si>
    <t>Streaming media player (like Apple TV, Now TV, Amazon Fire TV, Chromecast, Roku)</t>
  </si>
  <si>
    <t>Desktop computer (PC or Mac)</t>
  </si>
  <si>
    <t>Standard TV set (with aerial)</t>
  </si>
  <si>
    <t>Wearable technology like a smartwatch (like an Apple Watch) or a fitness tracker (like a Fitbit)</t>
  </si>
  <si>
    <t>Digital video recorder/ DVR (like Sky Plus, TiVo/ V Plus or Freeview Plus)</t>
  </si>
  <si>
    <t>Mobile phone (without internet access)</t>
  </si>
  <si>
    <t>Handheld gaming device</t>
  </si>
  <si>
    <t>Virtual reality (VR) headset (like Oculus, Meta Quest, Apple Vision)</t>
  </si>
  <si>
    <t>Augmented reality  (AR) device (such as Google Glass, Apple Glasses)</t>
  </si>
  <si>
    <t>None of the above</t>
  </si>
  <si>
    <t>Which of the following devices do you own, if any?Select all that apply </t>
  </si>
  <si>
    <t>It is a secondary TV set, and my main TV does connect to the internet.</t>
  </si>
  <si>
    <t>I don’t want to buy a new TV set.</t>
  </si>
  <si>
    <t>I don’t need to pay for any subscriptions.</t>
  </si>
  <si>
    <t>It offers better reliability during poor internet connectivity.</t>
  </si>
  <si>
    <t>I think the quality is better.</t>
  </si>
  <si>
    <t>I don’t feel confident using the internet. </t>
  </si>
  <si>
    <t>Other (please specify)</t>
  </si>
  <si>
    <t>You told us that you own a standard TV set that connects via an aerial and does not connect to the internet. What are your reasons for using this device? </t>
  </si>
  <si>
    <t>Netflix</t>
  </si>
  <si>
    <t>Amazon Prime Video</t>
  </si>
  <si>
    <t>Disney +</t>
  </si>
  <si>
    <t>Sky</t>
  </si>
  <si>
    <t>Virgin Media</t>
  </si>
  <si>
    <t>Paramount+</t>
  </si>
  <si>
    <t>NOW (formerly NOW TV)</t>
  </si>
  <si>
    <t>Apple TV+</t>
  </si>
  <si>
    <t>YouTube Premium</t>
  </si>
  <si>
    <t>TNT Sport</t>
  </si>
  <si>
    <t>Discovery+</t>
  </si>
  <si>
    <t>BT TV/ EE TV</t>
  </si>
  <si>
    <t>Channel 4+</t>
  </si>
  <si>
    <t>ITVX Premium</t>
  </si>
  <si>
    <t>TalkTalk</t>
  </si>
  <si>
    <t>Don't know</t>
  </si>
  <si>
    <t>Which, if any, of the following services are you or someone in your household a paid subscriber to?Please select all that apply</t>
  </si>
  <si>
    <t>Freeview</t>
  </si>
  <si>
    <t>Freely</t>
  </si>
  <si>
    <t>BT TV /EE TV</t>
  </si>
  <si>
    <t>Freesat</t>
  </si>
  <si>
    <t>TalkTalk TV</t>
  </si>
  <si>
    <t>YouView (Standalone box only)</t>
  </si>
  <si>
    <t>Another provider (please specify)</t>
  </si>
  <si>
    <t>I don't have a TV service provider, I only watch on streaming services</t>
  </si>
  <si>
    <t>I don’t have a TV</t>
  </si>
  <si>
    <t xml:space="preserve"> Which of the following TV service providers do you use as your main home TV provider?  Please select one.</t>
  </si>
  <si>
    <t xml:space="preserve"> Smart TV set (a TV set with inbuilt connectivity to the internet)</t>
  </si>
  <si>
    <t xml:space="preserve"> Standard TV set (with an aerial)</t>
  </si>
  <si>
    <t xml:space="preserve"> Mobile phone or smartphone</t>
  </si>
  <si>
    <t xml:space="preserve"> Tablet</t>
  </si>
  <si>
    <t xml:space="preserve"> Laptop or desktop computer</t>
  </si>
  <si>
    <t xml:space="preserve"> Virtual reality (VR) headset</t>
  </si>
  <si>
    <t xml:space="preserve"> Augmented reality (AR) device</t>
  </si>
  <si>
    <t>Multiple times a day</t>
  </si>
  <si>
    <t>Once a day</t>
  </si>
  <si>
    <t>Multiple times a week</t>
  </si>
  <si>
    <t>Once a week</t>
  </si>
  <si>
    <t>Multiple times a month</t>
  </si>
  <si>
    <t>Once a month</t>
  </si>
  <si>
    <t>Multiple times a year</t>
  </si>
  <si>
    <t>Once a year</t>
  </si>
  <si>
    <t>Less often</t>
  </si>
  <si>
    <t>Never</t>
  </si>
  <si>
    <t>Grid Summary: How often do you watch video content using the following types of device? </t>
  </si>
  <si>
    <t>How often do you watch video content using the following types of device? : Smart TV set (a TV set with inbuilt connectivity to the internet)</t>
  </si>
  <si>
    <t>How often do you watch video content using the following types of device? : Standard TV set (with an aerial)</t>
  </si>
  <si>
    <t>How often do you watch video content using the following types of device? : Mobile phone or smartphone</t>
  </si>
  <si>
    <t>How often do you watch video content using the following types of device? : Tablet</t>
  </si>
  <si>
    <t>How often do you watch video content using the following types of device? : Laptop or desktop computer</t>
  </si>
  <si>
    <t>How often do you watch video content using the following types of device? : Virtual reality (VR) headset</t>
  </si>
  <si>
    <t>How often do you watch video content using the following types of device? : Augmented reality (AR) device</t>
  </si>
  <si>
    <t xml:space="preserve"> Watching a traditional, linear TV channel as it is broadcast</t>
  </si>
  <si>
    <t xml:space="preserve"> Watching a program or film you have recorded</t>
  </si>
  <si>
    <t xml:space="preserve"> Watching a program or film through a catch up service (e.g. BBC iPlayer, All4)</t>
  </si>
  <si>
    <t xml:space="preserve"> Watching a physical DVD or video</t>
  </si>
  <si>
    <t xml:space="preserve"> Watching from a streaming service (e.g. Netflix, Amazon Prime Video, Now)</t>
  </si>
  <si>
    <t xml:space="preserve">  Watching short video clips on a social media app (e.g., Tiktok, Instagram)</t>
  </si>
  <si>
    <t xml:space="preserve"> Watching longer videos on a video sharing app (e.g. YouTube)</t>
  </si>
  <si>
    <t xml:space="preserve"> Watching a program or film you have bought or rented online (e.g. Sky Store, iTunes)</t>
  </si>
  <si>
    <t xml:space="preserve"> Going to the cinema</t>
  </si>
  <si>
    <t>Grid Summary: How often do you watch video content from the following types of sources?</t>
  </si>
  <si>
    <t>How often do you watch video content from the following types of sources?: Watching a traditional, linear TV channel as it is broadcast</t>
  </si>
  <si>
    <t>How often do you watch video content from the following types of sources?: Watching a program or film you have recorded</t>
  </si>
  <si>
    <t>How often do you watch video content from the following types of sources?: Watching a program or film through a catch up service (e.g. BBC iPlayer, All4)</t>
  </si>
  <si>
    <t>How often do you watch video content from the following types of sources?: Watching a physical DVD or video</t>
  </si>
  <si>
    <t>How often do you watch video content from the following types of sources?: Watching from a streaming service (e.g. Netflix, Amazon Prime Video, Now)</t>
  </si>
  <si>
    <t>How often do you watch video content from the following types of sources?:  Watching short video clips on a social media app (e.g., Tiktok, Instagram)</t>
  </si>
  <si>
    <t>How often do you watch video content from the following types of sources?: Watching longer videos on a video sharing app (e.g. YouTube)</t>
  </si>
  <si>
    <t>How often do you watch video content from the following types of sources?: Watching a program or film you have bought or rented online (e.g. Sky Store, iTunes)</t>
  </si>
  <si>
    <t>How often do you watch video content from the following types of sources?: Going to the cinema</t>
  </si>
  <si>
    <t xml:space="preserve"> Watching a program that has your full attention	 </t>
  </si>
  <si>
    <t xml:space="preserve"> Primarily watching a program while also being on your phone or tablet</t>
  </si>
  <si>
    <t xml:space="preserve"> Having the TV on in the background while you do something else	</t>
  </si>
  <si>
    <t xml:space="preserve"> Switching between devices half way through a program (e.g. finishing a program on your phone)	</t>
  </si>
  <si>
    <t xml:space="preserve"> Watching while on the move (e.g. travelling or commuting)</t>
  </si>
  <si>
    <t xml:space="preserve"> Re-watching an old favourite	</t>
  </si>
  <si>
    <t xml:space="preserve"> Watching with subtitles </t>
  </si>
  <si>
    <t xml:space="preserve">How often do you watch video content using the following types of device? : Watching a program that has your full attention	 </t>
  </si>
  <si>
    <t>How often do you watch video content using the following types of device? : Primarily watching a program while also being on your phone or tablet</t>
  </si>
  <si>
    <t xml:space="preserve">How often do you watch video content using the following types of device? : Having the TV on in the background while you do something else	</t>
  </si>
  <si>
    <t xml:space="preserve">How often do you watch video content using the following types of device? : Switching between devices half way through a program (e.g. finishing a program on your phone)	</t>
  </si>
  <si>
    <t>How often do you watch video content using the following types of device? : Watching while on the move (e.g. travelling or commuting)</t>
  </si>
  <si>
    <t xml:space="preserve">How often do you watch video content using the following types of device? : Re-watching an old favourite	</t>
  </si>
  <si>
    <t xml:space="preserve">How often do you watch video content using the following types of device? : Watching with subtitles </t>
  </si>
  <si>
    <t>I enjoy TV more when I am fully focused on what I am watching. </t>
  </si>
  <si>
    <t>I enjoy TV more when multitasking (e.g. also scrolling on my phone or cooking).</t>
  </si>
  <si>
    <t>Don’t Know</t>
  </si>
  <si>
    <t xml:space="preserve"> To what extent do each of the following statements describe your preferences? </t>
  </si>
  <si>
    <t>Read texts or other messages on another device</t>
  </si>
  <si>
    <t>Looked at social media on another device</t>
  </si>
  <si>
    <t>Read emails or news articles on another device</t>
  </si>
  <si>
    <t>Looked up more information about the show or film (i.e. about the actors or historical events) </t>
  </si>
  <si>
    <t>Caught up on household tasks like cleaning or laundry</t>
  </si>
  <si>
    <t>Cooked a meal</t>
  </si>
  <si>
    <t>Read a book</t>
  </si>
  <si>
    <t>Listened to a podcast</t>
  </si>
  <si>
    <t>Which of the following have you done while watching TV in the last couple weeks?Select all that apply. </t>
  </si>
  <si>
    <t xml:space="preserve"> When you feel sad</t>
  </si>
  <si>
    <t xml:space="preserve"> When you feel content or happy</t>
  </si>
  <si>
    <t xml:space="preserve"> When you’re ill</t>
  </si>
  <si>
    <t xml:space="preserve"> When you want to be entertained</t>
  </si>
  <si>
    <t xml:space="preserve"> When you want to relax</t>
  </si>
  <si>
    <t>Sports</t>
  </si>
  <si>
    <t>News</t>
  </si>
  <si>
    <t>Newly released fictional TV show or film</t>
  </si>
  <si>
    <t>Documentaries</t>
  </si>
  <si>
    <t>Arts</t>
  </si>
  <si>
    <t>Re-watching an older TV show or film</t>
  </si>
  <si>
    <t>Not applicable - I’d rather not watch anything then</t>
  </si>
  <si>
    <t>Grid Summary: The next questions are about how you pick what to watch. In these different moments, which kind of program are you most interested in watching?</t>
  </si>
  <si>
    <t>The next questions are about how you pick what to watch. In these different moments, which kind of program are you most interested in watching?: When you feel sad</t>
  </si>
  <si>
    <t>The next questions are about how you pick what to watch. In these different moments, which kind of program are you most interested in watching?: When you feel content or happy</t>
  </si>
  <si>
    <t>The next questions are about how you pick what to watch. In these different moments, which kind of program are you most interested in watching?: When you’re ill</t>
  </si>
  <si>
    <t>The next questions are about how you pick what to watch. In these different moments, which kind of program are you most interested in watching?: When you want to be entertained</t>
  </si>
  <si>
    <t>The next questions are about how you pick what to watch. In these different moments, which kind of program are you most interested in watching?: When you want to relax</t>
  </si>
  <si>
    <t xml:space="preserve"> When you get home from work, school, or other obligations</t>
  </si>
  <si>
    <t xml:space="preserve"> While cooking, doing laundry, or other household tasks</t>
  </si>
  <si>
    <t xml:space="preserve"> When working from home</t>
  </si>
  <si>
    <t xml:space="preserve"> While eating breakfast</t>
  </si>
  <si>
    <t xml:space="preserve"> While in transit or commuting (on the bus/train)</t>
  </si>
  <si>
    <t xml:space="preserve"> While eating dinner</t>
  </si>
  <si>
    <t>The next questions are about how you pick what to watch. In these different moments, which kind of program are you most interested in watching?: When you get home from work, school, or other obligations</t>
  </si>
  <si>
    <t>The next questions are about how you pick what to watch. In these different moments, which kind of program are you most interested in watching?: While cooking, doing laundry, or other household tasks</t>
  </si>
  <si>
    <t>The next questions are about how you pick what to watch. In these different moments, which kind of program are you most interested in watching?: When working from home</t>
  </si>
  <si>
    <t>The next questions are about how you pick what to watch. In these different moments, which kind of program are you most interested in watching?: While eating breakfast</t>
  </si>
  <si>
    <t>The next questions are about how you pick what to watch. In these different moments, which kind of program are you most interested in watching?: While in transit or commuting (on the bus/train)</t>
  </si>
  <si>
    <t>The next questions are about how you pick what to watch. In these different moments, which kind of program are you most interested in watching?: While eating dinner</t>
  </si>
  <si>
    <t xml:space="preserve"> Watched a TV show for more than 2 hours in a single sitting</t>
  </si>
  <si>
    <t xml:space="preserve"> Watched the entire series of a TV show in a single sitting</t>
  </si>
  <si>
    <t xml:space="preserve"> Subscribed to a new streaming service to watch a specific TV show</t>
  </si>
  <si>
    <t> Yes</t>
  </si>
  <si>
    <t> No</t>
  </si>
  <si>
    <t>Grid Summary: Which of the following activities have you engaged in the past few months?</t>
  </si>
  <si>
    <t>Which of the following activities have you engaged in the past few months?: Watched a TV show for more than 2 hours in a single sitting</t>
  </si>
  <si>
    <t>Which of the following activities have you engaged in the past few months?: Watched the entire series of a TV show in a single sitting</t>
  </si>
  <si>
    <t>Which of the following activities have you engaged in the past few months?: Subscribed to a new streaming service to watch a specific TV show</t>
  </si>
  <si>
    <t xml:space="preserve"> I like content with a diverse cast from different backgrounds</t>
  </si>
  <si>
    <t xml:space="preserve"> People with my views and experiences are represented in TV and film content </t>
  </si>
  <si>
    <t xml:space="preserve"> I see people like me featured in the shows and films I watch 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</si>
  <si>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</si>
  <si>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</si>
  <si>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</si>
  <si>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</si>
  <si>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</si>
  <si>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</si>
  <si>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</si>
  <si>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Net:</t>
  </si>
  <si>
    <t>Grid Summary: To what extent do you agree or disagree with the following statements?</t>
  </si>
  <si>
    <t>To what extent do you agree or disagree with the following statements?: I see people like me featured in the shows and films I watch </t>
  </si>
  <si>
    <t>To what extent do you agree or disagree with the following statements?: People with my views and experiences are represented in TV and film content </t>
  </si>
  <si>
    <t>To what extent do you agree or disagree with the following statements?: I like content with a diverse cast from different backgrounds</t>
  </si>
  <si>
    <t>Less than a minute</t>
  </si>
  <si>
    <t>1 - 5 minutes</t>
  </si>
  <si>
    <t>5 - 10 minutes</t>
  </si>
  <si>
    <t>10 - 15 minutes</t>
  </si>
  <si>
    <t>More than 15 minutes</t>
  </si>
  <si>
    <t xml:space="preserve"> On average, when you’re picking something new to watch with others, such as your partner, family, or friends,  how long does it take you to decide?</t>
  </si>
  <si>
    <t>BASE: Question randomly assigned to respondents</t>
  </si>
  <si>
    <t xml:space="preserve">  On average, when you’re picking something new to watch, how long does it take you to decide?</t>
  </si>
  <si>
    <t>I browse through channels until something catches my eye.</t>
  </si>
  <si>
    <t>I stick to my favourite channels or shows.</t>
  </si>
  <si>
    <t>I follow recommendations from friends or family.</t>
  </si>
  <si>
    <t>I swap between different platforms/apps until something catches my eye. </t>
  </si>
  <si>
    <t>I rewatch old favourites most of the time.</t>
  </si>
  <si>
    <t>I am inspired after watching adverts for new programmes.</t>
  </si>
  <si>
    <t>I watch whatever is trending or popular at the moment.</t>
  </si>
  <si>
    <t>I read reviews or ratings online before deciding.</t>
  </si>
  <si>
    <t>I watch whatever is on the TV schedule at the time.</t>
  </si>
  <si>
    <t>I am inspired by watching interviews with cast/ production team.</t>
  </si>
  <si>
    <t>Don’t Know.</t>
  </si>
  <si>
    <t>How do you usually decide what to watch?Select up to three.</t>
  </si>
  <si>
    <t>Much more likely</t>
  </si>
  <si>
    <t>Somewhat more likely</t>
  </si>
  <si>
    <t>Neither more likely or unlikely</t>
  </si>
  <si>
    <t>Somewhat more unlikely</t>
  </si>
  <si>
    <t>Much more unlikely</t>
  </si>
  <si>
    <t xml:space="preserve"> How much more likely, if at all, would you say that you are to try a TV show if it is set or made in the UK rather than another English speaking country?</t>
  </si>
  <si>
    <t xml:space="preserve"> It is important to support British production teams and performers.</t>
  </si>
  <si>
    <t xml:space="preserve"> I enjoy the dry British sense of humour.</t>
  </si>
  <si>
    <t xml:space="preserve"> TV and film is one of the most important British exports</t>
  </si>
  <si>
    <t xml:space="preserve"> I want to watch shows that reflect the British point of view.</t>
  </si>
  <si>
    <t xml:space="preserve"> I feel proud to be British when watching British-made films and TV shows.</t>
  </si>
  <si>
    <t xml:space="preserve"> I like watching content that is made in my local area.</t>
  </si>
  <si>
    <t xml:space="preserve"> My favourite films and TV shows are made in the UK</t>
  </si>
  <si>
    <t>To what extent do you agree or disagree with the following statements?: TV and film is one of the most important British exports</t>
  </si>
  <si>
    <t>To what extent do you agree or disagree with the following statements?: My favourite films and TV shows are made in the UK</t>
  </si>
  <si>
    <t>To what extent do you agree or disagree with the following statements?: I feel proud to be British when watching British-made films and TV shows.</t>
  </si>
  <si>
    <t>To what extent do you agree or disagree with the following statements?: I enjoy the dry British sense of humour.</t>
  </si>
  <si>
    <t>To what extent do you agree or disagree with the following statements?: It is important to support British production teams and performers.</t>
  </si>
  <si>
    <t>To what extent do you agree or disagree with the following statements?: I want to watch shows that reflect the British point of view.</t>
  </si>
  <si>
    <t>To what extent do you agree or disagree with the following statements?: I like watching content that is made in my local area.</t>
  </si>
  <si>
    <t>Drama</t>
  </si>
  <si>
    <t>Documentary</t>
  </si>
  <si>
    <t>Sitcoms or Comedy</t>
  </si>
  <si>
    <t>Crime</t>
  </si>
  <si>
    <t>Soap</t>
  </si>
  <si>
    <t>Sport</t>
  </si>
  <si>
    <t>Game Shows</t>
  </si>
  <si>
    <t>Reality TV</t>
  </si>
  <si>
    <t>Music</t>
  </si>
  <si>
    <t>Cooking</t>
  </si>
  <si>
    <t>Travel</t>
  </si>
  <si>
    <t>Medical Drama</t>
  </si>
  <si>
    <t>Science Fiction</t>
  </si>
  <si>
    <t>Romance</t>
  </si>
  <si>
    <t>Horror</t>
  </si>
  <si>
    <t>Fantasy</t>
  </si>
  <si>
    <t>Animation/Cartoons</t>
  </si>
  <si>
    <t>Don't Know</t>
  </si>
  <si>
    <t>What content do you think the UK is particularly good at creating, relative to the rest of the world?Select up to three of the following options</t>
  </si>
  <si>
    <t>Football</t>
  </si>
  <si>
    <t>Tennis</t>
  </si>
  <si>
    <t>F1</t>
  </si>
  <si>
    <t>Athletics</t>
  </si>
  <si>
    <t>Rugby Union</t>
  </si>
  <si>
    <t>Boxing</t>
  </si>
  <si>
    <t>Cricket</t>
  </si>
  <si>
    <t>Snooker</t>
  </si>
  <si>
    <t>Darts</t>
  </si>
  <si>
    <t>Golf</t>
  </si>
  <si>
    <t>Swimming</t>
  </si>
  <si>
    <t>Gymnastics</t>
  </si>
  <si>
    <t>Horse racing</t>
  </si>
  <si>
    <t>Motorsports (besides F1)</t>
  </si>
  <si>
    <t>Cycling</t>
  </si>
  <si>
    <t>Rugby League</t>
  </si>
  <si>
    <t>Basketball</t>
  </si>
  <si>
    <t>American Football</t>
  </si>
  <si>
    <t>Rowing</t>
  </si>
  <si>
    <t>Volleyball</t>
  </si>
  <si>
    <t>Netball</t>
  </si>
  <si>
    <t>Which, if any, of these sports do you enjoy watching on TV?Please select all that apply </t>
  </si>
  <si>
    <t xml:space="preserve"> I am inspired to do more sport after watching professional athletes</t>
  </si>
  <si>
    <t xml:space="preserve"> Women's sport is equally exciting as men's sport</t>
  </si>
  <si>
    <t xml:space="preserve"> I am optimistic about the future of British sport</t>
  </si>
  <si>
    <t xml:space="preserve"> I am proud of British athletes</t>
  </si>
  <si>
    <t xml:space="preserve"> British athletes are good role models for children</t>
  </si>
  <si>
    <t>Strongly disagree</t>
  </si>
  <si>
    <t>Neither agree nor disagree</t>
  </si>
  <si>
    <t>Strongly agree</t>
  </si>
  <si>
    <t>To what extent do you agree or disagree with the following statements?: Women's sport is equally exciting as men's sport</t>
  </si>
  <si>
    <t>To what extent do you agree or disagree with the following statements?: I am proud of British athletes</t>
  </si>
  <si>
    <t>To what extent do you agree or disagree with the following statements?: I am optimistic about the future of British sport</t>
  </si>
  <si>
    <t>To what extent do you agree or disagree with the following statements?: British athletes are good role models for children</t>
  </si>
  <si>
    <t>To what extent do you agree or disagree with the following statements?: I am inspired to do more sport after watching professional athletes</t>
  </si>
  <si>
    <t>Watched a men’s sports event on TV</t>
  </si>
  <si>
    <t>Watched a women’s sports event on TV</t>
  </si>
  <si>
    <t>Attended a men’s sports event in person</t>
  </si>
  <si>
    <t>Attended a women’s sports event in person</t>
  </si>
  <si>
    <t>Which of the following activities have you done in the last year?Select all that apply </t>
  </si>
  <si>
    <t xml:space="preserve"> TV news</t>
  </si>
  <si>
    <t xml:space="preserve"> Printed newspaper</t>
  </si>
  <si>
    <t xml:space="preserve"> Radio</t>
  </si>
  <si>
    <t xml:space="preserve"> News website</t>
  </si>
  <si>
    <t xml:space="preserve"> Social media</t>
  </si>
  <si>
    <t xml:space="preserve"> Dedicated news app</t>
  </si>
  <si>
    <t xml:space="preserve"> Podcasts</t>
  </si>
  <si>
    <t>Grid Summary: How often do you use the following types of news media to keep up to date with the news? </t>
  </si>
  <si>
    <t>How often do you use the following types of news media to keep up to date with the news? : TV news</t>
  </si>
  <si>
    <t>How often do you use the following types of news media to keep up to date with the news? : Printed newspaper</t>
  </si>
  <si>
    <t>How often do you use the following types of news media to keep up to date with the news? : Radio</t>
  </si>
  <si>
    <t>How often do you use the following types of news media to keep up to date with the news? : News website</t>
  </si>
  <si>
    <t>How often do you use the following types of news media to keep up to date with the news? : Social media</t>
  </si>
  <si>
    <t>How often do you use the following types of news media to keep up to date with the news? : Dedicated news app</t>
  </si>
  <si>
    <t>How often do you use the following types of news media to keep up to date with the news? : Podcasts</t>
  </si>
  <si>
    <t>I tend to hear about news stories first on social media.</t>
  </si>
  <si>
    <t>I tend to hear about news stories first from newspapers.</t>
  </si>
  <si>
    <t>I tend to hear about news stories first from TV news.</t>
  </si>
  <si>
    <t>I tend to hear about news stories first from the radio.</t>
  </si>
  <si>
    <t>I tend to hear about news stories first from dedicated news apps.</t>
  </si>
  <si>
    <t>I tend to hear about news stories first from podcasts.</t>
  </si>
  <si>
    <t xml:space="preserve"> If you had to choose, which of the following statements is closer to your view?Select one</t>
  </si>
  <si>
    <t xml:space="preserve"> To what extent do you agree or disagree with the following: “I am concerned that AI-generated deep fakes will be used to spread disinformation.” </t>
  </si>
  <si>
    <t>Fact checking of politicians’ statements</t>
  </si>
  <si>
    <t>Politicians answering questions submitting by regular people</t>
  </si>
  <si>
    <t>Investigations and explanations of the parties’ policy proposals</t>
  </si>
  <si>
    <t>Debates between politicians seeking election</t>
  </si>
  <si>
    <t>Interviews with the various party leaders</t>
  </si>
  <si>
    <t>Political opinions and perspectives of regular people</t>
  </si>
  <si>
    <t>Interviews with more candidates standing for Parliament for the first time</t>
  </si>
  <si>
    <t>Politicians presenting political TV programmes</t>
  </si>
  <si>
    <t>There will be a General Election sometime in the next 9 months. Thinking about the political coverage in the media, which of the following would you like to see more of?Select any which apply</t>
  </si>
  <si>
    <t xml:space="preserve"> I feel in control when managing my children’s use of the internet</t>
  </si>
  <si>
    <t xml:space="preserve"> I trust internet safety settings and applications to make sure my children are not exposed to inappropriate content online</t>
  </si>
  <si>
    <t>Not applicable, I don't have children</t>
  </si>
  <si>
    <t>To what extent do you agree or disagree with the following statements?: I feel in control when managing my children’s use of the internet</t>
  </si>
  <si>
    <t>To what extent do you agree or disagree with the following statements?: I trust internet safety settings and applications to make sure my children are not exposed to inappropriate content online</t>
  </si>
  <si>
    <t>BT (British Telecom)</t>
  </si>
  <si>
    <t>Sky Broadband</t>
  </si>
  <si>
    <t>EE (Everything Everywhere)</t>
  </si>
  <si>
    <t>Plusnet</t>
  </si>
  <si>
    <t>Vodafone</t>
  </si>
  <si>
    <t>O2</t>
  </si>
  <si>
    <t>Three</t>
  </si>
  <si>
    <t>Zen Internet</t>
  </si>
  <si>
    <t>Now</t>
  </si>
  <si>
    <t>Hyperoptic</t>
  </si>
  <si>
    <t>Community Fibre</t>
  </si>
  <si>
    <t xml:space="preserve"> Which broadband provider do you currently use for your home internet service?</t>
  </si>
  <si>
    <t>EE </t>
  </si>
  <si>
    <t>O2 </t>
  </si>
  <si>
    <t>Giffgaff</t>
  </si>
  <si>
    <t>Tesco Mobile</t>
  </si>
  <si>
    <t>Virgin Mobile</t>
  </si>
  <si>
    <t>Sky Mobile</t>
  </si>
  <si>
    <t>BT Mobile</t>
  </si>
  <si>
    <t>Smarty</t>
  </si>
  <si>
    <t>Voxi</t>
  </si>
  <si>
    <t>iD Mobile</t>
  </si>
  <si>
    <t>Asda Mobile</t>
  </si>
  <si>
    <t>Lebara Mobile</t>
  </si>
  <si>
    <t>LycaMobile</t>
  </si>
  <si>
    <t>Plusnet Mobile</t>
  </si>
  <si>
    <t>VOXI</t>
  </si>
  <si>
    <t xml:space="preserve"> Which service provider do you currently use for your mobile data package?</t>
  </si>
  <si>
    <t>Home broadband/ WiFi</t>
  </si>
  <si>
    <t>Mobile data package for smartphone/tablet</t>
  </si>
  <si>
    <t>A landline phone </t>
  </si>
  <si>
    <t>Which of the following do you have/use?Select all that apply </t>
  </si>
  <si>
    <t>I am often frustrated by slow internet speeds.</t>
  </si>
  <si>
    <t>I typically have access to sufficient internet speeds for my needs.</t>
  </si>
  <si>
    <t>Neither</t>
  </si>
  <si>
    <t xml:space="preserve"> Which of the following statements best applies to you? </t>
  </si>
  <si>
    <t>I have heard of full fibre broadband, and could describe what it is to a friend.</t>
  </si>
  <si>
    <t>I have heard of full fibre broadband, but could not describe what it is.</t>
  </si>
  <si>
    <t>I have not heard of full fibre broadband.</t>
  </si>
  <si>
    <t>I have access to full fibre broadband in my area, and use it.</t>
  </si>
  <si>
    <t>I have access to full fibre broadband in my area, but do not use it.</t>
  </si>
  <si>
    <t>I do not have access to full fibre broadband, but I want to.</t>
  </si>
  <si>
    <t>I do not have access to full fibre broadband, and do not want it.</t>
  </si>
  <si>
    <t>Don’t know.</t>
  </si>
  <si>
    <t>Smartphone</t>
  </si>
  <si>
    <t>Laptop</t>
  </si>
  <si>
    <t>Smart TV</t>
  </si>
  <si>
    <t>Tablet</t>
  </si>
  <si>
    <t>Desktop computer</t>
  </si>
  <si>
    <t>Game console (e.g., PlayStation, Xbox)</t>
  </si>
  <si>
    <t>Wearable technology (e.g., smartwatch)</t>
  </si>
  <si>
    <t>E-reader (e.g., Kindle)</t>
  </si>
  <si>
    <t>Virtual reality (VR) headset</t>
  </si>
  <si>
    <t>Augmented reality (AU) device</t>
  </si>
  <si>
    <t>Which devices do you use to access the internet most regularly at home?Select up to three </t>
  </si>
  <si>
    <t xml:space="preserve"> Gaming</t>
  </si>
  <si>
    <t xml:space="preserve"> Streaming movies/TV shows</t>
  </si>
  <si>
    <t xml:space="preserve"> Streaming live events, such as sporting events or news</t>
  </si>
  <si>
    <t xml:space="preserve"> Browsing social media and websites</t>
  </si>
  <si>
    <t xml:space="preserve"> Online shopping</t>
  </si>
  <si>
    <t xml:space="preserve"> Voice calls</t>
  </si>
  <si>
    <t xml:space="preserve"> Video calls (via program such as Zoom, Teams, or Skype)</t>
  </si>
  <si>
    <t xml:space="preserve"> Generally working from home</t>
  </si>
  <si>
    <t xml:space="preserve"> Online learning/education</t>
  </si>
  <si>
    <t>At least once a day</t>
  </si>
  <si>
    <t>Grid Summary: How often do you use your home WiFi network for the following activities?</t>
  </si>
  <si>
    <t>How often do you use your home WiFi network for the following activities?: Gaming</t>
  </si>
  <si>
    <t>How often do you use your home WiFi network for the following activities?: Streaming movies/TV shows</t>
  </si>
  <si>
    <t>How often do you use your home WiFi network for the following activities?: Streaming live events, such as sporting events or news</t>
  </si>
  <si>
    <t>How often do you use your home WiFi network for the following activities?: Browsing social media and websites</t>
  </si>
  <si>
    <t>How often do you use your home WiFi network for the following activities?: Online shopping</t>
  </si>
  <si>
    <t>How often do you use your home WiFi network for the following activities?: Voice calls</t>
  </si>
  <si>
    <t>How often do you use your home WiFi network for the following activities?: Video calls (via program such as Zoom, Teams, or Skype)</t>
  </si>
  <si>
    <t>How often do you use your home WiFi network for the following activities?: Generally working from home</t>
  </si>
  <si>
    <t>How often do you use your home WiFi network for the following activities?: Online learning/education</t>
  </si>
  <si>
    <t>Grid Summary: How often do you use your mobile data for the following activities?</t>
  </si>
  <si>
    <t>How often do you use your mobile data for the following activities?: Gaming</t>
  </si>
  <si>
    <t>How often do you use your mobile data for the following activities?: Streaming movies/TV shows</t>
  </si>
  <si>
    <t>How often do you use your mobile data for the following activities?: Streaming live events, such as sporting events or news</t>
  </si>
  <si>
    <t>How often do you use your mobile data for the following activities?: Browsing social media and websites</t>
  </si>
  <si>
    <t>How often do you use your mobile data for the following activities?: Online shopping</t>
  </si>
  <si>
    <t>How often do you use your mobile data for the following activities?: Voice calls</t>
  </si>
  <si>
    <t>How often do you use your mobile data for the following activities?: Video calls (via program such as Zoom, Teams, or Skype)</t>
  </si>
  <si>
    <t>How often do you use your mobile data for the following activities?: Generally working from home</t>
  </si>
  <si>
    <t>How often do you use your mobile data for the following activities?: Online learning/education</t>
  </si>
  <si>
    <t>Smart speakers (e.g., Amazon Alexa, Google Home)</t>
  </si>
  <si>
    <t>Smart security systems (e.g., Ring doorbell, SimpliSafe)</t>
  </si>
  <si>
    <t>Smart thermostat (e.g., Nest, Ecobee)</t>
  </si>
  <si>
    <t>Smart appliances (e.g., smart refrigerators, washing machine)</t>
  </si>
  <si>
    <t>Smart lighting (e.g., Philips Hue, LIFX)</t>
  </si>
  <si>
    <t>Do you own smart home devices – i.e., devices that you can control via a smartphone or an internet connection?Please select all that apply</t>
  </si>
  <si>
    <t>N/A I have experienced no benefits from using smart home devices</t>
  </si>
  <si>
    <t>Energy savings and reduced utility bills</t>
  </si>
  <si>
    <t>Increased comfort from remote management of devices</t>
  </si>
  <si>
    <t>Increased accessibility (e.g., Voice-activated controls for assistance.)</t>
  </si>
  <si>
    <t>Increased Home Security (e.g., with smart locks and surveillance systems)</t>
  </si>
  <si>
    <t>Less time spent on daily chores.</t>
  </si>
  <si>
    <t>Combined home protection with home security devices (e.g. Sky Protect)</t>
  </si>
  <si>
    <t>Other please specify</t>
  </si>
  <si>
    <t>Which of the following benefits have you experienced from using your smart home devices?Please select all that apply. </t>
  </si>
  <si>
    <t>Very positive</t>
  </si>
  <si>
    <t>Somewhat positive</t>
  </si>
  <si>
    <t>Neutral</t>
  </si>
  <si>
    <t>Somewhat negative</t>
  </si>
  <si>
    <t>Very negative</t>
  </si>
  <si>
    <t xml:space="preserve"> There has recently been some discussion in the news about “Artificial Intelligence” or “AI”. This is where computers are used to carry out tasks which would normally need a human to do them.How do you feel about the increasing use of AI technology in entertainment platforms? </t>
  </si>
  <si>
    <t xml:space="preserve"> Writing news articles</t>
  </si>
  <si>
    <t xml:space="preserve"> Fact checking for news content</t>
  </si>
  <si>
    <t xml:space="preserve"> Editing video content</t>
  </si>
  <si>
    <t xml:space="preserve"> Conducting interviews</t>
  </si>
  <si>
    <t xml:space="preserve"> Creating visual graphics and animations</t>
  </si>
  <si>
    <t xml:space="preserve"> Providing real-time updates during live events</t>
  </si>
  <si>
    <t xml:space="preserve"> Translating content into different languages</t>
  </si>
  <si>
    <t>Very comfortable  </t>
  </si>
  <si>
    <t>Somewhat comfortable</t>
  </si>
  <si>
    <t>Somewhat uncomfortable</t>
  </si>
  <si>
    <t>Very uncomfortable</t>
  </si>
  <si>
    <t>Grid Summary: For each of the following tasks, how comfortable would you feel if they were performed by  artificial intelligence?</t>
  </si>
  <si>
    <t>For each of the following tasks, how comfortable would you feel if they were performed by  artificial intelligence?: Writing news articles</t>
  </si>
  <si>
    <t>For each of the following tasks, how comfortable would you feel if they were performed by  artificial intelligence?: Fact checking for news content</t>
  </si>
  <si>
    <t>For each of the following tasks, how comfortable would you feel if they were performed by  artificial intelligence?: Editing video content</t>
  </si>
  <si>
    <t>For each of the following tasks, how comfortable would you feel if they were performed by  artificial intelligence?: Conducting interviews</t>
  </si>
  <si>
    <t>For each of the following tasks, how comfortable would you feel if they were performed by  artificial intelligence?: Creating visual graphics and animations</t>
  </si>
  <si>
    <t>For each of the following tasks, how comfortable would you feel if they were performed by  artificial intelligence?: Providing real-time updates during live events</t>
  </si>
  <si>
    <t>For each of the following tasks, how comfortable would you feel if they were performed by  artificial intelligence?: Translating content into different languages</t>
  </si>
  <si>
    <t xml:space="preserve"> Personalised content recommendations based on viewing habits</t>
  </si>
  <si>
    <t xml:space="preserve"> Virtual assistants for voice-controlled playback and navigation</t>
  </si>
  <si>
    <t xml:space="preserve"> AI-generated closed captions for live programs, such as sporting events</t>
  </si>
  <si>
    <t xml:space="preserve"> Interactive viewing experiences, such as AI-generated quizzes or polls</t>
  </si>
  <si>
    <t xml:space="preserve"> Virtual reality content for immersive viewing experiences</t>
  </si>
  <si>
    <t xml:space="preserve"> AI-powered parental controls to manage content access for children</t>
  </si>
  <si>
    <t xml:space="preserve"> AI-driven content creation, such as personalised highlight reels, customised news summaries</t>
  </si>
  <si>
    <t>Very interested</t>
  </si>
  <si>
    <t>Somewhat interested</t>
  </si>
  <si>
    <t>Probably not interested</t>
  </si>
  <si>
    <t>Not interested at all</t>
  </si>
  <si>
    <t>Total Interested:</t>
  </si>
  <si>
    <t>Total Not Interested:</t>
  </si>
  <si>
    <t>Grid Summary: Are you interested in AI's potential contribution to your overall experience with streaming/on-demand services in these areas?   </t>
  </si>
  <si>
    <t>Are you interested in AI's potential contribution to your overall experience with streaming/on-demand services in these areas?   : Personalised content recommendations based on viewing habits</t>
  </si>
  <si>
    <t>Are you interested in AI's potential contribution to your overall experience with streaming/on-demand services in these areas?   : Interactive viewing experiences, such as AI-generated quizzes or polls</t>
  </si>
  <si>
    <t>Are you interested in AI's potential contribution to your overall experience with streaming/on-demand services in these areas?   : AI-driven content creation, such as personalised highlight reels, customised news summaries</t>
  </si>
  <si>
    <t>Are you interested in AI's potential contribution to your overall experience with streaming/on-demand services in these areas?   : Virtual assistants for voice-controlled playback and navigation</t>
  </si>
  <si>
    <t>Are you interested in AI's potential contribution to your overall experience with streaming/on-demand services in these areas?   : Virtual reality content for immersive viewing experiences</t>
  </si>
  <si>
    <t>Are you interested in AI's potential contribution to your overall experience with streaming/on-demand services in these areas?   : AI-powered parental controls to manage content access for children</t>
  </si>
  <si>
    <t>Are you interested in AI's potential contribution to your overall experience with streaming/on-demand services in these areas?   : AI-generated closed captions for live programs, such as sporting events</t>
  </si>
  <si>
    <t xml:space="preserve"> Streaming quality (e.g., HD, 4K)</t>
  </si>
  <si>
    <t xml:space="preserve"> Buffering speed</t>
  </si>
  <si>
    <t xml:space="preserve"> User interface</t>
  </si>
  <si>
    <t xml:space="preserve"> Content diversity</t>
  </si>
  <si>
    <t xml:space="preserve"> Aggregate content</t>
  </si>
  <si>
    <t xml:space="preserve"> Value</t>
  </si>
  <si>
    <t xml:space="preserve"> Multiple device compatibility</t>
  </si>
  <si>
    <t xml:space="preserve"> Family sharing options</t>
  </si>
  <si>
    <t xml:space="preserve"> Accessibility features</t>
  </si>
  <si>
    <t>Very unsatisfied</t>
  </si>
  <si>
    <t>Somewhat unsatisfied</t>
  </si>
  <si>
    <t>Somewhat satisfied</t>
  </si>
  <si>
    <t>Very satisfied</t>
  </si>
  <si>
    <t>Grid Summary: How satisfied or unsatisfied are you with these features when watching content?</t>
  </si>
  <si>
    <t xml:space="preserve"> The clarity and resolution of the content provided:How satisfied or unsatisfied are you with these features when watching content?: Streaming quality (e.g., HD, 4K)</t>
  </si>
  <si>
    <t xml:space="preserve"> The speed at which content loads and plays without interruption:How satisfied or unsatisfied are you with these features when watching content?: Buffering speed</t>
  </si>
  <si>
    <t xml:space="preserve"> Ease of navigating the provider's platform and finding content:How satisfied or unsatisfied are you with these features when watching content?: User interface</t>
  </si>
  <si>
    <t xml:space="preserve"> The variety of genres and options available (movies, TV shows, documentaries, etc.):How satisfied or unsatisfied are you with these features when watching content?: Content diversity</t>
  </si>
  <si>
    <t xml:space="preserve"> (access to multiple services with one provider):How satisfied or unsatisfied are you with these features when watching content?: Aggregate content</t>
  </si>
  <si>
    <t xml:space="preserve"> How much you get for your money.:How satisfied or unsatisfied are you with these features when watching content?: Value</t>
  </si>
  <si>
    <t xml:space="preserve"> The ability to use the service on various devices (TV, smartphone, tablet, etc.):How satisfied or unsatisfied are you with these features when watching content?: Multiple device compatibility</t>
  </si>
  <si>
    <t xml:space="preserve"> Ability to have multiple profiles or simultaneous streams:How satisfied or unsatisfied are you with these features when watching content?: Family sharing options</t>
  </si>
  <si>
    <t xml:space="preserve"> Inclusion of features such as subtitles, audio descriptions, and language options:How satisfied or unsatisfied are you with these features when watching content?: Accessibility features</t>
  </si>
  <si>
    <t>Full Results</t>
  </si>
  <si>
    <t>BASE: Own Standard TV Set</t>
  </si>
  <si>
    <t>BASE: Own Smart TV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</si>
</sst>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calcChain" Target="calcChain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opLeftCell="A7" workbookViewId="0"/>
  </sheetViews>
  <sheetFormatPr defaultColWidth="10.90625" defaultRowHeight="14.5" x14ac:dyDescent="0.35"/>
  <sheetData>
    <row r="7" spans="6:12" ht="40" customHeight="1" x14ac:dyDescent="0.35">
      <c r="F7" s="25" t="s">
        <v>0</v>
      </c>
      <c r="G7" s="26"/>
      <c r="H7" s="26"/>
      <c r="I7" s="26"/>
      <c r="J7" s="26"/>
      <c r="K7" s="26"/>
      <c r="L7" s="26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3009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7" t="s">
        <v>9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61"/>
  <sheetViews>
    <sheetView showGridLines="0" topLeftCell="A64" workbookViewId="0">
      <selection activeCell="D71" sqref="D71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 How well off would you say you feel?")</f>
        <v xml:space="preserve"> How well off would you say you feel?</v>
      </c>
      <c r="E9" s="14" t="str">
        <f>HYPERLINK("#'Full Results'!A11", "11")</f>
        <v>11</v>
      </c>
      <c r="F9" t="s">
        <v>59</v>
      </c>
    </row>
    <row r="10" spans="3:6" x14ac:dyDescent="0.35">
      <c r="C10">
        <v>2</v>
      </c>
      <c r="D10" s="8" t="str">
        <f>HYPERLINK("#'Table 2'!A1", "Grid Summary: In terms of your current spending and budgeting in the last couple months, how has your spending on these items changed?Please select all that apply ")</f>
        <v>Grid Summary: In terms of your current spending and budgeting in the last couple months, how has your spending on these items changed?Please select all that apply </v>
      </c>
      <c r="E10" s="7"/>
      <c r="F10" t="s">
        <v>59</v>
      </c>
    </row>
    <row r="11" spans="3:6" x14ac:dyDescent="0.35">
      <c r="C11">
        <v>3</v>
      </c>
      <c r="D11" s="8" t="str">
        <f>HYPERLINK("#'Table 3'!A1", "In terms of your current spending and budgeting in the last couple months, how has your spending on these items changed?Please select all that apply : Eating out at restaurants, cafes or bars")</f>
        <v>In terms of your current spending and budgeting in the last couple months, how has your spending on these items changed?Please select all that apply : Eating out at restaurants, cafes or bars</v>
      </c>
      <c r="E11" s="14" t="str">
        <f>HYPERLINK("#'Full Results'!A19", "19")</f>
        <v>19</v>
      </c>
      <c r="F11" t="s">
        <v>59</v>
      </c>
    </row>
    <row r="12" spans="3:6" x14ac:dyDescent="0.35">
      <c r="C12">
        <v>4</v>
      </c>
      <c r="D12" s="8" t="str">
        <f>HYPERLINK("#'Table 4'!A1", "In terms of your current spending and budgeting in the last couple months, how has your spending on these items changed?Please select all that apply : Ordering a takeaway")</f>
        <v>In terms of your current spending and budgeting in the last couple months, how has your spending on these items changed?Please select all that apply : Ordering a takeaway</v>
      </c>
      <c r="E12" s="14" t="str">
        <f>HYPERLINK("#'Full Results'!A29", "29")</f>
        <v>29</v>
      </c>
      <c r="F12" t="s">
        <v>59</v>
      </c>
    </row>
    <row r="13" spans="3:6" x14ac:dyDescent="0.35">
      <c r="C13">
        <v>5</v>
      </c>
      <c r="D13" s="8" t="str">
        <f>HYPERLINK("#'Table 5'!A1", "In terms of your current spending and budgeting in the last couple months, how has your spending on these items changed?Please select all that apply : Holidays and vacations")</f>
        <v>In terms of your current spending and budgeting in the last couple months, how has your spending on these items changed?Please select all that apply : Holidays and vacations</v>
      </c>
      <c r="E13" s="14" t="str">
        <f>HYPERLINK("#'Full Results'!A39", "39")</f>
        <v>39</v>
      </c>
      <c r="F13" t="s">
        <v>59</v>
      </c>
    </row>
    <row r="14" spans="3:6" x14ac:dyDescent="0.35">
      <c r="C14">
        <v>6</v>
      </c>
      <c r="D14" s="8" t="str">
        <f>HYPERLINK("#'Table 6'!A1", "In terms of your current spending and budgeting in the last couple months, how has your spending on these items changed?Please select all that apply : Attending live entertainment events (e.g. concerts, sports matches, theatre)")</f>
        <v>In terms of your current spending and budgeting in the last couple months, how has your spending on these items changed?Please select all that apply : Attending live entertainment events (e.g. concerts, sports matches, theatre)</v>
      </c>
      <c r="E14" s="14" t="str">
        <f>HYPERLINK("#'Full Results'!A49", "49")</f>
        <v>49</v>
      </c>
      <c r="F14" t="s">
        <v>59</v>
      </c>
    </row>
    <row r="15" spans="3:6" x14ac:dyDescent="0.35">
      <c r="C15">
        <v>7</v>
      </c>
      <c r="D15" s="8" t="str">
        <f>HYPERLINK("#'Table 7'!A1", "In terms of your current spending and budgeting in the last couple months, how has your spending on these items changed?Please select all that apply : Subscriptions for TV and streaming services")</f>
        <v>In terms of your current spending and budgeting in the last couple months, how has your spending on these items changed?Please select all that apply : Subscriptions for TV and streaming services</v>
      </c>
      <c r="E15" s="14" t="str">
        <f>HYPERLINK("#'Full Results'!A59", "59")</f>
        <v>59</v>
      </c>
      <c r="F15" t="s">
        <v>59</v>
      </c>
    </row>
    <row r="16" spans="3:6" x14ac:dyDescent="0.35">
      <c r="C16">
        <v>8</v>
      </c>
      <c r="D16" s="8" t="str">
        <f>HYPERLINK("#'Table 8'!A1", "In terms of your current spending and budgeting in the last couple months, how has your spending on these items changed?Please select all that apply : Technology devices (e.g. computers, phones)")</f>
        <v>In terms of your current spending and budgeting in the last couple months, how has your spending on these items changed?Please select all that apply : Technology devices (e.g. computers, phones)</v>
      </c>
      <c r="E16" s="14" t="str">
        <f>HYPERLINK("#'Full Results'!A69", "69")</f>
        <v>69</v>
      </c>
      <c r="F16" t="s">
        <v>59</v>
      </c>
    </row>
    <row r="17" spans="3:6" x14ac:dyDescent="0.35">
      <c r="C17">
        <v>9</v>
      </c>
      <c r="D17" s="8" t="str">
        <f>HYPERLINK("#'Table 9'!A1", "In terms of your current spending and budgeting in the last couple months, how has your spending on these items changed?Please select all that apply : Entertainment devices (e.g. TVs, gaming consoles)")</f>
        <v>In terms of your current spending and budgeting in the last couple months, how has your spending on these items changed?Please select all that apply : Entertainment devices (e.g. TVs, gaming consoles)</v>
      </c>
      <c r="E17" s="14" t="str">
        <f>HYPERLINK("#'Full Results'!A79", "79")</f>
        <v>79</v>
      </c>
      <c r="F17" t="s">
        <v>59</v>
      </c>
    </row>
    <row r="18" spans="3:6" x14ac:dyDescent="0.35">
      <c r="C18">
        <v>10</v>
      </c>
      <c r="D18" s="8" t="str">
        <f>HYPERLINK("#'Table 10'!A1", "Which of the following devices do you own, if any?Select all that apply ")</f>
        <v>Which of the following devices do you own, if any?Select all that apply </v>
      </c>
      <c r="E18" s="14" t="str">
        <f>HYPERLINK("#'Full Results'!A89", "89")</f>
        <v>89</v>
      </c>
      <c r="F18" t="s">
        <v>59</v>
      </c>
    </row>
    <row r="19" spans="3:6" x14ac:dyDescent="0.35">
      <c r="C19">
        <v>11</v>
      </c>
      <c r="D19" s="8" t="str">
        <f>HYPERLINK("#'Table 11'!A1", "You told us that you own a standard TV set that connects via an aerial and does not connect to the internet. What are your reasons for using this device? ")</f>
        <v>You told us that you own a standard TV set that connects via an aerial and does not connect to the internet. What are your reasons for using this device? </v>
      </c>
      <c r="E19" s="14" t="str">
        <f>HYPERLINK("#'Full Results'!A108", "108")</f>
        <v>108</v>
      </c>
      <c r="F19" t="s">
        <v>567</v>
      </c>
    </row>
    <row r="20" spans="3:6" x14ac:dyDescent="0.35">
      <c r="C20">
        <v>12</v>
      </c>
      <c r="D20" s="8" t="str">
        <f>HYPERLINK("#'Table 12'!A1", "Which, if any, of the following services are you or someone in your household a paid subscriber to?Please select all that apply")</f>
        <v>Which, if any, of the following services are you or someone in your household a paid subscriber to?Please select all that apply</v>
      </c>
      <c r="E20" s="14" t="str">
        <f>HYPERLINK("#'Full Results'!A119", "119")</f>
        <v>119</v>
      </c>
      <c r="F20" t="s">
        <v>59</v>
      </c>
    </row>
    <row r="21" spans="3:6" x14ac:dyDescent="0.35">
      <c r="C21">
        <v>13</v>
      </c>
      <c r="D21" s="8" t="str">
        <f>HYPERLINK("#'Table 13'!A1", " Which of the following TV service providers do you use as your main home TV provider?  Please select one.")</f>
        <v xml:space="preserve"> Which of the following TV service providers do you use as your main home TV provider?  Please select one.</v>
      </c>
      <c r="E21" s="14" t="str">
        <f>HYPERLINK("#'Full Results'!A139", "139")</f>
        <v>139</v>
      </c>
      <c r="F21" t="s">
        <v>59</v>
      </c>
    </row>
    <row r="22" spans="3:6" x14ac:dyDescent="0.35">
      <c r="C22">
        <v>14</v>
      </c>
      <c r="D22" s="8" t="str">
        <f>HYPERLINK("#'Table 14'!A1", "Grid Summary: How often do you watch video content using the following types of device? ")</f>
        <v>Grid Summary: How often do you watch video content using the following types of device? </v>
      </c>
      <c r="E22" s="7"/>
      <c r="F22" t="s">
        <v>59</v>
      </c>
    </row>
    <row r="23" spans="3:6" x14ac:dyDescent="0.35">
      <c r="C23">
        <v>15</v>
      </c>
      <c r="D23" s="8" t="str">
        <f>HYPERLINK("#'Table 15'!A1", "How often do you watch video content using the following types of device? : Smart TV set (a TV set with inbuilt connectivity to the internet)")</f>
        <v>How often do you watch video content using the following types of device? : Smart TV set (a TV set with inbuilt connectivity to the internet)</v>
      </c>
      <c r="E23" s="14" t="str">
        <f>HYPERLINK("#'Full Results'!A155", "155")</f>
        <v>155</v>
      </c>
      <c r="F23" t="s">
        <v>59</v>
      </c>
    </row>
    <row r="24" spans="3:6" x14ac:dyDescent="0.35">
      <c r="C24">
        <v>16</v>
      </c>
      <c r="D24" s="8" t="str">
        <f>HYPERLINK("#'Table 16'!A1", "How often do you watch video content using the following types of device? : Standard TV set (with an aerial)")</f>
        <v>How often do you watch video content using the following types of device? : Standard TV set (with an aerial)</v>
      </c>
      <c r="E24" s="14" t="str">
        <f>HYPERLINK("#'Full Results'!A169", "169")</f>
        <v>169</v>
      </c>
      <c r="F24" t="s">
        <v>59</v>
      </c>
    </row>
    <row r="25" spans="3:6" x14ac:dyDescent="0.35">
      <c r="C25">
        <v>17</v>
      </c>
      <c r="D25" s="8" t="str">
        <f>HYPERLINK("#'Table 17'!A1", "How often do you watch video content using the following types of device? : Mobile phone or smartphone")</f>
        <v>How often do you watch video content using the following types of device? : Mobile phone or smartphone</v>
      </c>
      <c r="E25" s="14" t="str">
        <f>HYPERLINK("#'Full Results'!A183", "183")</f>
        <v>183</v>
      </c>
      <c r="F25" t="s">
        <v>59</v>
      </c>
    </row>
    <row r="26" spans="3:6" x14ac:dyDescent="0.35">
      <c r="C26">
        <v>18</v>
      </c>
      <c r="D26" s="8" t="str">
        <f>HYPERLINK("#'Table 18'!A1", "How often do you watch video content using the following types of device? : Tablet")</f>
        <v>How often do you watch video content using the following types of device? : Tablet</v>
      </c>
      <c r="E26" s="14" t="str">
        <f>HYPERLINK("#'Full Results'!A197", "197")</f>
        <v>197</v>
      </c>
      <c r="F26" t="s">
        <v>59</v>
      </c>
    </row>
    <row r="27" spans="3:6" x14ac:dyDescent="0.35">
      <c r="C27">
        <v>19</v>
      </c>
      <c r="D27" s="8" t="str">
        <f>HYPERLINK("#'Table 19'!A1", "How often do you watch video content using the following types of device? : Laptop or desktop computer")</f>
        <v>How often do you watch video content using the following types of device? : Laptop or desktop computer</v>
      </c>
      <c r="E27" s="14" t="str">
        <f>HYPERLINK("#'Full Results'!A211", "211")</f>
        <v>211</v>
      </c>
      <c r="F27" t="s">
        <v>59</v>
      </c>
    </row>
    <row r="28" spans="3:6" x14ac:dyDescent="0.35">
      <c r="C28">
        <v>20</v>
      </c>
      <c r="D28" s="8" t="str">
        <f>HYPERLINK("#'Table 20'!A1", "How often do you watch video content using the following types of device? : Virtual reality (VR) headset")</f>
        <v>How often do you watch video content using the following types of device? : Virtual reality (VR) headset</v>
      </c>
      <c r="E28" s="14" t="str">
        <f>HYPERLINK("#'Full Results'!A225", "225")</f>
        <v>225</v>
      </c>
      <c r="F28" t="s">
        <v>59</v>
      </c>
    </row>
    <row r="29" spans="3:6" x14ac:dyDescent="0.35">
      <c r="C29">
        <v>21</v>
      </c>
      <c r="D29" s="8" t="str">
        <f>HYPERLINK("#'Table 21'!A1", "How often do you watch video content using the following types of device? : Augmented reality (AR) device")</f>
        <v>How often do you watch video content using the following types of device? : Augmented reality (AR) device</v>
      </c>
      <c r="E29" s="14" t="str">
        <f>HYPERLINK("#'Full Results'!A239", "239")</f>
        <v>239</v>
      </c>
      <c r="F29" t="s">
        <v>59</v>
      </c>
    </row>
    <row r="30" spans="3:6" x14ac:dyDescent="0.35">
      <c r="C30">
        <v>22</v>
      </c>
      <c r="D30" s="8" t="str">
        <f>HYPERLINK("#'Table 22'!A1", "Grid Summary: How often do you watch video content from the following types of sources?")</f>
        <v>Grid Summary: How often do you watch video content from the following types of sources?</v>
      </c>
      <c r="E30" s="7"/>
      <c r="F30" t="s">
        <v>59</v>
      </c>
    </row>
    <row r="31" spans="3:6" x14ac:dyDescent="0.35">
      <c r="C31">
        <v>23</v>
      </c>
      <c r="D31" s="8" t="str">
        <f>HYPERLINK("#'Table 23'!A1", "How often do you watch video content from the following types of sources?: Watching a traditional, linear TV channel as it is broadcast")</f>
        <v>How often do you watch video content from the following types of sources?: Watching a traditional, linear TV channel as it is broadcast</v>
      </c>
      <c r="E31" s="14" t="str">
        <f>HYPERLINK("#'Full Results'!A253", "253")</f>
        <v>253</v>
      </c>
      <c r="F31" t="s">
        <v>59</v>
      </c>
    </row>
    <row r="32" spans="3:6" x14ac:dyDescent="0.35">
      <c r="C32">
        <v>24</v>
      </c>
      <c r="D32" s="8" t="str">
        <f>HYPERLINK("#'Table 24'!A1", "How often do you watch video content from the following types of sources?: Watching a program or film you have recorded")</f>
        <v>How often do you watch video content from the following types of sources?: Watching a program or film you have recorded</v>
      </c>
      <c r="E32" s="14" t="str">
        <f>HYPERLINK("#'Full Results'!A267", "267")</f>
        <v>267</v>
      </c>
      <c r="F32" t="s">
        <v>59</v>
      </c>
    </row>
    <row r="33" spans="3:6" x14ac:dyDescent="0.35">
      <c r="C33">
        <v>25</v>
      </c>
      <c r="D33" s="8" t="str">
        <f>HYPERLINK("#'Table 25'!A1", "How often do you watch video content from the following types of sources?: Watching a program or film through a catch up service (e.g. BBC iPlayer, All4)")</f>
        <v>How often do you watch video content from the following types of sources?: Watching a program or film through a catch up service (e.g. BBC iPlayer, All4)</v>
      </c>
      <c r="E33" s="14" t="str">
        <f>HYPERLINK("#'Full Results'!A281", "281")</f>
        <v>281</v>
      </c>
      <c r="F33" t="s">
        <v>59</v>
      </c>
    </row>
    <row r="34" spans="3:6" x14ac:dyDescent="0.35">
      <c r="C34">
        <v>26</v>
      </c>
      <c r="D34" s="8" t="str">
        <f>HYPERLINK("#'Table 26'!A1", "How often do you watch video content from the following types of sources?: Watching a physical DVD or video")</f>
        <v>How often do you watch video content from the following types of sources?: Watching a physical DVD or video</v>
      </c>
      <c r="E34" s="14" t="str">
        <f>HYPERLINK("#'Full Results'!A295", "295")</f>
        <v>295</v>
      </c>
      <c r="F34" t="s">
        <v>59</v>
      </c>
    </row>
    <row r="35" spans="3:6" x14ac:dyDescent="0.35">
      <c r="C35">
        <v>27</v>
      </c>
      <c r="D35" s="8" t="str">
        <f>HYPERLINK("#'Table 27'!A1", "How often do you watch video content from the following types of sources?: Watching from a streaming service (e.g. Netflix, Amazon Prime Video, Now)")</f>
        <v>How often do you watch video content from the following types of sources?: Watching from a streaming service (e.g. Netflix, Amazon Prime Video, Now)</v>
      </c>
      <c r="E35" s="14" t="str">
        <f>HYPERLINK("#'Full Results'!A309", "309")</f>
        <v>309</v>
      </c>
      <c r="F35" t="s">
        <v>59</v>
      </c>
    </row>
    <row r="36" spans="3:6" x14ac:dyDescent="0.35">
      <c r="C36">
        <v>28</v>
      </c>
      <c r="D36" s="8" t="str">
        <f>HYPERLINK("#'Table 28'!A1", "How often do you watch video content from the following types of sources?:  Watching short video clips on a social media app (e.g., Tiktok, Instagram)")</f>
        <v>How often do you watch video content from the following types of sources?:  Watching short video clips on a social media app (e.g., Tiktok, Instagram)</v>
      </c>
      <c r="E36" s="14" t="str">
        <f>HYPERLINK("#'Full Results'!A323", "323")</f>
        <v>323</v>
      </c>
      <c r="F36" t="s">
        <v>59</v>
      </c>
    </row>
    <row r="37" spans="3:6" x14ac:dyDescent="0.35">
      <c r="C37">
        <v>29</v>
      </c>
      <c r="D37" s="8" t="str">
        <f>HYPERLINK("#'Table 29'!A1", "How often do you watch video content from the following types of sources?: Watching longer videos on a video sharing app (e.g. YouTube)")</f>
        <v>How often do you watch video content from the following types of sources?: Watching longer videos on a video sharing app (e.g. YouTube)</v>
      </c>
      <c r="E37" s="14" t="str">
        <f>HYPERLINK("#'Full Results'!A337", "337")</f>
        <v>337</v>
      </c>
      <c r="F37" t="s">
        <v>59</v>
      </c>
    </row>
    <row r="38" spans="3:6" x14ac:dyDescent="0.35">
      <c r="C38">
        <v>30</v>
      </c>
      <c r="D38" s="8" t="str">
        <f>HYPERLINK("#'Table 30'!A1", "How often do you watch video content from the following types of sources?: Watching a program or film you have bought or rented online (e.g. Sky Store, iTunes)")</f>
        <v>How often do you watch video content from the following types of sources?: Watching a program or film you have bought or rented online (e.g. Sky Store, iTunes)</v>
      </c>
      <c r="E38" s="14" t="str">
        <f>HYPERLINK("#'Full Results'!A351", "351")</f>
        <v>351</v>
      </c>
      <c r="F38" t="s">
        <v>59</v>
      </c>
    </row>
    <row r="39" spans="3:6" x14ac:dyDescent="0.35">
      <c r="C39">
        <v>31</v>
      </c>
      <c r="D39" s="8" t="str">
        <f>HYPERLINK("#'Table 31'!A1", "How often do you watch video content from the following types of sources?: Going to the cinema")</f>
        <v>How often do you watch video content from the following types of sources?: Going to the cinema</v>
      </c>
      <c r="E39" s="14" t="str">
        <f>HYPERLINK("#'Full Results'!A365", "365")</f>
        <v>365</v>
      </c>
      <c r="F39" t="s">
        <v>59</v>
      </c>
    </row>
    <row r="40" spans="3:6" x14ac:dyDescent="0.35">
      <c r="C40">
        <v>32</v>
      </c>
      <c r="D40" s="8" t="str">
        <f>HYPERLINK("#'Table 32'!A1", "Grid Summary: How often do you watch video content using the following types of device? ")</f>
        <v>Grid Summary: How often do you watch video content using the following types of device? </v>
      </c>
      <c r="E40" s="7"/>
      <c r="F40" t="s">
        <v>59</v>
      </c>
    </row>
    <row r="41" spans="3:6" x14ac:dyDescent="0.35">
      <c r="C41">
        <v>33</v>
      </c>
      <c r="D41" s="8" t="str">
        <f>HYPERLINK("#'Table 33'!A1", "How often do you watch video content using the following types of device? : Watching a program that has your full attention	 ")</f>
        <v xml:space="preserve">How often do you watch video content using the following types of device? : Watching a program that has your full attention	 </v>
      </c>
      <c r="E41" s="14" t="str">
        <f>HYPERLINK("#'Full Results'!A379", "379")</f>
        <v>379</v>
      </c>
      <c r="F41" t="s">
        <v>59</v>
      </c>
    </row>
    <row r="42" spans="3:6" x14ac:dyDescent="0.35">
      <c r="C42">
        <v>34</v>
      </c>
      <c r="D42" s="8" t="str">
        <f>HYPERLINK("#'Table 34'!A1", "How often do you watch video content using the following types of device? : Primarily watching a program while also being on your phone or tablet")</f>
        <v>How often do you watch video content using the following types of device? : Primarily watching a program while also being on your phone or tablet</v>
      </c>
      <c r="E42" s="14" t="str">
        <f>HYPERLINK("#'Full Results'!A393", "393")</f>
        <v>393</v>
      </c>
      <c r="F42" t="s">
        <v>59</v>
      </c>
    </row>
    <row r="43" spans="3:6" x14ac:dyDescent="0.35">
      <c r="C43">
        <v>35</v>
      </c>
      <c r="D43" s="8" t="str">
        <f>HYPERLINK("#'Table 35'!A1", "How often do you watch video content using the following types of device? : Having the TV on in the background while you do something else	")</f>
        <v xml:space="preserve">How often do you watch video content using the following types of device? : Having the TV on in the background while you do something else	</v>
      </c>
      <c r="E43" s="14" t="str">
        <f>HYPERLINK("#'Full Results'!A407", "407")</f>
        <v>407</v>
      </c>
      <c r="F43" t="s">
        <v>59</v>
      </c>
    </row>
    <row r="44" spans="3:6" x14ac:dyDescent="0.35">
      <c r="C44">
        <v>36</v>
      </c>
      <c r="D44" s="8" t="str">
        <f>HYPERLINK("#'Table 36'!A1", "How often do you watch video content using the following types of device? : Switching between devices half way through a program (e.g. finishing a program on your phone)	")</f>
        <v xml:space="preserve">How often do you watch video content using the following types of device? : Switching between devices half way through a program (e.g. finishing a program on your phone)	</v>
      </c>
      <c r="E44" s="14" t="str">
        <f>HYPERLINK("#'Full Results'!A421", "421")</f>
        <v>421</v>
      </c>
      <c r="F44" t="s">
        <v>59</v>
      </c>
    </row>
    <row r="45" spans="3:6" x14ac:dyDescent="0.35">
      <c r="C45">
        <v>37</v>
      </c>
      <c r="D45" s="8" t="str">
        <f>HYPERLINK("#'Table 37'!A1", "How often do you watch video content using the following types of device? : Watching while on the move (e.g. travelling or commuting)")</f>
        <v>How often do you watch video content using the following types of device? : Watching while on the move (e.g. travelling or commuting)</v>
      </c>
      <c r="E45" s="14" t="str">
        <f>HYPERLINK("#'Full Results'!A435", "435")</f>
        <v>435</v>
      </c>
      <c r="F45" t="s">
        <v>59</v>
      </c>
    </row>
    <row r="46" spans="3:6" x14ac:dyDescent="0.35">
      <c r="C46">
        <v>38</v>
      </c>
      <c r="D46" s="8" t="str">
        <f>HYPERLINK("#'Table 38'!A1", "How often do you watch video content using the following types of device? : Re-watching an old favourite	")</f>
        <v xml:space="preserve">How often do you watch video content using the following types of device? : Re-watching an old favourite	</v>
      </c>
      <c r="E46" s="14" t="str">
        <f>HYPERLINK("#'Full Results'!A449", "449")</f>
        <v>449</v>
      </c>
      <c r="F46" t="s">
        <v>59</v>
      </c>
    </row>
    <row r="47" spans="3:6" x14ac:dyDescent="0.35">
      <c r="C47">
        <v>39</v>
      </c>
      <c r="D47" s="8" t="str">
        <f>HYPERLINK("#'Table 39'!A1", "How often do you watch video content using the following types of device? : Watching with subtitles ")</f>
        <v xml:space="preserve">How often do you watch video content using the following types of device? : Watching with subtitles </v>
      </c>
      <c r="E47" s="14" t="str">
        <f>HYPERLINK("#'Full Results'!A463", "463")</f>
        <v>463</v>
      </c>
      <c r="F47" t="s">
        <v>59</v>
      </c>
    </row>
    <row r="48" spans="3:6" x14ac:dyDescent="0.35">
      <c r="C48">
        <v>40</v>
      </c>
      <c r="D48" s="8" t="str">
        <f>HYPERLINK("#'Table 40'!A1", " To what extent do each of the following statements describe your preferences? ")</f>
        <v xml:space="preserve"> To what extent do each of the following statements describe your preferences? </v>
      </c>
      <c r="E48" s="14" t="str">
        <f>HYPERLINK("#'Full Results'!A477", "477")</f>
        <v>477</v>
      </c>
      <c r="F48" t="s">
        <v>59</v>
      </c>
    </row>
    <row r="49" spans="3:6" x14ac:dyDescent="0.35">
      <c r="C49">
        <v>41</v>
      </c>
      <c r="D49" s="8" t="str">
        <f>HYPERLINK("#'Table 41'!A1", "Which of the following have you done while watching TV in the last couple weeks?Select all that apply. ")</f>
        <v>Which of the following have you done while watching TV in the last couple weeks?Select all that apply. </v>
      </c>
      <c r="E49" s="14" t="str">
        <f>HYPERLINK("#'Full Results'!A483", "483")</f>
        <v>483</v>
      </c>
      <c r="F49" t="s">
        <v>59</v>
      </c>
    </row>
    <row r="50" spans="3:6" x14ac:dyDescent="0.35">
      <c r="C50">
        <v>42</v>
      </c>
      <c r="D50" s="8" t="str">
        <f>HYPERLINK("#'Table 42'!A1", "Grid Summary: The next questions are about how you pick what to watch. In these different moments, which kind of program are you most interested in watching?")</f>
        <v>Grid Summary: The next questions are about how you pick what to watch. In these different moments, which kind of program are you most interested in watching?</v>
      </c>
      <c r="E50" s="7"/>
      <c r="F50" t="s">
        <v>59</v>
      </c>
    </row>
    <row r="51" spans="3:6" x14ac:dyDescent="0.35">
      <c r="C51">
        <v>43</v>
      </c>
      <c r="D51" s="8" t="str">
        <f>HYPERLINK("#'Table 43'!A1", "The next questions are about how you pick what to watch. In these different moments, which kind of program are you most interested in watching?: When you feel sad")</f>
        <v>The next questions are about how you pick what to watch. In these different moments, which kind of program are you most interested in watching?: When you feel sad</v>
      </c>
      <c r="E51" s="14" t="str">
        <f>HYPERLINK("#'Full Results'!A496", "496")</f>
        <v>496</v>
      </c>
      <c r="F51" t="s">
        <v>59</v>
      </c>
    </row>
    <row r="52" spans="3:6" x14ac:dyDescent="0.35">
      <c r="C52">
        <v>44</v>
      </c>
      <c r="D52" s="8" t="str">
        <f>HYPERLINK("#'Table 44'!A1", "The next questions are about how you pick what to watch. In these different moments, which kind of program are you most interested in watching?: When you feel content or happy")</f>
        <v>The next questions are about how you pick what to watch. In these different moments, which kind of program are you most interested in watching?: When you feel content or happy</v>
      </c>
      <c r="E52" s="14" t="str">
        <f>HYPERLINK("#'Full Results'!A507", "507")</f>
        <v>507</v>
      </c>
      <c r="F52" t="s">
        <v>59</v>
      </c>
    </row>
    <row r="53" spans="3:6" x14ac:dyDescent="0.35">
      <c r="C53">
        <v>45</v>
      </c>
      <c r="D53" s="8" t="str">
        <f>HYPERLINK("#'Table 45'!A1", "The next questions are about how you pick what to watch. In these different moments, which kind of program are you most interested in watching?: When you’re ill")</f>
        <v>The next questions are about how you pick what to watch. In these different moments, which kind of program are you most interested in watching?: When you’re ill</v>
      </c>
      <c r="E53" s="14" t="str">
        <f>HYPERLINK("#'Full Results'!A518", "518")</f>
        <v>518</v>
      </c>
      <c r="F53" t="s">
        <v>59</v>
      </c>
    </row>
    <row r="54" spans="3:6" x14ac:dyDescent="0.35">
      <c r="C54">
        <v>46</v>
      </c>
      <c r="D54" s="8" t="str">
        <f>HYPERLINK("#'Table 46'!A1", "The next questions are about how you pick what to watch. In these different moments, which kind of program are you most interested in watching?: When you want to be entertained")</f>
        <v>The next questions are about how you pick what to watch. In these different moments, which kind of program are you most interested in watching?: When you want to be entertained</v>
      </c>
      <c r="E54" s="14" t="str">
        <f>HYPERLINK("#'Full Results'!A529", "529")</f>
        <v>529</v>
      </c>
      <c r="F54" t="s">
        <v>59</v>
      </c>
    </row>
    <row r="55" spans="3:6" x14ac:dyDescent="0.35">
      <c r="C55">
        <v>47</v>
      </c>
      <c r="D55" s="8" t="str">
        <f>HYPERLINK("#'Table 47'!A1", "The next questions are about how you pick what to watch. In these different moments, which kind of program are you most interested in watching?: When you want to relax")</f>
        <v>The next questions are about how you pick what to watch. In these different moments, which kind of program are you most interested in watching?: When you want to relax</v>
      </c>
      <c r="E55" s="14" t="str">
        <f>HYPERLINK("#'Full Results'!A540", "540")</f>
        <v>540</v>
      </c>
      <c r="F55" t="s">
        <v>59</v>
      </c>
    </row>
    <row r="56" spans="3:6" x14ac:dyDescent="0.35">
      <c r="C56">
        <v>48</v>
      </c>
      <c r="D56" s="8" t="str">
        <f>HYPERLINK("#'Table 48'!A1", "Grid Summary: The next questions are about how you pick what to watch. In these different moments, which kind of program are you most interested in watching?")</f>
        <v>Grid Summary: The next questions are about how you pick what to watch. In these different moments, which kind of program are you most interested in watching?</v>
      </c>
      <c r="E56" s="7"/>
      <c r="F56" t="s">
        <v>59</v>
      </c>
    </row>
    <row r="57" spans="3:6" x14ac:dyDescent="0.35">
      <c r="C57">
        <v>49</v>
      </c>
      <c r="D57" s="8" t="str">
        <f>HYPERLINK("#'Table 49'!A1", "The next questions are about how you pick what to watch. In these different moments, which kind of program are you most interested in watching?: When you get home from work, school, or other obligations")</f>
        <v>The next questions are about how you pick what to watch. In these different moments, which kind of program are you most interested in watching?: When you get home from work, school, or other obligations</v>
      </c>
      <c r="E57" s="14" t="str">
        <f>HYPERLINK("#'Full Results'!A551", "551")</f>
        <v>551</v>
      </c>
      <c r="F57" t="s">
        <v>59</v>
      </c>
    </row>
    <row r="58" spans="3:6" x14ac:dyDescent="0.35">
      <c r="C58">
        <v>50</v>
      </c>
      <c r="D58" s="8" t="str">
        <f>HYPERLINK("#'Table 50'!A1", "The next questions are about how you pick what to watch. In these different moments, which kind of program are you most interested in watching?: While cooking, doing laundry, or other household tasks")</f>
        <v>The next questions are about how you pick what to watch. In these different moments, which kind of program are you most interested in watching?: While cooking, doing laundry, or other household tasks</v>
      </c>
      <c r="E58" s="14" t="str">
        <f>HYPERLINK("#'Full Results'!A562", "562")</f>
        <v>562</v>
      </c>
      <c r="F58" t="s">
        <v>59</v>
      </c>
    </row>
    <row r="59" spans="3:6" x14ac:dyDescent="0.35">
      <c r="C59">
        <v>51</v>
      </c>
      <c r="D59" s="8" t="str">
        <f>HYPERLINK("#'Table 51'!A1", "The next questions are about how you pick what to watch. In these different moments, which kind of program are you most interested in watching?: When working from home")</f>
        <v>The next questions are about how you pick what to watch. In these different moments, which kind of program are you most interested in watching?: When working from home</v>
      </c>
      <c r="E59" s="14" t="str">
        <f>HYPERLINK("#'Full Results'!A573", "573")</f>
        <v>573</v>
      </c>
      <c r="F59" t="s">
        <v>59</v>
      </c>
    </row>
    <row r="60" spans="3:6" x14ac:dyDescent="0.35">
      <c r="C60">
        <v>52</v>
      </c>
      <c r="D60" s="8" t="str">
        <f>HYPERLINK("#'Table 52'!A1", "The next questions are about how you pick what to watch. In these different moments, which kind of program are you most interested in watching?: While eating breakfast")</f>
        <v>The next questions are about how you pick what to watch. In these different moments, which kind of program are you most interested in watching?: While eating breakfast</v>
      </c>
      <c r="E60" s="14" t="str">
        <f>HYPERLINK("#'Full Results'!A584", "584")</f>
        <v>584</v>
      </c>
      <c r="F60" t="s">
        <v>59</v>
      </c>
    </row>
    <row r="61" spans="3:6" x14ac:dyDescent="0.35">
      <c r="C61">
        <v>53</v>
      </c>
      <c r="D61" s="8" t="str">
        <f>HYPERLINK("#'Table 53'!A1", "The next questions are about how you pick what to watch. In these different moments, which kind of program are you most interested in watching?: While in transit or commuting (on the bus/train)")</f>
        <v>The next questions are about how you pick what to watch. In these different moments, which kind of program are you most interested in watching?: While in transit or commuting (on the bus/train)</v>
      </c>
      <c r="E61" s="14" t="str">
        <f>HYPERLINK("#'Full Results'!A595", "595")</f>
        <v>595</v>
      </c>
      <c r="F61" t="s">
        <v>59</v>
      </c>
    </row>
    <row r="62" spans="3:6" x14ac:dyDescent="0.35">
      <c r="C62">
        <v>54</v>
      </c>
      <c r="D62" s="8" t="str">
        <f>HYPERLINK("#'Table 54'!A1", "The next questions are about how you pick what to watch. In these different moments, which kind of program are you most interested in watching?: While eating dinner")</f>
        <v>The next questions are about how you pick what to watch. In these different moments, which kind of program are you most interested in watching?: While eating dinner</v>
      </c>
      <c r="E62" s="14" t="str">
        <f>HYPERLINK("#'Full Results'!A606", "606")</f>
        <v>606</v>
      </c>
      <c r="F62" t="s">
        <v>59</v>
      </c>
    </row>
    <row r="63" spans="3:6" x14ac:dyDescent="0.35">
      <c r="C63">
        <v>55</v>
      </c>
      <c r="D63" s="8" t="str">
        <f>HYPERLINK("#'Table 55'!A1", "Grid Summary: Which of the following activities have you engaged in the past few months?")</f>
        <v>Grid Summary: Which of the following activities have you engaged in the past few months?</v>
      </c>
      <c r="E63" s="7"/>
      <c r="F63" t="s">
        <v>59</v>
      </c>
    </row>
    <row r="64" spans="3:6" x14ac:dyDescent="0.35">
      <c r="C64">
        <v>56</v>
      </c>
      <c r="D64" s="8" t="str">
        <f>HYPERLINK("#'Table 56'!A1", "Which of the following activities have you engaged in the past few months?: Watched a TV show for more than 2 hours in a single sitting")</f>
        <v>Which of the following activities have you engaged in the past few months?: Watched a TV show for more than 2 hours in a single sitting</v>
      </c>
      <c r="E64" s="14" t="str">
        <f>HYPERLINK("#'Full Results'!A617", "617")</f>
        <v>617</v>
      </c>
      <c r="F64" t="s">
        <v>59</v>
      </c>
    </row>
    <row r="65" spans="3:6" x14ac:dyDescent="0.35">
      <c r="C65">
        <v>57</v>
      </c>
      <c r="D65" s="8" t="str">
        <f>HYPERLINK("#'Table 57'!A1", "Which of the following activities have you engaged in the past few months?: Watched the entire series of a TV show in a single sitting")</f>
        <v>Which of the following activities have you engaged in the past few months?: Watched the entire series of a TV show in a single sitting</v>
      </c>
      <c r="E65" s="14" t="str">
        <f>HYPERLINK("#'Full Results'!A623", "623")</f>
        <v>623</v>
      </c>
      <c r="F65" t="s">
        <v>59</v>
      </c>
    </row>
    <row r="66" spans="3:6" x14ac:dyDescent="0.35">
      <c r="C66">
        <v>58</v>
      </c>
      <c r="D66" s="8" t="str">
        <f>HYPERLINK("#'Table 58'!A1", "Which of the following activities have you engaged in the past few months?: Subscribed to a new streaming service to watch a specific TV show")</f>
        <v>Which of the following activities have you engaged in the past few months?: Subscribed to a new streaming service to watch a specific TV show</v>
      </c>
      <c r="E66" s="14" t="str">
        <f>HYPERLINK("#'Full Results'!A629", "629")</f>
        <v>629</v>
      </c>
      <c r="F66" t="s">
        <v>59</v>
      </c>
    </row>
    <row r="67" spans="3:6" x14ac:dyDescent="0.35">
      <c r="C67">
        <v>59</v>
      </c>
      <c r="D67" s="8" t="str">
        <f>HYPERLINK("#'Table 59'!A1", "Grid Summary: To what extent do you agree or disagree with the following statements?")</f>
        <v>Grid Summary: To what extent do you agree or disagree with the following statements?</v>
      </c>
      <c r="E67" s="7"/>
      <c r="F67" t="s">
        <v>59</v>
      </c>
    </row>
    <row r="68" spans="3:6" x14ac:dyDescent="0.35">
      <c r="C68">
        <v>60</v>
      </c>
      <c r="D68" s="8" t="str">
        <f>HYPERLINK("#'Table 60'!A1", "To what extent do you agree or disagree with the following statements?: I see people like me featured in the shows and films I watch ")</f>
        <v>To what extent do you agree or disagree with the following statements?: I see people like me featured in the shows and films I watch </v>
      </c>
      <c r="E68" s="14" t="str">
        <f>HYPERLINK("#'Full Results'!A635", "635")</f>
        <v>635</v>
      </c>
      <c r="F68" t="s">
        <v>59</v>
      </c>
    </row>
    <row r="69" spans="3:6" x14ac:dyDescent="0.35">
      <c r="C69">
        <v>61</v>
      </c>
      <c r="D69" s="8" t="str">
        <f>HYPERLINK("#'Table 61'!A1", "To what extent do you agree or disagree with the following statements?: People with my views and experiences are represented in TV and film content ")</f>
        <v>To what extent do you agree or disagree with the following statements?: People with my views and experiences are represented in TV and film content </v>
      </c>
      <c r="E69" s="14" t="str">
        <f>HYPERLINK("#'Full Results'!A647", "647")</f>
        <v>647</v>
      </c>
      <c r="F69" t="s">
        <v>59</v>
      </c>
    </row>
    <row r="70" spans="3:6" x14ac:dyDescent="0.35">
      <c r="C70">
        <v>62</v>
      </c>
      <c r="D70" s="8" t="str">
        <f>HYPERLINK("#'Table 62'!A1", "To what extent do you agree or disagree with the following statements?: I like content with a diverse cast from different backgrounds")</f>
        <v>To what extent do you agree or disagree with the following statements?: I like content with a diverse cast from different backgrounds</v>
      </c>
      <c r="E70" s="14" t="str">
        <f>HYPERLINK("#'Full Results'!A659", "659")</f>
        <v>659</v>
      </c>
      <c r="F70" t="s">
        <v>59</v>
      </c>
    </row>
    <row r="71" spans="3:6" x14ac:dyDescent="0.35">
      <c r="C71">
        <v>63</v>
      </c>
      <c r="D71" s="8" t="str">
        <f>HYPERLINK("#'Table 63'!A1", " On average, when you’re picking something new to watch with others, such as your partner, family, or friends,  how long does it take you to decide?")</f>
        <v xml:space="preserve"> On average, when you’re picking something new to watch with others, such as your partner, family, or friends,  how long does it take you to decide?</v>
      </c>
      <c r="E71" s="14" t="str">
        <f>HYPERLINK("#'Full Results'!A671", "671")</f>
        <v>671</v>
      </c>
      <c r="F71" t="s">
        <v>267</v>
      </c>
    </row>
    <row r="72" spans="3:6" x14ac:dyDescent="0.35">
      <c r="C72">
        <v>64</v>
      </c>
      <c r="D72" s="8" t="str">
        <f>HYPERLINK("#'Table 64'!A1", "  On average, when you’re picking something new to watch, how long does it take you to decide?")</f>
        <v xml:space="preserve">  On average, when you’re picking something new to watch, how long does it take you to decide?</v>
      </c>
      <c r="E72" s="14" t="str">
        <f>HYPERLINK("#'Full Results'!A679", "679")</f>
        <v>679</v>
      </c>
      <c r="F72" t="s">
        <v>267</v>
      </c>
    </row>
    <row r="73" spans="3:6" x14ac:dyDescent="0.35">
      <c r="C73">
        <v>65</v>
      </c>
      <c r="D73" s="8" t="str">
        <f>HYPERLINK("#'Table 65'!A1", "How do you usually decide what to watch?Select up to three.")</f>
        <v>How do you usually decide what to watch?Select up to three.</v>
      </c>
      <c r="E73" s="14" t="str">
        <f>HYPERLINK("#'Full Results'!A687", "687")</f>
        <v>687</v>
      </c>
      <c r="F73" t="s">
        <v>59</v>
      </c>
    </row>
    <row r="74" spans="3:6" x14ac:dyDescent="0.35">
      <c r="C74">
        <v>66</v>
      </c>
      <c r="D74" s="8" t="str">
        <f>HYPERLINK("#'Table 66'!A1", " How much more likely, if at all, would you say that you are to try a TV show if it is set or made in the UK rather than another English speaking country?")</f>
        <v xml:space="preserve"> How much more likely, if at all, would you say that you are to try a TV show if it is set or made in the UK rather than another English speaking country?</v>
      </c>
      <c r="E74" s="14" t="str">
        <f>HYPERLINK("#'Full Results'!A702", "702")</f>
        <v>702</v>
      </c>
      <c r="F74" t="s">
        <v>59</v>
      </c>
    </row>
    <row r="75" spans="3:6" x14ac:dyDescent="0.35">
      <c r="C75">
        <v>67</v>
      </c>
      <c r="D75" s="8" t="str">
        <f>HYPERLINK("#'Table 67'!A1", "Grid Summary: To what extent do you agree or disagree with the following statements?")</f>
        <v>Grid Summary: To what extent do you agree or disagree with the following statements?</v>
      </c>
      <c r="E75" s="7"/>
      <c r="F75" t="s">
        <v>59</v>
      </c>
    </row>
    <row r="76" spans="3:6" x14ac:dyDescent="0.35">
      <c r="C76">
        <v>68</v>
      </c>
      <c r="D76" s="8" t="str">
        <f>HYPERLINK("#'Table 68'!A1", "To what extent do you agree or disagree with the following statements?: TV and film is one of the most important British exports")</f>
        <v>To what extent do you agree or disagree with the following statements?: TV and film is one of the most important British exports</v>
      </c>
      <c r="E76" s="14" t="str">
        <f>HYPERLINK("#'Full Results'!A711", "711")</f>
        <v>711</v>
      </c>
      <c r="F76" t="s">
        <v>59</v>
      </c>
    </row>
    <row r="77" spans="3:6" x14ac:dyDescent="0.35">
      <c r="C77">
        <v>69</v>
      </c>
      <c r="D77" s="8" t="str">
        <f>HYPERLINK("#'Table 69'!A1", "To what extent do you agree or disagree with the following statements?: My favourite films and TV shows are made in the UK")</f>
        <v>To what extent do you agree or disagree with the following statements?: My favourite films and TV shows are made in the UK</v>
      </c>
      <c r="E77" s="14" t="str">
        <f>HYPERLINK("#'Full Results'!A723", "723")</f>
        <v>723</v>
      </c>
      <c r="F77" t="s">
        <v>59</v>
      </c>
    </row>
    <row r="78" spans="3:6" x14ac:dyDescent="0.35">
      <c r="C78">
        <v>70</v>
      </c>
      <c r="D78" s="8" t="str">
        <f>HYPERLINK("#'Table 70'!A1", "To what extent do you agree or disagree with the following statements?: I feel proud to be British when watching British-made films and TV shows.")</f>
        <v>To what extent do you agree or disagree with the following statements?: I feel proud to be British when watching British-made films and TV shows.</v>
      </c>
      <c r="E78" s="14" t="str">
        <f>HYPERLINK("#'Full Results'!A735", "735")</f>
        <v>735</v>
      </c>
      <c r="F78" t="s">
        <v>59</v>
      </c>
    </row>
    <row r="79" spans="3:6" x14ac:dyDescent="0.35">
      <c r="C79">
        <v>71</v>
      </c>
      <c r="D79" s="8" t="str">
        <f>HYPERLINK("#'Table 71'!A1", "To what extent do you agree or disagree with the following statements?: I enjoy the dry British sense of humour.")</f>
        <v>To what extent do you agree or disagree with the following statements?: I enjoy the dry British sense of humour.</v>
      </c>
      <c r="E79" s="14" t="str">
        <f>HYPERLINK("#'Full Results'!A747", "747")</f>
        <v>747</v>
      </c>
      <c r="F79" t="s">
        <v>59</v>
      </c>
    </row>
    <row r="80" spans="3:6" x14ac:dyDescent="0.35">
      <c r="C80">
        <v>72</v>
      </c>
      <c r="D80" s="8" t="str">
        <f>HYPERLINK("#'Table 72'!A1", "To what extent do you agree or disagree with the following statements?: It is important to support British production teams and performers.")</f>
        <v>To what extent do you agree or disagree with the following statements?: It is important to support British production teams and performers.</v>
      </c>
      <c r="E80" s="14" t="str">
        <f>HYPERLINK("#'Full Results'!A759", "759")</f>
        <v>759</v>
      </c>
      <c r="F80" t="s">
        <v>59</v>
      </c>
    </row>
    <row r="81" spans="3:6" x14ac:dyDescent="0.35">
      <c r="C81">
        <v>73</v>
      </c>
      <c r="D81" s="8" t="str">
        <f>HYPERLINK("#'Table 73'!A1", "To what extent do you agree or disagree with the following statements?: I want to watch shows that reflect the British point of view.")</f>
        <v>To what extent do you agree or disagree with the following statements?: I want to watch shows that reflect the British point of view.</v>
      </c>
      <c r="E81" s="14" t="str">
        <f>HYPERLINK("#'Full Results'!A771", "771")</f>
        <v>771</v>
      </c>
      <c r="F81" t="s">
        <v>59</v>
      </c>
    </row>
    <row r="82" spans="3:6" x14ac:dyDescent="0.35">
      <c r="C82">
        <v>74</v>
      </c>
      <c r="D82" s="8" t="str">
        <f>HYPERLINK("#'Table 74'!A1", "To what extent do you agree or disagree with the following statements?: I like watching content that is made in my local area.")</f>
        <v>To what extent do you agree or disagree with the following statements?: I like watching content that is made in my local area.</v>
      </c>
      <c r="E82" s="14" t="str">
        <f>HYPERLINK("#'Full Results'!A783", "783")</f>
        <v>783</v>
      </c>
      <c r="F82" t="s">
        <v>59</v>
      </c>
    </row>
    <row r="83" spans="3:6" x14ac:dyDescent="0.35">
      <c r="C83">
        <v>75</v>
      </c>
      <c r="D83" s="8" t="str">
        <f>HYPERLINK("#'Table 75'!A1", "What content do you think the UK is particularly good at creating, relative to the rest of the world?Select up to three of the following options")</f>
        <v>What content do you think the UK is particularly good at creating, relative to the rest of the world?Select up to three of the following options</v>
      </c>
      <c r="E83" s="14" t="str">
        <f>HYPERLINK("#'Full Results'!A795", "795")</f>
        <v>795</v>
      </c>
      <c r="F83" t="s">
        <v>59</v>
      </c>
    </row>
    <row r="84" spans="3:6" x14ac:dyDescent="0.35">
      <c r="C84">
        <v>76</v>
      </c>
      <c r="D84" s="8" t="str">
        <f>HYPERLINK("#'Table 76'!A1", "Which, if any, of these sports do you enjoy watching on TV?Please select all that apply ")</f>
        <v>Which, if any, of these sports do you enjoy watching on TV?Please select all that apply </v>
      </c>
      <c r="E84" s="14" t="str">
        <f>HYPERLINK("#'Full Results'!A819", "819")</f>
        <v>819</v>
      </c>
      <c r="F84" t="s">
        <v>59</v>
      </c>
    </row>
    <row r="85" spans="3:6" x14ac:dyDescent="0.35">
      <c r="C85">
        <v>77</v>
      </c>
      <c r="D85" s="8" t="str">
        <f>HYPERLINK("#'Table 77'!A1", "Grid Summary: To what extent do you agree or disagree with the following statements?")</f>
        <v>Grid Summary: To what extent do you agree or disagree with the following statements?</v>
      </c>
      <c r="E85" s="7"/>
      <c r="F85" t="s">
        <v>59</v>
      </c>
    </row>
    <row r="86" spans="3:6" x14ac:dyDescent="0.35">
      <c r="C86">
        <v>78</v>
      </c>
      <c r="D86" s="8" t="str">
        <f>HYPERLINK("#'Table 78'!A1", "To what extent do you agree or disagree with the following statements?: Women's sport is equally exciting as men's sport")</f>
        <v>To what extent do you agree or disagree with the following statements?: Women's sport is equally exciting as men's sport</v>
      </c>
      <c r="E86" s="14" t="str">
        <f>HYPERLINK("#'Full Results'!A846", "846")</f>
        <v>846</v>
      </c>
      <c r="F86" t="s">
        <v>59</v>
      </c>
    </row>
    <row r="87" spans="3:6" x14ac:dyDescent="0.35">
      <c r="C87">
        <v>79</v>
      </c>
      <c r="D87" s="8" t="str">
        <f>HYPERLINK("#'Table 79'!A1", "To what extent do you agree or disagree with the following statements?: I am proud of British athletes")</f>
        <v>To what extent do you agree or disagree with the following statements?: I am proud of British athletes</v>
      </c>
      <c r="E87" s="14" t="str">
        <f>HYPERLINK("#'Full Results'!A857", "857")</f>
        <v>857</v>
      </c>
      <c r="F87" t="s">
        <v>59</v>
      </c>
    </row>
    <row r="88" spans="3:6" x14ac:dyDescent="0.35">
      <c r="C88">
        <v>80</v>
      </c>
      <c r="D88" s="8" t="str">
        <f>HYPERLINK("#'Table 80'!A1", "To what extent do you agree or disagree with the following statements?: I am optimistic about the future of British sport")</f>
        <v>To what extent do you agree or disagree with the following statements?: I am optimistic about the future of British sport</v>
      </c>
      <c r="E88" s="14" t="str">
        <f>HYPERLINK("#'Full Results'!A868", "868")</f>
        <v>868</v>
      </c>
      <c r="F88" t="s">
        <v>59</v>
      </c>
    </row>
    <row r="89" spans="3:6" x14ac:dyDescent="0.35">
      <c r="C89">
        <v>81</v>
      </c>
      <c r="D89" s="8" t="str">
        <f>HYPERLINK("#'Table 81'!A1", "To what extent do you agree or disagree with the following statements?: British athletes are good role models for children")</f>
        <v>To what extent do you agree or disagree with the following statements?: British athletes are good role models for children</v>
      </c>
      <c r="E89" s="14" t="str">
        <f>HYPERLINK("#'Full Results'!A879", "879")</f>
        <v>879</v>
      </c>
      <c r="F89" t="s">
        <v>59</v>
      </c>
    </row>
    <row r="90" spans="3:6" x14ac:dyDescent="0.35">
      <c r="C90">
        <v>82</v>
      </c>
      <c r="D90" s="8" t="str">
        <f>HYPERLINK("#'Table 82'!A1", "To what extent do you agree or disagree with the following statements?: I am inspired to do more sport after watching professional athletes")</f>
        <v>To what extent do you agree or disagree with the following statements?: I am inspired to do more sport after watching professional athletes</v>
      </c>
      <c r="E90" s="14" t="str">
        <f>HYPERLINK("#'Full Results'!A890", "890")</f>
        <v>890</v>
      </c>
      <c r="F90" t="s">
        <v>59</v>
      </c>
    </row>
    <row r="91" spans="3:6" x14ac:dyDescent="0.35">
      <c r="C91">
        <v>83</v>
      </c>
      <c r="D91" s="8" t="str">
        <f>HYPERLINK("#'Table 83'!A1", "Which of the following activities have you done in the last year?Select all that apply ")</f>
        <v>Which of the following activities have you done in the last year?Select all that apply </v>
      </c>
      <c r="E91" s="14" t="str">
        <f>HYPERLINK("#'Full Results'!A901", "901")</f>
        <v>901</v>
      </c>
      <c r="F91" t="s">
        <v>59</v>
      </c>
    </row>
    <row r="92" spans="3:6" x14ac:dyDescent="0.35">
      <c r="C92">
        <v>84</v>
      </c>
      <c r="D92" s="8" t="str">
        <f>HYPERLINK("#'Table 84'!A1", "Grid Summary: How often do you use the following types of news media to keep up to date with the news? ")</f>
        <v>Grid Summary: How often do you use the following types of news media to keep up to date with the news? </v>
      </c>
      <c r="E92" s="7"/>
      <c r="F92" t="s">
        <v>59</v>
      </c>
    </row>
    <row r="93" spans="3:6" x14ac:dyDescent="0.35">
      <c r="C93">
        <v>85</v>
      </c>
      <c r="D93" s="8" t="str">
        <f>HYPERLINK("#'Table 85'!A1", "How often do you use the following types of news media to keep up to date with the news? : TV news")</f>
        <v>How often do you use the following types of news media to keep up to date with the news? : TV news</v>
      </c>
      <c r="E93" s="14" t="str">
        <f>HYPERLINK("#'Full Results'!A910", "910")</f>
        <v>910</v>
      </c>
      <c r="F93" t="s">
        <v>59</v>
      </c>
    </row>
    <row r="94" spans="3:6" x14ac:dyDescent="0.35">
      <c r="C94">
        <v>86</v>
      </c>
      <c r="D94" s="8" t="str">
        <f>HYPERLINK("#'Table 86'!A1", "How often do you use the following types of news media to keep up to date with the news? : Printed newspaper")</f>
        <v>How often do you use the following types of news media to keep up to date with the news? : Printed newspaper</v>
      </c>
      <c r="E94" s="14" t="str">
        <f>HYPERLINK("#'Full Results'!A924", "924")</f>
        <v>924</v>
      </c>
      <c r="F94" t="s">
        <v>59</v>
      </c>
    </row>
    <row r="95" spans="3:6" x14ac:dyDescent="0.35">
      <c r="C95">
        <v>87</v>
      </c>
      <c r="D95" s="8" t="str">
        <f>HYPERLINK("#'Table 87'!A1", "How often do you use the following types of news media to keep up to date with the news? : Radio")</f>
        <v>How often do you use the following types of news media to keep up to date with the news? : Radio</v>
      </c>
      <c r="E95" s="14" t="str">
        <f>HYPERLINK("#'Full Results'!A938", "938")</f>
        <v>938</v>
      </c>
      <c r="F95" t="s">
        <v>59</v>
      </c>
    </row>
    <row r="96" spans="3:6" x14ac:dyDescent="0.35">
      <c r="C96">
        <v>88</v>
      </c>
      <c r="D96" s="8" t="str">
        <f>HYPERLINK("#'Table 88'!A1", "How often do you use the following types of news media to keep up to date with the news? : News website")</f>
        <v>How often do you use the following types of news media to keep up to date with the news? : News website</v>
      </c>
      <c r="E96" s="14" t="str">
        <f>HYPERLINK("#'Full Results'!A952", "952")</f>
        <v>952</v>
      </c>
      <c r="F96" t="s">
        <v>59</v>
      </c>
    </row>
    <row r="97" spans="3:6" x14ac:dyDescent="0.35">
      <c r="C97">
        <v>89</v>
      </c>
      <c r="D97" s="8" t="str">
        <f>HYPERLINK("#'Table 89'!A1", "How often do you use the following types of news media to keep up to date with the news? : Social media")</f>
        <v>How often do you use the following types of news media to keep up to date with the news? : Social media</v>
      </c>
      <c r="E97" s="14" t="str">
        <f>HYPERLINK("#'Full Results'!A966", "966")</f>
        <v>966</v>
      </c>
      <c r="F97" t="s">
        <v>59</v>
      </c>
    </row>
    <row r="98" spans="3:6" x14ac:dyDescent="0.35">
      <c r="C98">
        <v>90</v>
      </c>
      <c r="D98" s="8" t="str">
        <f>HYPERLINK("#'Table 90'!A1", "How often do you use the following types of news media to keep up to date with the news? : Dedicated news app")</f>
        <v>How often do you use the following types of news media to keep up to date with the news? : Dedicated news app</v>
      </c>
      <c r="E98" s="14" t="str">
        <f>HYPERLINK("#'Full Results'!A980", "980")</f>
        <v>980</v>
      </c>
      <c r="F98" t="s">
        <v>59</v>
      </c>
    </row>
    <row r="99" spans="3:6" x14ac:dyDescent="0.35">
      <c r="C99">
        <v>91</v>
      </c>
      <c r="D99" s="8" t="str">
        <f>HYPERLINK("#'Table 91'!A1", "How often do you use the following types of news media to keep up to date with the news? : Podcasts")</f>
        <v>How often do you use the following types of news media to keep up to date with the news? : Podcasts</v>
      </c>
      <c r="E99" s="14" t="str">
        <f>HYPERLINK("#'Full Results'!A994", "994")</f>
        <v>994</v>
      </c>
      <c r="F99" t="s">
        <v>59</v>
      </c>
    </row>
    <row r="100" spans="3:6" x14ac:dyDescent="0.35">
      <c r="C100">
        <v>92</v>
      </c>
      <c r="D100" s="8" t="str">
        <f>HYPERLINK("#'Table 92'!A1", " If you had to choose, which of the following statements is closer to your view?Select one")</f>
        <v xml:space="preserve"> If you had to choose, which of the following statements is closer to your view?Select one</v>
      </c>
      <c r="E100" s="14" t="str">
        <f>HYPERLINK("#'Full Results'!A1008", "1008")</f>
        <v>1008</v>
      </c>
      <c r="F100" t="s">
        <v>59</v>
      </c>
    </row>
    <row r="101" spans="3:6" x14ac:dyDescent="0.35">
      <c r="C101">
        <v>93</v>
      </c>
      <c r="D101" s="8" t="str">
        <f>HYPERLINK("#'Table 93'!A1", " To what extent do you agree or disagree with the following: “I am concerned that AI-generated deep fakes will be used to spread disinformation.” ")</f>
        <v xml:space="preserve"> To what extent do you agree or disagree with the following: “I am concerned that AI-generated deep fakes will be used to spread disinformation.” </v>
      </c>
      <c r="E101" s="14" t="str">
        <f>HYPERLINK("#'Full Results'!A1018", "1018")</f>
        <v>1018</v>
      </c>
      <c r="F101" t="s">
        <v>59</v>
      </c>
    </row>
    <row r="102" spans="3:6" x14ac:dyDescent="0.35">
      <c r="C102">
        <v>94</v>
      </c>
      <c r="D102" s="8" t="str">
        <f>HYPERLINK("#'Table 94'!A1", "There will be a General Election sometime in the next 9 months. Thinking about the political coverage in the media, which of the following would you like to see more of?Select any which apply")</f>
        <v>There will be a General Election sometime in the next 9 months. Thinking about the political coverage in the media, which of the following would you like to see more of?Select any which apply</v>
      </c>
      <c r="E102" s="14" t="str">
        <f>HYPERLINK("#'Full Results'!A1030", "1030")</f>
        <v>1030</v>
      </c>
      <c r="F102" t="s">
        <v>59</v>
      </c>
    </row>
    <row r="103" spans="3:6" x14ac:dyDescent="0.35">
      <c r="C103">
        <v>95</v>
      </c>
      <c r="D103" s="8" t="str">
        <f>HYPERLINK("#'Table 95'!A1", "Grid Summary: To what extent do you agree or disagree with the following statements?")</f>
        <v>Grid Summary: To what extent do you agree or disagree with the following statements?</v>
      </c>
      <c r="E103" s="7"/>
      <c r="F103" t="s">
        <v>59</v>
      </c>
    </row>
    <row r="104" spans="3:6" x14ac:dyDescent="0.35">
      <c r="C104">
        <v>96</v>
      </c>
      <c r="D104" s="8" t="str">
        <f>HYPERLINK("#'Table 96'!A1", "To what extent do you agree or disagree with the following statements?: I feel in control when managing my children’s use of the internet")</f>
        <v>To what extent do you agree or disagree with the following statements?: I feel in control when managing my children’s use of the internet</v>
      </c>
      <c r="E104" s="14" t="str">
        <f>HYPERLINK("#'Full Results'!A1044", "1044")</f>
        <v>1044</v>
      </c>
      <c r="F104" t="s">
        <v>59</v>
      </c>
    </row>
    <row r="105" spans="3:6" x14ac:dyDescent="0.35">
      <c r="C105">
        <v>97</v>
      </c>
      <c r="D105" s="8" t="str">
        <f>HYPERLINK("#'Table 97'!A1", "To what extent do you agree or disagree with the following statements?: I trust internet safety settings and applications to make sure my children are not exposed to inappropriate content online")</f>
        <v>To what extent do you agree or disagree with the following statements?: I trust internet safety settings and applications to make sure my children are not exposed to inappropriate content online</v>
      </c>
      <c r="E105" s="14" t="str">
        <f>HYPERLINK("#'Full Results'!A1057", "1057")</f>
        <v>1057</v>
      </c>
      <c r="F105" t="s">
        <v>59</v>
      </c>
    </row>
    <row r="106" spans="3:6" x14ac:dyDescent="0.35">
      <c r="C106">
        <v>98</v>
      </c>
      <c r="D106" s="8" t="str">
        <f>HYPERLINK("#'Table 98'!A1", " Which broadband provider do you currently use for your home internet service?")</f>
        <v xml:space="preserve"> Which broadband provider do you currently use for your home internet service?</v>
      </c>
      <c r="E106" s="14" t="str">
        <f>HYPERLINK("#'Full Results'!A1070", "1070")</f>
        <v>1070</v>
      </c>
      <c r="F106" t="s">
        <v>59</v>
      </c>
    </row>
    <row r="107" spans="3:6" x14ac:dyDescent="0.35">
      <c r="C107">
        <v>99</v>
      </c>
      <c r="D107" s="8" t="str">
        <f>HYPERLINK("#'Table 99'!A1", " Which service provider do you currently use for your mobile data package?")</f>
        <v xml:space="preserve"> Which service provider do you currently use for your mobile data package?</v>
      </c>
      <c r="E107" s="14" t="str">
        <f>HYPERLINK("#'Full Results'!A1089", "1089")</f>
        <v>1089</v>
      </c>
      <c r="F107" t="s">
        <v>59</v>
      </c>
    </row>
    <row r="108" spans="3:6" x14ac:dyDescent="0.35">
      <c r="C108">
        <v>100</v>
      </c>
      <c r="D108" s="8" t="str">
        <f>HYPERLINK("#'Table 100'!A1", "Which of the following do you have/use?Select all that apply ")</f>
        <v>Which of the following do you have/use?Select all that apply </v>
      </c>
      <c r="E108" s="14" t="str">
        <f>HYPERLINK("#'Full Results'!A1112", "1112")</f>
        <v>1112</v>
      </c>
      <c r="F108" t="s">
        <v>59</v>
      </c>
    </row>
    <row r="109" spans="3:6" x14ac:dyDescent="0.35">
      <c r="C109">
        <v>101</v>
      </c>
      <c r="D109" s="8" t="str">
        <f>HYPERLINK("#'Table 101'!A1", " Which of the following statements best applies to you? ")</f>
        <v xml:space="preserve"> Which of the following statements best applies to you? </v>
      </c>
      <c r="E109" s="14" t="str">
        <f>HYPERLINK("#'Full Results'!A1120", "1120")</f>
        <v>1120</v>
      </c>
      <c r="F109" t="s">
        <v>59</v>
      </c>
    </row>
    <row r="110" spans="3:6" x14ac:dyDescent="0.35">
      <c r="C110">
        <v>102</v>
      </c>
      <c r="D110" s="8" t="str">
        <f>HYPERLINK("#'Table 102'!A1", " Which of the following statements best applies to you? ")</f>
        <v xml:space="preserve"> Which of the following statements best applies to you? </v>
      </c>
      <c r="E110" s="14" t="str">
        <f>HYPERLINK("#'Full Results'!A1127", "1127")</f>
        <v>1127</v>
      </c>
      <c r="F110" t="s">
        <v>59</v>
      </c>
    </row>
    <row r="111" spans="3:6" x14ac:dyDescent="0.35">
      <c r="C111">
        <v>103</v>
      </c>
      <c r="D111" s="8" t="str">
        <f>HYPERLINK("#'Table 103'!A1", " Which of the following statements best applies to you? ")</f>
        <v xml:space="preserve"> Which of the following statements best applies to you? </v>
      </c>
      <c r="E111" s="14" t="str">
        <f>HYPERLINK("#'Full Results'!A1135", "1135")</f>
        <v>1135</v>
      </c>
      <c r="F111" t="s">
        <v>59</v>
      </c>
    </row>
    <row r="112" spans="3:6" x14ac:dyDescent="0.35">
      <c r="C112">
        <v>104</v>
      </c>
      <c r="D112" s="8" t="str">
        <f>HYPERLINK("#'Table 104'!A1", "Which devices do you use to access the internet most regularly at home?Select up to three ")</f>
        <v>Which devices do you use to access the internet most regularly at home?Select up to three </v>
      </c>
      <c r="E112" s="14" t="str">
        <f>HYPERLINK("#'Full Results'!A1143", "1143")</f>
        <v>1143</v>
      </c>
      <c r="F112" t="s">
        <v>59</v>
      </c>
    </row>
    <row r="113" spans="3:6" x14ac:dyDescent="0.35">
      <c r="C113">
        <v>105</v>
      </c>
      <c r="D113" s="8" t="str">
        <f>HYPERLINK("#'Table 105'!A1", "Grid Summary: How often do you use your home WiFi network for the following activities?")</f>
        <v>Grid Summary: How often do you use your home WiFi network for the following activities?</v>
      </c>
      <c r="E113" s="7"/>
      <c r="F113" t="s">
        <v>59</v>
      </c>
    </row>
    <row r="114" spans="3:6" x14ac:dyDescent="0.35">
      <c r="C114">
        <v>106</v>
      </c>
      <c r="D114" s="8" t="str">
        <f>HYPERLINK("#'Table 106'!A1", "How often do you use your home WiFi network for the following activities?: Gaming")</f>
        <v>How often do you use your home WiFi network for the following activities?: Gaming</v>
      </c>
      <c r="E114" s="14" t="str">
        <f>HYPERLINK("#'Full Results'!A1159", "1159")</f>
        <v>1159</v>
      </c>
      <c r="F114" t="s">
        <v>59</v>
      </c>
    </row>
    <row r="115" spans="3:6" x14ac:dyDescent="0.35">
      <c r="C115">
        <v>107</v>
      </c>
      <c r="D115" s="8" t="str">
        <f>HYPERLINK("#'Table 107'!A1", "How often do you use your home WiFi network for the following activities?: Streaming movies/TV shows")</f>
        <v>How often do you use your home WiFi network for the following activities?: Streaming movies/TV shows</v>
      </c>
      <c r="E115" s="14" t="str">
        <f>HYPERLINK("#'Full Results'!A1168", "1168")</f>
        <v>1168</v>
      </c>
      <c r="F115" t="s">
        <v>59</v>
      </c>
    </row>
    <row r="116" spans="3:6" x14ac:dyDescent="0.35">
      <c r="C116">
        <v>108</v>
      </c>
      <c r="D116" s="8" t="str">
        <f>HYPERLINK("#'Table 108'!A1", "How often do you use your home WiFi network for the following activities?: Streaming live events, such as sporting events or news")</f>
        <v>How often do you use your home WiFi network for the following activities?: Streaming live events, such as sporting events or news</v>
      </c>
      <c r="E116" s="14" t="str">
        <f>HYPERLINK("#'Full Results'!A1177", "1177")</f>
        <v>1177</v>
      </c>
      <c r="F116" t="s">
        <v>59</v>
      </c>
    </row>
    <row r="117" spans="3:6" x14ac:dyDescent="0.35">
      <c r="C117">
        <v>109</v>
      </c>
      <c r="D117" s="8" t="str">
        <f>HYPERLINK("#'Table 109'!A1", "How often do you use your home WiFi network for the following activities?: Browsing social media and websites")</f>
        <v>How often do you use your home WiFi network for the following activities?: Browsing social media and websites</v>
      </c>
      <c r="E117" s="14" t="str">
        <f>HYPERLINK("#'Full Results'!A1186", "1186")</f>
        <v>1186</v>
      </c>
      <c r="F117" t="s">
        <v>59</v>
      </c>
    </row>
    <row r="118" spans="3:6" x14ac:dyDescent="0.35">
      <c r="C118">
        <v>110</v>
      </c>
      <c r="D118" s="8" t="str">
        <f>HYPERLINK("#'Table 110'!A1", "How often do you use your home WiFi network for the following activities?: Online shopping")</f>
        <v>How often do you use your home WiFi network for the following activities?: Online shopping</v>
      </c>
      <c r="E118" s="14" t="str">
        <f>HYPERLINK("#'Full Results'!A1195", "1195")</f>
        <v>1195</v>
      </c>
      <c r="F118" t="s">
        <v>59</v>
      </c>
    </row>
    <row r="119" spans="3:6" x14ac:dyDescent="0.35">
      <c r="C119">
        <v>111</v>
      </c>
      <c r="D119" s="8" t="str">
        <f>HYPERLINK("#'Table 111'!A1", "How often do you use your home WiFi network for the following activities?: Voice calls")</f>
        <v>How often do you use your home WiFi network for the following activities?: Voice calls</v>
      </c>
      <c r="E119" s="14" t="str">
        <f>HYPERLINK("#'Full Results'!A1204", "1204")</f>
        <v>1204</v>
      </c>
      <c r="F119" t="s">
        <v>59</v>
      </c>
    </row>
    <row r="120" spans="3:6" x14ac:dyDescent="0.35">
      <c r="C120">
        <v>112</v>
      </c>
      <c r="D120" s="8" t="str">
        <f>HYPERLINK("#'Table 112'!A1", "How often do you use your home WiFi network for the following activities?: Video calls (via program such as Zoom, Teams, or Skype)")</f>
        <v>How often do you use your home WiFi network for the following activities?: Video calls (via program such as Zoom, Teams, or Skype)</v>
      </c>
      <c r="E120" s="14" t="str">
        <f>HYPERLINK("#'Full Results'!A1213", "1213")</f>
        <v>1213</v>
      </c>
      <c r="F120" t="s">
        <v>59</v>
      </c>
    </row>
    <row r="121" spans="3:6" x14ac:dyDescent="0.35">
      <c r="C121">
        <v>113</v>
      </c>
      <c r="D121" s="8" t="str">
        <f>HYPERLINK("#'Table 113'!A1", "How often do you use your home WiFi network for the following activities?: Generally working from home")</f>
        <v>How often do you use your home WiFi network for the following activities?: Generally working from home</v>
      </c>
      <c r="E121" s="14" t="str">
        <f>HYPERLINK("#'Full Results'!A1222", "1222")</f>
        <v>1222</v>
      </c>
      <c r="F121" t="s">
        <v>59</v>
      </c>
    </row>
    <row r="122" spans="3:6" x14ac:dyDescent="0.35">
      <c r="C122">
        <v>114</v>
      </c>
      <c r="D122" s="8" t="str">
        <f>HYPERLINK("#'Table 114'!A1", "How often do you use your home WiFi network for the following activities?: Online learning/education")</f>
        <v>How often do you use your home WiFi network for the following activities?: Online learning/education</v>
      </c>
      <c r="E122" s="14" t="str">
        <f>HYPERLINK("#'Full Results'!A1231", "1231")</f>
        <v>1231</v>
      </c>
      <c r="F122" t="s">
        <v>59</v>
      </c>
    </row>
    <row r="123" spans="3:6" x14ac:dyDescent="0.35">
      <c r="C123">
        <v>115</v>
      </c>
      <c r="D123" s="8" t="str">
        <f>HYPERLINK("#'Table 115'!A1", "Grid Summary: How often do you use your mobile data for the following activities?")</f>
        <v>Grid Summary: How often do you use your mobile data for the following activities?</v>
      </c>
      <c r="E123" s="7"/>
      <c r="F123" t="s">
        <v>59</v>
      </c>
    </row>
    <row r="124" spans="3:6" x14ac:dyDescent="0.35">
      <c r="C124">
        <v>116</v>
      </c>
      <c r="D124" s="8" t="str">
        <f>HYPERLINK("#'Table 116'!A1", "How often do you use your mobile data for the following activities?: Gaming")</f>
        <v>How often do you use your mobile data for the following activities?: Gaming</v>
      </c>
      <c r="E124" s="14" t="str">
        <f>HYPERLINK("#'Full Results'!A1240", "1240")</f>
        <v>1240</v>
      </c>
      <c r="F124" t="s">
        <v>59</v>
      </c>
    </row>
    <row r="125" spans="3:6" x14ac:dyDescent="0.35">
      <c r="C125">
        <v>117</v>
      </c>
      <c r="D125" s="8" t="str">
        <f>HYPERLINK("#'Table 117'!A1", "How often do you use your mobile data for the following activities?: Streaming movies/TV shows")</f>
        <v>How often do you use your mobile data for the following activities?: Streaming movies/TV shows</v>
      </c>
      <c r="E125" s="14" t="str">
        <f>HYPERLINK("#'Full Results'!A1249", "1249")</f>
        <v>1249</v>
      </c>
      <c r="F125" t="s">
        <v>59</v>
      </c>
    </row>
    <row r="126" spans="3:6" x14ac:dyDescent="0.35">
      <c r="C126">
        <v>118</v>
      </c>
      <c r="D126" s="8" t="str">
        <f>HYPERLINK("#'Table 118'!A1", "How often do you use your mobile data for the following activities?: Streaming live events, such as sporting events or news")</f>
        <v>How often do you use your mobile data for the following activities?: Streaming live events, such as sporting events or news</v>
      </c>
      <c r="E126" s="14" t="str">
        <f>HYPERLINK("#'Full Results'!A1258", "1258")</f>
        <v>1258</v>
      </c>
      <c r="F126" t="s">
        <v>59</v>
      </c>
    </row>
    <row r="127" spans="3:6" x14ac:dyDescent="0.35">
      <c r="C127">
        <v>119</v>
      </c>
      <c r="D127" s="8" t="str">
        <f>HYPERLINK("#'Table 119'!A1", "How often do you use your mobile data for the following activities?: Browsing social media and websites")</f>
        <v>How often do you use your mobile data for the following activities?: Browsing social media and websites</v>
      </c>
      <c r="E127" s="14" t="str">
        <f>HYPERLINK("#'Full Results'!A1267", "1267")</f>
        <v>1267</v>
      </c>
      <c r="F127" t="s">
        <v>59</v>
      </c>
    </row>
    <row r="128" spans="3:6" x14ac:dyDescent="0.35">
      <c r="C128">
        <v>120</v>
      </c>
      <c r="D128" s="8" t="str">
        <f>HYPERLINK("#'Table 120'!A1", "How often do you use your mobile data for the following activities?: Online shopping")</f>
        <v>How often do you use your mobile data for the following activities?: Online shopping</v>
      </c>
      <c r="E128" s="14" t="str">
        <f>HYPERLINK("#'Full Results'!A1276", "1276")</f>
        <v>1276</v>
      </c>
      <c r="F128" t="s">
        <v>59</v>
      </c>
    </row>
    <row r="129" spans="3:6" x14ac:dyDescent="0.35">
      <c r="C129">
        <v>121</v>
      </c>
      <c r="D129" s="8" t="str">
        <f>HYPERLINK("#'Table 121'!A1", "How often do you use your mobile data for the following activities?: Voice calls")</f>
        <v>How often do you use your mobile data for the following activities?: Voice calls</v>
      </c>
      <c r="E129" s="14" t="str">
        <f>HYPERLINK("#'Full Results'!A1285", "1285")</f>
        <v>1285</v>
      </c>
      <c r="F129" t="s">
        <v>59</v>
      </c>
    </row>
    <row r="130" spans="3:6" x14ac:dyDescent="0.35">
      <c r="C130">
        <v>122</v>
      </c>
      <c r="D130" s="8" t="str">
        <f>HYPERLINK("#'Table 122'!A1", "How often do you use your mobile data for the following activities?: Video calls (via program such as Zoom, Teams, or Skype)")</f>
        <v>How often do you use your mobile data for the following activities?: Video calls (via program such as Zoom, Teams, or Skype)</v>
      </c>
      <c r="E130" s="14" t="str">
        <f>HYPERLINK("#'Full Results'!A1294", "1294")</f>
        <v>1294</v>
      </c>
      <c r="F130" t="s">
        <v>59</v>
      </c>
    </row>
    <row r="131" spans="3:6" x14ac:dyDescent="0.35">
      <c r="C131">
        <v>123</v>
      </c>
      <c r="D131" s="8" t="str">
        <f>HYPERLINK("#'Table 123'!A1", "How often do you use your mobile data for the following activities?: Generally working from home")</f>
        <v>How often do you use your mobile data for the following activities?: Generally working from home</v>
      </c>
      <c r="E131" s="14" t="str">
        <f>HYPERLINK("#'Full Results'!A1303", "1303")</f>
        <v>1303</v>
      </c>
      <c r="F131" t="s">
        <v>59</v>
      </c>
    </row>
    <row r="132" spans="3:6" x14ac:dyDescent="0.35">
      <c r="C132">
        <v>124</v>
      </c>
      <c r="D132" s="8" t="str">
        <f>HYPERLINK("#'Table 124'!A1", "How often do you use your mobile data for the following activities?: Online learning/education")</f>
        <v>How often do you use your mobile data for the following activities?: Online learning/education</v>
      </c>
      <c r="E132" s="14" t="str">
        <f>HYPERLINK("#'Full Results'!A1312", "1312")</f>
        <v>1312</v>
      </c>
      <c r="F132" t="s">
        <v>59</v>
      </c>
    </row>
    <row r="133" spans="3:6" x14ac:dyDescent="0.35">
      <c r="C133">
        <v>125</v>
      </c>
      <c r="D133" s="8" t="str">
        <f>HYPERLINK("#'Table 125'!A1", "Do you own smart home devices – i.e., devices that you can control via a smartphone or an internet connection?Please select all that apply")</f>
        <v>Do you own smart home devices – i.e., devices that you can control via a smartphone or an internet connection?Please select all that apply</v>
      </c>
      <c r="E133" s="14" t="str">
        <f>HYPERLINK("#'Full Results'!A1321", "1321")</f>
        <v>1321</v>
      </c>
      <c r="F133" t="s">
        <v>59</v>
      </c>
    </row>
    <row r="134" spans="3:6" x14ac:dyDescent="0.35">
      <c r="C134">
        <v>126</v>
      </c>
      <c r="D134" s="8" t="str">
        <f>HYPERLINK("#'Table 126'!A1", "Which of the following benefits have you experienced from using your smart home devices?Please select all that apply. ")</f>
        <v>Which of the following benefits have you experienced from using your smart home devices?Please select all that apply. </v>
      </c>
      <c r="E134" s="14" t="str">
        <f>HYPERLINK("#'Full Results'!A1331", "1331")</f>
        <v>1331</v>
      </c>
      <c r="F134" t="s">
        <v>59</v>
      </c>
    </row>
    <row r="135" spans="3:6" x14ac:dyDescent="0.35">
      <c r="C135">
        <v>127</v>
      </c>
      <c r="D135" s="8" t="str">
        <f>HYPERLINK("#'Table 127'!A1", " There has recently been some discussion in the news about “Artificial Intelligence” or “AI”. This is where computers are used to carry out tasks which would normally need a human to do them.How do you feel about the increasing use of AI technolo...")</f>
        <v xml:space="preserve"> There has recently been some discussion in the news about “Artificial Intelligence” or “AI”. This is where computers are used to carry out tasks which would normally need a human to do them.How do you feel about the increasing use of AI technolo...</v>
      </c>
      <c r="E135" s="14" t="str">
        <f>HYPERLINK("#'Full Results'!A1343", "1343")</f>
        <v>1343</v>
      </c>
      <c r="F135" t="s">
        <v>59</v>
      </c>
    </row>
    <row r="136" spans="3:6" x14ac:dyDescent="0.35">
      <c r="C136">
        <v>128</v>
      </c>
      <c r="D136" s="8" t="str">
        <f>HYPERLINK("#'Table 128'!A1", "Grid Summary: For each of the following tasks, how comfortable would you feel if they were performed by  artificial intelligence?")</f>
        <v>Grid Summary: For each of the following tasks, how comfortable would you feel if they were performed by  artificial intelligence?</v>
      </c>
      <c r="E136" s="7"/>
      <c r="F136" t="s">
        <v>59</v>
      </c>
    </row>
    <row r="137" spans="3:6" x14ac:dyDescent="0.35">
      <c r="C137">
        <v>129</v>
      </c>
      <c r="D137" s="8" t="str">
        <f>HYPERLINK("#'Table 129'!A1", "For each of the following tasks, how comfortable would you feel if they were performed by  artificial intelligence?: Writing news articles")</f>
        <v>For each of the following tasks, how comfortable would you feel if they were performed by  artificial intelligence?: Writing news articles</v>
      </c>
      <c r="E137" s="14" t="str">
        <f>HYPERLINK("#'Full Results'!A1352", "1352")</f>
        <v>1352</v>
      </c>
      <c r="F137" t="s">
        <v>59</v>
      </c>
    </row>
    <row r="138" spans="3:6" x14ac:dyDescent="0.35">
      <c r="C138">
        <v>130</v>
      </c>
      <c r="D138" s="8" t="str">
        <f>HYPERLINK("#'Table 130'!A1", "For each of the following tasks, how comfortable would you feel if they were performed by  artificial intelligence?: Fact checking for news content")</f>
        <v>For each of the following tasks, how comfortable would you feel if they were performed by  artificial intelligence?: Fact checking for news content</v>
      </c>
      <c r="E138" s="14" t="str">
        <f>HYPERLINK("#'Full Results'!A1360", "1360")</f>
        <v>1360</v>
      </c>
      <c r="F138" t="s">
        <v>59</v>
      </c>
    </row>
    <row r="139" spans="3:6" x14ac:dyDescent="0.35">
      <c r="C139">
        <v>131</v>
      </c>
      <c r="D139" s="8" t="str">
        <f>HYPERLINK("#'Table 131'!A1", "For each of the following tasks, how comfortable would you feel if they were performed by  artificial intelligence?: Editing video content")</f>
        <v>For each of the following tasks, how comfortable would you feel if they were performed by  artificial intelligence?: Editing video content</v>
      </c>
      <c r="E139" s="14" t="str">
        <f>HYPERLINK("#'Full Results'!A1368", "1368")</f>
        <v>1368</v>
      </c>
      <c r="F139" t="s">
        <v>59</v>
      </c>
    </row>
    <row r="140" spans="3:6" x14ac:dyDescent="0.35">
      <c r="C140">
        <v>132</v>
      </c>
      <c r="D140" s="8" t="str">
        <f>HYPERLINK("#'Table 132'!A1", "For each of the following tasks, how comfortable would you feel if they were performed by  artificial intelligence?: Conducting interviews")</f>
        <v>For each of the following tasks, how comfortable would you feel if they were performed by  artificial intelligence?: Conducting interviews</v>
      </c>
      <c r="E140" s="14" t="str">
        <f>HYPERLINK("#'Full Results'!A1376", "1376")</f>
        <v>1376</v>
      </c>
      <c r="F140" t="s">
        <v>59</v>
      </c>
    </row>
    <row r="141" spans="3:6" x14ac:dyDescent="0.35">
      <c r="C141">
        <v>133</v>
      </c>
      <c r="D141" s="8" t="str">
        <f>HYPERLINK("#'Table 133'!A1", "For each of the following tasks, how comfortable would you feel if they were performed by  artificial intelligence?: Creating visual graphics and animations")</f>
        <v>For each of the following tasks, how comfortable would you feel if they were performed by  artificial intelligence?: Creating visual graphics and animations</v>
      </c>
      <c r="E141" s="14" t="str">
        <f>HYPERLINK("#'Full Results'!A1384", "1384")</f>
        <v>1384</v>
      </c>
      <c r="F141" t="s">
        <v>59</v>
      </c>
    </row>
    <row r="142" spans="3:6" x14ac:dyDescent="0.35">
      <c r="C142">
        <v>134</v>
      </c>
      <c r="D142" s="8" t="str">
        <f>HYPERLINK("#'Table 134'!A1", "For each of the following tasks, how comfortable would you feel if they were performed by  artificial intelligence?: Providing real-time updates during live events")</f>
        <v>For each of the following tasks, how comfortable would you feel if they were performed by  artificial intelligence?: Providing real-time updates during live events</v>
      </c>
      <c r="E142" s="14" t="str">
        <f>HYPERLINK("#'Full Results'!A1392", "1392")</f>
        <v>1392</v>
      </c>
      <c r="F142" t="s">
        <v>59</v>
      </c>
    </row>
    <row r="143" spans="3:6" x14ac:dyDescent="0.35">
      <c r="C143">
        <v>135</v>
      </c>
      <c r="D143" s="8" t="str">
        <f>HYPERLINK("#'Table 135'!A1", "For each of the following tasks, how comfortable would you feel if they were performed by  artificial intelligence?: Translating content into different languages")</f>
        <v>For each of the following tasks, how comfortable would you feel if they were performed by  artificial intelligence?: Translating content into different languages</v>
      </c>
      <c r="E143" s="14" t="str">
        <f>HYPERLINK("#'Full Results'!A1400", "1400")</f>
        <v>1400</v>
      </c>
      <c r="F143" t="s">
        <v>59</v>
      </c>
    </row>
    <row r="144" spans="3:6" x14ac:dyDescent="0.35">
      <c r="C144">
        <v>136</v>
      </c>
      <c r="D144" s="8" t="str">
        <f>HYPERLINK("#'Table 136'!A1", "Grid Summary: Are you interested in AI's potential contribution to your overall experience with streaming/on-demand services in these areas?   ")</f>
        <v>Grid Summary: Are you interested in AI's potential contribution to your overall experience with streaming/on-demand services in these areas?   </v>
      </c>
      <c r="E144" s="7"/>
      <c r="F144" t="s">
        <v>59</v>
      </c>
    </row>
    <row r="145" spans="3:6" x14ac:dyDescent="0.35">
      <c r="C145">
        <v>137</v>
      </c>
      <c r="D145" s="8" t="str">
        <f>HYPERLINK("#'Table 137'!A1", "Are you interested in AI's potential contribution to your overall experience with streaming/on-demand services in these areas?   : Personalised content recommendations based on viewing habits")</f>
        <v>Are you interested in AI's potential contribution to your overall experience with streaming/on-demand services in these areas?   : Personalised content recommendations based on viewing habits</v>
      </c>
      <c r="E145" s="14" t="str">
        <f>HYPERLINK("#'Full Results'!A1408", "1408")</f>
        <v>1408</v>
      </c>
      <c r="F145" t="s">
        <v>59</v>
      </c>
    </row>
    <row r="146" spans="3:6" x14ac:dyDescent="0.35">
      <c r="C146">
        <v>138</v>
      </c>
      <c r="D146" s="8" t="str">
        <f>HYPERLINK("#'Table 138'!A1", "Are you interested in AI's potential contribution to your overall experience with streaming/on-demand services in these areas?   : Interactive viewing experiences, such as AI-generated quizzes or polls")</f>
        <v>Are you interested in AI's potential contribution to your overall experience with streaming/on-demand services in these areas?   : Interactive viewing experiences, such as AI-generated quizzes or polls</v>
      </c>
      <c r="E146" s="14" t="str">
        <f>HYPERLINK("#'Full Results'!A1419", "1419")</f>
        <v>1419</v>
      </c>
      <c r="F146" t="s">
        <v>59</v>
      </c>
    </row>
    <row r="147" spans="3:6" x14ac:dyDescent="0.35">
      <c r="C147">
        <v>139</v>
      </c>
      <c r="D147" s="8" t="str">
        <f>HYPERLINK("#'Table 139'!A1", "Are you interested in AI's potential contribution to your overall experience with streaming/on-demand services in these areas?   : AI-driven content creation, such as personalised highlight reels, customised news summaries")</f>
        <v>Are you interested in AI's potential contribution to your overall experience with streaming/on-demand services in these areas?   : AI-driven content creation, such as personalised highlight reels, customised news summaries</v>
      </c>
      <c r="E147" s="14" t="str">
        <f>HYPERLINK("#'Full Results'!A1430", "1430")</f>
        <v>1430</v>
      </c>
      <c r="F147" t="s">
        <v>59</v>
      </c>
    </row>
    <row r="148" spans="3:6" x14ac:dyDescent="0.35">
      <c r="C148">
        <v>140</v>
      </c>
      <c r="D148" s="8" t="str">
        <f>HYPERLINK("#'Table 140'!A1", "Are you interested in AI's potential contribution to your overall experience with streaming/on-demand services in these areas?   : Virtual assistants for voice-controlled playback and navigation")</f>
        <v>Are you interested in AI's potential contribution to your overall experience with streaming/on-demand services in these areas?   : Virtual assistants for voice-controlled playback and navigation</v>
      </c>
      <c r="E148" s="14" t="str">
        <f>HYPERLINK("#'Full Results'!A1441", "1441")</f>
        <v>1441</v>
      </c>
      <c r="F148" t="s">
        <v>59</v>
      </c>
    </row>
    <row r="149" spans="3:6" x14ac:dyDescent="0.35">
      <c r="C149">
        <v>141</v>
      </c>
      <c r="D149" s="8" t="str">
        <f>HYPERLINK("#'Table 141'!A1", "Are you interested in AI's potential contribution to your overall experience with streaming/on-demand services in these areas?   : Virtual reality content for immersive viewing experiences")</f>
        <v>Are you interested in AI's potential contribution to your overall experience with streaming/on-demand services in these areas?   : Virtual reality content for immersive viewing experiences</v>
      </c>
      <c r="E149" s="14" t="str">
        <f>HYPERLINK("#'Full Results'!A1452", "1452")</f>
        <v>1452</v>
      </c>
      <c r="F149" t="s">
        <v>59</v>
      </c>
    </row>
    <row r="150" spans="3:6" x14ac:dyDescent="0.35">
      <c r="C150">
        <v>142</v>
      </c>
      <c r="D150" s="8" t="str">
        <f>HYPERLINK("#'Table 142'!A1", "Are you interested in AI's potential contribution to your overall experience with streaming/on-demand services in these areas?   : AI-powered parental controls to manage content access for children")</f>
        <v>Are you interested in AI's potential contribution to your overall experience with streaming/on-demand services in these areas?   : AI-powered parental controls to manage content access for children</v>
      </c>
      <c r="E150" s="14" t="str">
        <f>HYPERLINK("#'Full Results'!A1463", "1463")</f>
        <v>1463</v>
      </c>
      <c r="F150" t="s">
        <v>59</v>
      </c>
    </row>
    <row r="151" spans="3:6" x14ac:dyDescent="0.35">
      <c r="C151">
        <v>143</v>
      </c>
      <c r="D151" s="8" t="str">
        <f>HYPERLINK("#'Table 143'!A1", "Are you interested in AI's potential contribution to your overall experience with streaming/on-demand services in these areas?   : AI-generated closed captions for live programs, such as sporting events")</f>
        <v>Are you interested in AI's potential contribution to your overall experience with streaming/on-demand services in these areas?   : AI-generated closed captions for live programs, such as sporting events</v>
      </c>
      <c r="E151" s="14" t="str">
        <f>HYPERLINK("#'Full Results'!A1474", "1474")</f>
        <v>1474</v>
      </c>
      <c r="F151" t="s">
        <v>59</v>
      </c>
    </row>
    <row r="152" spans="3:6" x14ac:dyDescent="0.35">
      <c r="C152">
        <v>144</v>
      </c>
      <c r="D152" s="8" t="str">
        <f>HYPERLINK("#'Table 144'!A1", "Grid Summary: How satisfied or unsatisfied are you with these features when watching content?")</f>
        <v>Grid Summary: How satisfied or unsatisfied are you with these features when watching content?</v>
      </c>
      <c r="E152" s="7"/>
      <c r="F152" t="s">
        <v>59</v>
      </c>
    </row>
    <row r="153" spans="3:6" x14ac:dyDescent="0.35">
      <c r="C153">
        <v>145</v>
      </c>
      <c r="D153" s="8" t="str">
        <f>HYPERLINK("#'Table 145'!A1", " The clarity and resolution of the content provided:How satisfied or unsatisfied are you with these features when watching content?: Streaming quality (e.g., HD, 4K)")</f>
        <v xml:space="preserve"> The clarity and resolution of the content provided:How satisfied or unsatisfied are you with these features when watching content?: Streaming quality (e.g., HD, 4K)</v>
      </c>
      <c r="E153" s="14" t="str">
        <f>HYPERLINK("#'Full Results'!A1485", "1485")</f>
        <v>1485</v>
      </c>
      <c r="F153" t="s">
        <v>59</v>
      </c>
    </row>
    <row r="154" spans="3:6" x14ac:dyDescent="0.35">
      <c r="C154">
        <v>146</v>
      </c>
      <c r="D154" s="8" t="str">
        <f>HYPERLINK("#'Table 146'!A1", " The speed at which content loads and plays without interruption:How satisfied or unsatisfied are you with these features when watching content?: Buffering speed")</f>
        <v xml:space="preserve"> The speed at which content loads and plays without interruption:How satisfied or unsatisfied are you with these features when watching content?: Buffering speed</v>
      </c>
      <c r="E154" s="14" t="str">
        <f>HYPERLINK("#'Full Results'!A1494", "1494")</f>
        <v>1494</v>
      </c>
      <c r="F154" t="s">
        <v>59</v>
      </c>
    </row>
    <row r="155" spans="3:6" x14ac:dyDescent="0.35">
      <c r="C155">
        <v>147</v>
      </c>
      <c r="D155" s="8" t="str">
        <f>HYPERLINK("#'Table 147'!A1", " Ease of navigating the provider's platform and finding content:How satisfied or unsatisfied are you with these features when watching content?: User interface")</f>
        <v xml:space="preserve"> Ease of navigating the provider's platform and finding content:How satisfied or unsatisfied are you with these features when watching content?: User interface</v>
      </c>
      <c r="E155" s="14" t="str">
        <f>HYPERLINK("#'Full Results'!A1503", "1503")</f>
        <v>1503</v>
      </c>
      <c r="F155" t="s">
        <v>59</v>
      </c>
    </row>
    <row r="156" spans="3:6" x14ac:dyDescent="0.35">
      <c r="C156">
        <v>148</v>
      </c>
      <c r="D156" s="8" t="str">
        <f>HYPERLINK("#'Table 148'!A1", " The variety of genres and options available (movies, TV shows, documentaries, etc.):How satisfied or unsatisfied are you with these features when watching content?: Content diversity")</f>
        <v xml:space="preserve"> The variety of genres and options available (movies, TV shows, documentaries, etc.):How satisfied or unsatisfied are you with these features when watching content?: Content diversity</v>
      </c>
      <c r="E156" s="14" t="str">
        <f>HYPERLINK("#'Full Results'!A1512", "1512")</f>
        <v>1512</v>
      </c>
      <c r="F156" t="s">
        <v>59</v>
      </c>
    </row>
    <row r="157" spans="3:6" x14ac:dyDescent="0.35">
      <c r="C157">
        <v>149</v>
      </c>
      <c r="D157" s="8" t="str">
        <f>HYPERLINK("#'Table 149'!A1", " (access to multiple services with one provider):How satisfied or unsatisfied are you with these features when watching content?: Aggregate content")</f>
        <v xml:space="preserve"> (access to multiple services with one provider):How satisfied or unsatisfied are you with these features when watching content?: Aggregate content</v>
      </c>
      <c r="E157" s="14" t="str">
        <f>HYPERLINK("#'Full Results'!A1521", "1521")</f>
        <v>1521</v>
      </c>
      <c r="F157" t="s">
        <v>59</v>
      </c>
    </row>
    <row r="158" spans="3:6" x14ac:dyDescent="0.35">
      <c r="C158">
        <v>150</v>
      </c>
      <c r="D158" s="8" t="str">
        <f>HYPERLINK("#'Table 150'!A1", " How much you get for your money.:How satisfied or unsatisfied are you with these features when watching content?: Value")</f>
        <v xml:space="preserve"> How much you get for your money.:How satisfied or unsatisfied are you with these features when watching content?: Value</v>
      </c>
      <c r="E158" s="14" t="str">
        <f>HYPERLINK("#'Full Results'!A1530", "1530")</f>
        <v>1530</v>
      </c>
      <c r="F158" t="s">
        <v>59</v>
      </c>
    </row>
    <row r="159" spans="3:6" x14ac:dyDescent="0.35">
      <c r="C159">
        <v>151</v>
      </c>
      <c r="D159" s="8" t="str">
        <f>HYPERLINK("#'Table 151'!A1", " The ability to use the service on various devices (TV, smartphone, tablet, etc.):How satisfied or unsatisfied are you with these features when watching content?: Multiple device compatibility")</f>
        <v xml:space="preserve"> The ability to use the service on various devices (TV, smartphone, tablet, etc.):How satisfied or unsatisfied are you with these features when watching content?: Multiple device compatibility</v>
      </c>
      <c r="E159" s="14" t="str">
        <f>HYPERLINK("#'Full Results'!A1539", "1539")</f>
        <v>1539</v>
      </c>
      <c r="F159" t="s">
        <v>59</v>
      </c>
    </row>
    <row r="160" spans="3:6" x14ac:dyDescent="0.35">
      <c r="C160">
        <v>152</v>
      </c>
      <c r="D160" s="8" t="str">
        <f>HYPERLINK("#'Table 152'!A1", " Ability to have multiple profiles or simultaneous streams:How satisfied or unsatisfied are you with these features when watching content?: Family sharing options")</f>
        <v xml:space="preserve"> Ability to have multiple profiles or simultaneous streams:How satisfied or unsatisfied are you with these features when watching content?: Family sharing options</v>
      </c>
      <c r="E160" s="14" t="str">
        <f>HYPERLINK("#'Full Results'!A1548", "1548")</f>
        <v>1548</v>
      </c>
      <c r="F160" t="s">
        <v>59</v>
      </c>
    </row>
    <row r="161" spans="3:6" x14ac:dyDescent="0.35">
      <c r="C161">
        <v>153</v>
      </c>
      <c r="D161" s="8" t="str">
        <f>HYPERLINK("#'Table 153'!A1", " Inclusion of features such as subtitles, audio descriptions, and language options:How satisfied or unsatisfied are you with these features when watching content?: Accessibility features")</f>
        <v xml:space="preserve"> Inclusion of features such as subtitles, audio descriptions, and language options:How satisfied or unsatisfied are you with these features when watching content?: Accessibility features</v>
      </c>
      <c r="E161" s="14" t="str">
        <f>HYPERLINK("#'Full Results'!A1557", "1557")</f>
        <v>1557</v>
      </c>
      <c r="F161" t="s">
        <v>59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P1566"/>
  <sheetViews>
    <sheetView showGridLines="0" workbookViewId="0">
      <pane xSplit="2" ySplit="8" topLeftCell="D1564" activePane="bottomRight" state="frozen"/>
      <selection pane="topRight"/>
      <selection pane="bottomLeft"/>
      <selection pane="bottomRight" activeCell="C2" sqref="C2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25" t="s">
        <v>566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3"/>
      <c r="C5" s="13"/>
      <c r="D5" s="28" t="s">
        <v>45</v>
      </c>
      <c r="E5" s="28"/>
      <c r="F5" s="13"/>
      <c r="G5" s="28" t="s">
        <v>46</v>
      </c>
      <c r="H5" s="28"/>
      <c r="I5" s="28"/>
      <c r="J5" s="28"/>
      <c r="K5" s="28"/>
      <c r="L5" s="28"/>
      <c r="M5" s="13"/>
      <c r="N5" s="28" t="s">
        <v>47</v>
      </c>
      <c r="O5" s="28"/>
      <c r="P5" s="28"/>
      <c r="Q5" s="28"/>
      <c r="R5" s="13"/>
      <c r="S5" s="28" t="s">
        <v>48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3"/>
      <c r="AF5" s="28" t="s">
        <v>49</v>
      </c>
      <c r="AG5" s="28"/>
      <c r="AH5" s="13"/>
      <c r="AI5" s="28" t="s">
        <v>50</v>
      </c>
      <c r="AJ5" s="28"/>
      <c r="AK5" s="13"/>
      <c r="AL5" s="28" t="s">
        <v>51</v>
      </c>
      <c r="AM5" s="28"/>
      <c r="AN5" s="13"/>
      <c r="AO5" s="28" t="s">
        <v>52</v>
      </c>
      <c r="AP5" s="28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2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2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11" spans="2:42" x14ac:dyDescent="0.35">
      <c r="B11" s="6" t="s">
        <v>58</v>
      </c>
    </row>
    <row r="12" spans="2:42" x14ac:dyDescent="0.35">
      <c r="B12" s="24" t="s">
        <v>59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2:42" x14ac:dyDescent="0.35">
      <c r="B13" t="s">
        <v>53</v>
      </c>
      <c r="C13" s="17">
        <v>7.6259676326344006E-2</v>
      </c>
      <c r="D13" s="17">
        <v>0.107818140842635</v>
      </c>
      <c r="E13" s="17">
        <v>4.5391525131015402E-2</v>
      </c>
      <c r="F13" s="17"/>
      <c r="G13" s="17">
        <v>0.115220546411209</v>
      </c>
      <c r="H13" s="17">
        <v>0.108077311780984</v>
      </c>
      <c r="I13" s="17">
        <v>6.4493725364044699E-2</v>
      </c>
      <c r="J13" s="17">
        <v>4.1082167856313301E-2</v>
      </c>
      <c r="K13" s="17">
        <v>4.9463082600944397E-2</v>
      </c>
      <c r="L13" s="17">
        <v>8.0326682620949899E-2</v>
      </c>
      <c r="M13" s="17"/>
      <c r="N13" s="17">
        <v>0.12934932770108501</v>
      </c>
      <c r="O13" s="17">
        <v>6.8649717094285495E-2</v>
      </c>
      <c r="P13" s="17">
        <v>5.8634409565275797E-2</v>
      </c>
      <c r="Q13" s="17">
        <v>4.3354094264746401E-2</v>
      </c>
      <c r="R13" s="17"/>
      <c r="S13" s="17">
        <v>0.130570703292371</v>
      </c>
      <c r="T13" s="17">
        <v>5.4936951381574298E-2</v>
      </c>
      <c r="U13" s="17">
        <v>5.3810258340351802E-2</v>
      </c>
      <c r="V13" s="17">
        <v>6.7257409421901004E-2</v>
      </c>
      <c r="W13" s="17">
        <v>4.8663450855960397E-2</v>
      </c>
      <c r="X13" s="17">
        <v>8.4066970815640796E-2</v>
      </c>
      <c r="Y13" s="17">
        <v>7.1081443756475293E-2</v>
      </c>
      <c r="Z13" s="17">
        <v>0.107574611142307</v>
      </c>
      <c r="AA13" s="17">
        <v>7.0137334904279397E-2</v>
      </c>
      <c r="AB13" s="17">
        <v>7.0188873542820607E-2</v>
      </c>
      <c r="AC13" s="17">
        <v>5.7492534438849698E-2</v>
      </c>
      <c r="AD13" s="17">
        <v>8.7428554634980907E-2</v>
      </c>
      <c r="AE13" s="17"/>
      <c r="AF13" s="17">
        <v>8.2204559095226101E-2</v>
      </c>
      <c r="AG13" s="17">
        <v>6.8910767278121801E-2</v>
      </c>
      <c r="AH13" s="17"/>
      <c r="AI13" s="17">
        <v>9.1060879577486903E-2</v>
      </c>
      <c r="AJ13" s="17">
        <v>6.9586820594486606E-2</v>
      </c>
      <c r="AK13" s="17"/>
      <c r="AL13" s="17">
        <v>0.100396835926438</v>
      </c>
      <c r="AM13" s="17">
        <v>7.4425360287063105E-2</v>
      </c>
      <c r="AN13" s="17"/>
      <c r="AO13" s="17">
        <v>5.5787182649840901E-2</v>
      </c>
      <c r="AP13" s="17">
        <v>8.1840891440965499E-2</v>
      </c>
    </row>
    <row r="14" spans="2:42" x14ac:dyDescent="0.35">
      <c r="B14" t="s">
        <v>54</v>
      </c>
      <c r="C14" s="17">
        <v>0.35958537736114399</v>
      </c>
      <c r="D14" s="17">
        <v>0.39750668071384698</v>
      </c>
      <c r="E14" s="17">
        <v>0.32383250013338899</v>
      </c>
      <c r="F14" s="17"/>
      <c r="G14" s="17">
        <v>0.329702045726808</v>
      </c>
      <c r="H14" s="17">
        <v>0.34653787344114201</v>
      </c>
      <c r="I14" s="17">
        <v>0.27155412860661399</v>
      </c>
      <c r="J14" s="17">
        <v>0.304758579568632</v>
      </c>
      <c r="K14" s="17">
        <v>0.39581391104585201</v>
      </c>
      <c r="L14" s="17">
        <v>0.48217697647720698</v>
      </c>
      <c r="M14" s="17"/>
      <c r="N14" s="17">
        <v>0.449935518809359</v>
      </c>
      <c r="O14" s="17">
        <v>0.35942803870671602</v>
      </c>
      <c r="P14" s="17">
        <v>0.39113344034224501</v>
      </c>
      <c r="Q14" s="17">
        <v>0.23254969105266199</v>
      </c>
      <c r="R14" s="17"/>
      <c r="S14" s="17">
        <v>0.35932728832893801</v>
      </c>
      <c r="T14" s="17">
        <v>0.42165677570489701</v>
      </c>
      <c r="U14" s="17">
        <v>0.31536093566615098</v>
      </c>
      <c r="V14" s="17">
        <v>0.387648319991513</v>
      </c>
      <c r="W14" s="17">
        <v>0.41440395379606398</v>
      </c>
      <c r="X14" s="17">
        <v>0.364440473190218</v>
      </c>
      <c r="Y14" s="17">
        <v>0.32976325442271998</v>
      </c>
      <c r="Z14" s="17">
        <v>0.33987304068687102</v>
      </c>
      <c r="AA14" s="17">
        <v>0.34368867006259002</v>
      </c>
      <c r="AB14" s="17">
        <v>0.32189157618765601</v>
      </c>
      <c r="AC14" s="17">
        <v>0.33452986594222101</v>
      </c>
      <c r="AD14" s="17">
        <v>0.301781389272121</v>
      </c>
      <c r="AE14" s="17"/>
      <c r="AF14" s="17">
        <v>0.362181967465114</v>
      </c>
      <c r="AG14" s="17">
        <v>0.35691021046805699</v>
      </c>
      <c r="AH14" s="17"/>
      <c r="AI14" s="17">
        <v>0.41297038585712098</v>
      </c>
      <c r="AJ14" s="17">
        <v>0.33551770840928802</v>
      </c>
      <c r="AK14" s="17"/>
      <c r="AL14" s="17">
        <v>0.34094932752488899</v>
      </c>
      <c r="AM14" s="17">
        <v>0.36100163369328198</v>
      </c>
      <c r="AN14" s="17"/>
      <c r="AO14" s="17">
        <v>0.37928474264350998</v>
      </c>
      <c r="AP14" s="17">
        <v>0.35421493265617898</v>
      </c>
    </row>
    <row r="15" spans="2:42" x14ac:dyDescent="0.35">
      <c r="B15" t="s">
        <v>55</v>
      </c>
      <c r="C15" s="17">
        <v>0.381254226624546</v>
      </c>
      <c r="D15" s="17">
        <v>0.34154286852089299</v>
      </c>
      <c r="E15" s="17">
        <v>0.420902592320263</v>
      </c>
      <c r="F15" s="17"/>
      <c r="G15" s="17">
        <v>0.35267609559098301</v>
      </c>
      <c r="H15" s="17">
        <v>0.36086704112436302</v>
      </c>
      <c r="I15" s="17">
        <v>0.43644587185372302</v>
      </c>
      <c r="J15" s="17">
        <v>0.42341363126781001</v>
      </c>
      <c r="K15" s="17">
        <v>0.386997884309567</v>
      </c>
      <c r="L15" s="17">
        <v>0.33398472037747001</v>
      </c>
      <c r="M15" s="17"/>
      <c r="N15" s="17">
        <v>0.31486453522733698</v>
      </c>
      <c r="O15" s="17">
        <v>0.39482298193098597</v>
      </c>
      <c r="P15" s="17">
        <v>0.38653988976077502</v>
      </c>
      <c r="Q15" s="17">
        <v>0.43672305654391302</v>
      </c>
      <c r="R15" s="17"/>
      <c r="S15" s="17">
        <v>0.33806307945286601</v>
      </c>
      <c r="T15" s="17">
        <v>0.30676282490297702</v>
      </c>
      <c r="U15" s="17">
        <v>0.47063011100108199</v>
      </c>
      <c r="V15" s="17">
        <v>0.36813999928695101</v>
      </c>
      <c r="W15" s="17">
        <v>0.40587693763370403</v>
      </c>
      <c r="X15" s="17">
        <v>0.39089246310487602</v>
      </c>
      <c r="Y15" s="17">
        <v>0.40712969302018298</v>
      </c>
      <c r="Z15" s="17">
        <v>0.39716609739563602</v>
      </c>
      <c r="AA15" s="17">
        <v>0.34281823172036802</v>
      </c>
      <c r="AB15" s="17">
        <v>0.429922992901699</v>
      </c>
      <c r="AC15" s="17">
        <v>0.40607090552666802</v>
      </c>
      <c r="AD15" s="17">
        <v>0.48327227727743599</v>
      </c>
      <c r="AE15" s="17"/>
      <c r="AF15" s="17">
        <v>0.38823498973321402</v>
      </c>
      <c r="AG15" s="17">
        <v>0.36870801646375301</v>
      </c>
      <c r="AH15" s="17"/>
      <c r="AI15" s="17">
        <v>0.37111500358428301</v>
      </c>
      <c r="AJ15" s="17">
        <v>0.38582531259862501</v>
      </c>
      <c r="AK15" s="17"/>
      <c r="AL15" s="17">
        <v>0.46189602581648898</v>
      </c>
      <c r="AM15" s="17">
        <v>0.375125811013718</v>
      </c>
      <c r="AN15" s="17"/>
      <c r="AO15" s="17">
        <v>0.40565765722965902</v>
      </c>
      <c r="AP15" s="17">
        <v>0.37460135873780598</v>
      </c>
    </row>
    <row r="16" spans="2:42" x14ac:dyDescent="0.35">
      <c r="B16" t="s">
        <v>56</v>
      </c>
      <c r="C16" s="17">
        <v>0.147944337297363</v>
      </c>
      <c r="D16" s="17">
        <v>0.12430446814780501</v>
      </c>
      <c r="E16" s="17">
        <v>0.168680247511378</v>
      </c>
      <c r="F16" s="17"/>
      <c r="G16" s="17">
        <v>0.154938182996085</v>
      </c>
      <c r="H16" s="17">
        <v>0.142104675580004</v>
      </c>
      <c r="I16" s="17">
        <v>0.181755904771949</v>
      </c>
      <c r="J16" s="17">
        <v>0.19006286711619799</v>
      </c>
      <c r="K16" s="17">
        <v>0.14156666851602501</v>
      </c>
      <c r="L16" s="17">
        <v>9.0559126817092106E-2</v>
      </c>
      <c r="M16" s="17"/>
      <c r="N16" s="17">
        <v>9.0649836170568196E-2</v>
      </c>
      <c r="O16" s="17">
        <v>0.14313705261540999</v>
      </c>
      <c r="P16" s="17">
        <v>0.14011355165740999</v>
      </c>
      <c r="Q16" s="17">
        <v>0.22091425572404899</v>
      </c>
      <c r="R16" s="17"/>
      <c r="S16" s="17">
        <v>0.14871740642827799</v>
      </c>
      <c r="T16" s="17">
        <v>0.15951965144823799</v>
      </c>
      <c r="U16" s="17">
        <v>0.13112570468621801</v>
      </c>
      <c r="V16" s="17">
        <v>0.14281149020145401</v>
      </c>
      <c r="W16" s="17">
        <v>0.108807511660761</v>
      </c>
      <c r="X16" s="17">
        <v>0.128824061665891</v>
      </c>
      <c r="Y16" s="17">
        <v>0.15734714856685</v>
      </c>
      <c r="Z16" s="17">
        <v>0.12977427863097399</v>
      </c>
      <c r="AA16" s="17">
        <v>0.19100337935257899</v>
      </c>
      <c r="AB16" s="17">
        <v>0.166683116202158</v>
      </c>
      <c r="AC16" s="17">
        <v>0.14979200728303599</v>
      </c>
      <c r="AD16" s="17">
        <v>8.5043728665157803E-2</v>
      </c>
      <c r="AE16" s="17"/>
      <c r="AF16" s="17">
        <v>0.140571731557282</v>
      </c>
      <c r="AG16" s="17">
        <v>0.159205246447362</v>
      </c>
      <c r="AH16" s="17"/>
      <c r="AI16" s="17">
        <v>0.10723365364555899</v>
      </c>
      <c r="AJ16" s="17">
        <v>0.16629801531558699</v>
      </c>
      <c r="AK16" s="17"/>
      <c r="AL16" s="17">
        <v>8.52031086008459E-2</v>
      </c>
      <c r="AM16" s="17">
        <v>0.15271238971235199</v>
      </c>
      <c r="AN16" s="17"/>
      <c r="AO16" s="17">
        <v>0.126364703243</v>
      </c>
      <c r="AP16" s="17">
        <v>0.153827381232086</v>
      </c>
    </row>
    <row r="17" spans="2:42" x14ac:dyDescent="0.35">
      <c r="B17" t="s">
        <v>57</v>
      </c>
      <c r="C17" s="17">
        <v>3.49563823906043E-2</v>
      </c>
      <c r="D17" s="17">
        <v>2.88278417748201E-2</v>
      </c>
      <c r="E17" s="17">
        <v>4.1193134903954397E-2</v>
      </c>
      <c r="F17" s="17"/>
      <c r="G17" s="17">
        <v>4.7463129274914799E-2</v>
      </c>
      <c r="H17" s="17">
        <v>4.2413098073507398E-2</v>
      </c>
      <c r="I17" s="17">
        <v>4.5750369403668903E-2</v>
      </c>
      <c r="J17" s="17">
        <v>4.06827541910472E-2</v>
      </c>
      <c r="K17" s="17">
        <v>2.6158453527611002E-2</v>
      </c>
      <c r="L17" s="17">
        <v>1.2952493707280299E-2</v>
      </c>
      <c r="M17" s="17"/>
      <c r="N17" s="17">
        <v>1.5200782091650799E-2</v>
      </c>
      <c r="O17" s="17">
        <v>3.3962209652602597E-2</v>
      </c>
      <c r="P17" s="17">
        <v>2.3578708674294398E-2</v>
      </c>
      <c r="Q17" s="17">
        <v>6.6458902414629706E-2</v>
      </c>
      <c r="R17" s="17"/>
      <c r="S17" s="17">
        <v>2.3321522497547299E-2</v>
      </c>
      <c r="T17" s="17">
        <v>5.71237965623137E-2</v>
      </c>
      <c r="U17" s="17">
        <v>2.9072990306198199E-2</v>
      </c>
      <c r="V17" s="17">
        <v>3.4142781098180398E-2</v>
      </c>
      <c r="W17" s="17">
        <v>2.2248146053510401E-2</v>
      </c>
      <c r="X17" s="17">
        <v>3.1776031223374503E-2</v>
      </c>
      <c r="Y17" s="17">
        <v>3.4678460233771802E-2</v>
      </c>
      <c r="Z17" s="17">
        <v>2.56119721442125E-2</v>
      </c>
      <c r="AA17" s="17">
        <v>5.2352383960184601E-2</v>
      </c>
      <c r="AB17" s="17">
        <v>1.1313441165665799E-2</v>
      </c>
      <c r="AC17" s="17">
        <v>5.2114686809224799E-2</v>
      </c>
      <c r="AD17" s="17">
        <v>4.2474050150304303E-2</v>
      </c>
      <c r="AE17" s="17"/>
      <c r="AF17" s="17">
        <v>2.68067521491646E-2</v>
      </c>
      <c r="AG17" s="17">
        <v>4.6265759342706998E-2</v>
      </c>
      <c r="AH17" s="17"/>
      <c r="AI17" s="17">
        <v>1.7620077335549399E-2</v>
      </c>
      <c r="AJ17" s="17">
        <v>4.27721430820142E-2</v>
      </c>
      <c r="AK17" s="17"/>
      <c r="AL17" s="17">
        <v>1.1554702131338799E-2</v>
      </c>
      <c r="AM17" s="17">
        <v>3.6734805293584402E-2</v>
      </c>
      <c r="AN17" s="17"/>
      <c r="AO17" s="17">
        <v>3.2905714233989802E-2</v>
      </c>
      <c r="AP17" s="17">
        <v>3.5515435932963198E-2</v>
      </c>
    </row>
    <row r="18" spans="2:42" x14ac:dyDescent="0.35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2:42" x14ac:dyDescent="0.35">
      <c r="B19" s="6" t="s">
        <v>77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2:42" x14ac:dyDescent="0.35">
      <c r="B20" s="24" t="s">
        <v>59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2:42" x14ac:dyDescent="0.35">
      <c r="B21" t="s">
        <v>69</v>
      </c>
      <c r="C21" s="17">
        <v>0.225687848182901</v>
      </c>
      <c r="D21" s="17">
        <v>0.196296842251999</v>
      </c>
      <c r="E21" s="17">
        <v>0.25401411801985802</v>
      </c>
      <c r="F21" s="17"/>
      <c r="G21" s="17">
        <v>0.20953940272706301</v>
      </c>
      <c r="H21" s="17">
        <v>0.21275443107729999</v>
      </c>
      <c r="I21" s="17">
        <v>0.27357867354393001</v>
      </c>
      <c r="J21" s="17">
        <v>0.26317129793772198</v>
      </c>
      <c r="K21" s="17">
        <v>0.22697415414904001</v>
      </c>
      <c r="L21" s="17">
        <v>0.17674422947274299</v>
      </c>
      <c r="M21" s="17"/>
      <c r="N21" s="17">
        <v>0.18130534505785501</v>
      </c>
      <c r="O21" s="17">
        <v>0.22490788656169</v>
      </c>
      <c r="P21" s="17">
        <v>0.210261218805567</v>
      </c>
      <c r="Q21" s="17">
        <v>0.289671096504732</v>
      </c>
      <c r="R21" s="17"/>
      <c r="S21" s="17">
        <v>0.199672038394305</v>
      </c>
      <c r="T21" s="17">
        <v>0.23102942467051499</v>
      </c>
      <c r="U21" s="17">
        <v>0.22458955602441699</v>
      </c>
      <c r="V21" s="17">
        <v>0.182683544508951</v>
      </c>
      <c r="W21" s="17">
        <v>0.208849480797686</v>
      </c>
      <c r="X21" s="17">
        <v>0.232836559511894</v>
      </c>
      <c r="Y21" s="17">
        <v>0.28628572054068302</v>
      </c>
      <c r="Z21" s="17">
        <v>0.199086839363499</v>
      </c>
      <c r="AA21" s="17">
        <v>0.22109198714174999</v>
      </c>
      <c r="AB21" s="17">
        <v>0.22582036778418099</v>
      </c>
      <c r="AC21" s="17">
        <v>0.251497873305016</v>
      </c>
      <c r="AD21" s="17">
        <v>0.32124836957048902</v>
      </c>
      <c r="AE21" s="17"/>
      <c r="AF21" s="17">
        <v>0.23444620214447701</v>
      </c>
      <c r="AG21" s="17">
        <v>0.21509537510305601</v>
      </c>
      <c r="AH21" s="17"/>
      <c r="AI21" s="17">
        <v>0.18877179026318899</v>
      </c>
      <c r="AJ21" s="17">
        <v>0.24233078757825799</v>
      </c>
      <c r="AK21" s="17"/>
      <c r="AL21" s="17">
        <v>0.175283728542834</v>
      </c>
      <c r="AM21" s="17">
        <v>0.22951833555728299</v>
      </c>
      <c r="AN21" s="17"/>
      <c r="AO21" s="17">
        <v>0.218838315937702</v>
      </c>
      <c r="AP21" s="17">
        <v>0.227555168964584</v>
      </c>
    </row>
    <row r="22" spans="2:42" x14ac:dyDescent="0.35">
      <c r="B22" t="s">
        <v>70</v>
      </c>
      <c r="C22" s="17">
        <v>0.28668029964253899</v>
      </c>
      <c r="D22" s="17">
        <v>0.27299101384595698</v>
      </c>
      <c r="E22" s="17">
        <v>0.30017416538943797</v>
      </c>
      <c r="F22" s="17"/>
      <c r="G22" s="17">
        <v>0.27723602489532501</v>
      </c>
      <c r="H22" s="17">
        <v>0.317875253741149</v>
      </c>
      <c r="I22" s="17">
        <v>0.339906192757506</v>
      </c>
      <c r="J22" s="17">
        <v>0.28173872188311899</v>
      </c>
      <c r="K22" s="17">
        <v>0.315921605807784</v>
      </c>
      <c r="L22" s="17">
        <v>0.20854699477474001</v>
      </c>
      <c r="M22" s="17"/>
      <c r="N22" s="17">
        <v>0.296977904179754</v>
      </c>
      <c r="O22" s="17">
        <v>0.29475230102484301</v>
      </c>
      <c r="P22" s="17">
        <v>0.29952433462868899</v>
      </c>
      <c r="Q22" s="17">
        <v>0.25582807824334902</v>
      </c>
      <c r="R22" s="17"/>
      <c r="S22" s="17">
        <v>0.28610996420582502</v>
      </c>
      <c r="T22" s="17">
        <v>0.27044203945100898</v>
      </c>
      <c r="U22" s="17">
        <v>0.28510993956939601</v>
      </c>
      <c r="V22" s="17">
        <v>0.29800513526646599</v>
      </c>
      <c r="W22" s="17">
        <v>0.33505896862779</v>
      </c>
      <c r="X22" s="17">
        <v>0.27338724214059301</v>
      </c>
      <c r="Y22" s="17">
        <v>0.26049660143688003</v>
      </c>
      <c r="Z22" s="17">
        <v>0.32590866811609898</v>
      </c>
      <c r="AA22" s="17">
        <v>0.26503154018820102</v>
      </c>
      <c r="AB22" s="17">
        <v>0.33208189394341697</v>
      </c>
      <c r="AC22" s="17">
        <v>0.28710220273466602</v>
      </c>
      <c r="AD22" s="17">
        <v>0.21662445868918501</v>
      </c>
      <c r="AE22" s="17"/>
      <c r="AF22" s="17">
        <v>0.30961778244643401</v>
      </c>
      <c r="AG22" s="17">
        <v>0.25751113736504899</v>
      </c>
      <c r="AH22" s="17"/>
      <c r="AI22" s="17">
        <v>0.30424702820807098</v>
      </c>
      <c r="AJ22" s="17">
        <v>0.278760656664226</v>
      </c>
      <c r="AK22" s="17"/>
      <c r="AL22" s="17">
        <v>0.35207917864817101</v>
      </c>
      <c r="AM22" s="17">
        <v>0.28171027770546903</v>
      </c>
      <c r="AN22" s="17"/>
      <c r="AO22" s="17">
        <v>0.30432900351747399</v>
      </c>
      <c r="AP22" s="17">
        <v>0.28186890663997</v>
      </c>
    </row>
    <row r="23" spans="2:42" x14ac:dyDescent="0.35">
      <c r="B23" t="s">
        <v>71</v>
      </c>
      <c r="C23" s="17">
        <v>0.31698907936391402</v>
      </c>
      <c r="D23" s="17">
        <v>0.34845043365755402</v>
      </c>
      <c r="E23" s="17">
        <v>0.28795513104458997</v>
      </c>
      <c r="F23" s="17"/>
      <c r="G23" s="17">
        <v>0.26574986339213802</v>
      </c>
      <c r="H23" s="17">
        <v>0.293455504597529</v>
      </c>
      <c r="I23" s="17">
        <v>0.274507109806233</v>
      </c>
      <c r="J23" s="17">
        <v>0.30470282041866897</v>
      </c>
      <c r="K23" s="17">
        <v>0.309766987396217</v>
      </c>
      <c r="L23" s="17">
        <v>0.41993817175533399</v>
      </c>
      <c r="M23" s="17"/>
      <c r="N23" s="17">
        <v>0.35330590758957398</v>
      </c>
      <c r="O23" s="17">
        <v>0.33409738645507497</v>
      </c>
      <c r="P23" s="17">
        <v>0.31065604249536699</v>
      </c>
      <c r="Q23" s="17">
        <v>0.26568565462113702</v>
      </c>
      <c r="R23" s="17"/>
      <c r="S23" s="17">
        <v>0.32759470333475899</v>
      </c>
      <c r="T23" s="17">
        <v>0.295433011520088</v>
      </c>
      <c r="U23" s="17">
        <v>0.29073029613027002</v>
      </c>
      <c r="V23" s="17">
        <v>0.361936900991502</v>
      </c>
      <c r="W23" s="17">
        <v>0.31456987265847303</v>
      </c>
      <c r="X23" s="17">
        <v>0.32663581459597402</v>
      </c>
      <c r="Y23" s="17">
        <v>0.29467614417753502</v>
      </c>
      <c r="Z23" s="17">
        <v>0.3170081060162</v>
      </c>
      <c r="AA23" s="17">
        <v>0.32651537384255802</v>
      </c>
      <c r="AB23" s="17">
        <v>0.32199927788756399</v>
      </c>
      <c r="AC23" s="17">
        <v>0.31523891340382199</v>
      </c>
      <c r="AD23" s="17">
        <v>0.28514045063322302</v>
      </c>
      <c r="AE23" s="17"/>
      <c r="AF23" s="17">
        <v>0.30603139795562201</v>
      </c>
      <c r="AG23" s="17">
        <v>0.33182270829111898</v>
      </c>
      <c r="AH23" s="17"/>
      <c r="AI23" s="17">
        <v>0.33786962120203001</v>
      </c>
      <c r="AJ23" s="17">
        <v>0.307575463394685</v>
      </c>
      <c r="AK23" s="17"/>
      <c r="AL23" s="17">
        <v>0.30807007512539503</v>
      </c>
      <c r="AM23" s="17">
        <v>0.31766688374521601</v>
      </c>
      <c r="AN23" s="17"/>
      <c r="AO23" s="17">
        <v>0.31560599125945099</v>
      </c>
      <c r="AP23" s="17">
        <v>0.31736613710565598</v>
      </c>
    </row>
    <row r="24" spans="2:42" x14ac:dyDescent="0.35">
      <c r="B24" t="s">
        <v>72</v>
      </c>
      <c r="C24" s="17">
        <v>7.7938180059061099E-2</v>
      </c>
      <c r="D24" s="17">
        <v>9.79709362901863E-2</v>
      </c>
      <c r="E24" s="17">
        <v>5.7569169525656202E-2</v>
      </c>
      <c r="F24" s="17"/>
      <c r="G24" s="17">
        <v>0.129060665458862</v>
      </c>
      <c r="H24" s="17">
        <v>0.105955614967384</v>
      </c>
      <c r="I24" s="17">
        <v>5.6222534740895697E-2</v>
      </c>
      <c r="J24" s="17">
        <v>5.3833942271404901E-2</v>
      </c>
      <c r="K24" s="17">
        <v>6.3424961291083701E-2</v>
      </c>
      <c r="L24" s="17">
        <v>6.7836926853501595E-2</v>
      </c>
      <c r="M24" s="17"/>
      <c r="N24" s="17">
        <v>0.10467746546975</v>
      </c>
      <c r="O24" s="17">
        <v>7.7793770718362298E-2</v>
      </c>
      <c r="P24" s="17">
        <v>7.5969202989523796E-2</v>
      </c>
      <c r="Q24" s="17">
        <v>5.19816205393695E-2</v>
      </c>
      <c r="R24" s="17"/>
      <c r="S24" s="17">
        <v>0.10634288463168701</v>
      </c>
      <c r="T24" s="17">
        <v>8.9821741591778206E-2</v>
      </c>
      <c r="U24" s="17">
        <v>9.3106940707668104E-2</v>
      </c>
      <c r="V24" s="17">
        <v>7.4929479856067197E-2</v>
      </c>
      <c r="W24" s="17">
        <v>6.1752941300107299E-2</v>
      </c>
      <c r="X24" s="17">
        <v>6.3647100795053493E-2</v>
      </c>
      <c r="Y24" s="17">
        <v>7.89541075695189E-2</v>
      </c>
      <c r="Z24" s="17">
        <v>3.3130349927745599E-2</v>
      </c>
      <c r="AA24" s="17">
        <v>7.9327157201048298E-2</v>
      </c>
      <c r="AB24" s="17">
        <v>6.2079121522139097E-2</v>
      </c>
      <c r="AC24" s="17">
        <v>4.5072028808514103E-2</v>
      </c>
      <c r="AD24" s="17">
        <v>9.7297964991738803E-2</v>
      </c>
      <c r="AE24" s="17"/>
      <c r="AF24" s="17">
        <v>6.95485020064118E-2</v>
      </c>
      <c r="AG24" s="17">
        <v>8.9196577236351701E-2</v>
      </c>
      <c r="AH24" s="17"/>
      <c r="AI24" s="17">
        <v>9.9964682838245403E-2</v>
      </c>
      <c r="AJ24" s="17">
        <v>6.8007928252573499E-2</v>
      </c>
      <c r="AK24" s="17"/>
      <c r="AL24" s="17">
        <v>7.5731419079779594E-2</v>
      </c>
      <c r="AM24" s="17">
        <v>7.8105884011233695E-2</v>
      </c>
      <c r="AN24" s="17"/>
      <c r="AO24" s="17">
        <v>7.9665147200063999E-2</v>
      </c>
      <c r="AP24" s="17">
        <v>7.7467373949061794E-2</v>
      </c>
    </row>
    <row r="25" spans="2:42" x14ac:dyDescent="0.35">
      <c r="B25" t="s">
        <v>73</v>
      </c>
      <c r="C25" s="17">
        <v>2.11893284397748E-2</v>
      </c>
      <c r="D25" s="17">
        <v>2.2813066664687898E-2</v>
      </c>
      <c r="E25" s="17">
        <v>1.9757693444281701E-2</v>
      </c>
      <c r="F25" s="17"/>
      <c r="G25" s="17">
        <v>4.83370219208702E-2</v>
      </c>
      <c r="H25" s="17">
        <v>3.70902742735763E-2</v>
      </c>
      <c r="I25" s="17">
        <v>1.6725829084740899E-2</v>
      </c>
      <c r="J25" s="17">
        <v>1.34997539361798E-2</v>
      </c>
      <c r="K25" s="17">
        <v>5.9515356097736101E-3</v>
      </c>
      <c r="L25" s="17">
        <v>1.01337258734436E-2</v>
      </c>
      <c r="M25" s="17"/>
      <c r="N25" s="17">
        <v>3.5826959076560402E-2</v>
      </c>
      <c r="O25" s="17">
        <v>8.4144597171319693E-3</v>
      </c>
      <c r="P25" s="17">
        <v>2.58190106825213E-2</v>
      </c>
      <c r="Q25" s="17">
        <v>1.35380849897631E-2</v>
      </c>
      <c r="R25" s="17"/>
      <c r="S25" s="17">
        <v>3.09528788642335E-2</v>
      </c>
      <c r="T25" s="17">
        <v>2.9562594699344601E-2</v>
      </c>
      <c r="U25" s="17">
        <v>7.6746736945395204E-3</v>
      </c>
      <c r="V25" s="17">
        <v>1.61275818471006E-2</v>
      </c>
      <c r="W25" s="17">
        <v>3.6923065822543802E-2</v>
      </c>
      <c r="X25" s="17">
        <v>1.1560381729127499E-2</v>
      </c>
      <c r="Y25" s="17">
        <v>8.9205078934416499E-3</v>
      </c>
      <c r="Z25" s="17">
        <v>4.39701704725372E-2</v>
      </c>
      <c r="AA25" s="17">
        <v>2.0368463600989199E-2</v>
      </c>
      <c r="AB25" s="17">
        <v>1.3648214367232901E-2</v>
      </c>
      <c r="AC25" s="17">
        <v>1.9051216346474401E-2</v>
      </c>
      <c r="AD25" s="17">
        <v>1.4447495367086E-2</v>
      </c>
      <c r="AE25" s="17"/>
      <c r="AF25" s="17">
        <v>2.0619386446529501E-2</v>
      </c>
      <c r="AG25" s="17">
        <v>2.2146198280036701E-2</v>
      </c>
      <c r="AH25" s="17"/>
      <c r="AI25" s="17">
        <v>2.7447884281173101E-2</v>
      </c>
      <c r="AJ25" s="17">
        <v>1.8367771333179499E-2</v>
      </c>
      <c r="AK25" s="17"/>
      <c r="AL25" s="17">
        <v>2.47927524410737E-2</v>
      </c>
      <c r="AM25" s="17">
        <v>2.0915484352424699E-2</v>
      </c>
      <c r="AN25" s="17"/>
      <c r="AO25" s="17">
        <v>2.11434266377587E-2</v>
      </c>
      <c r="AP25" s="17">
        <v>2.1201842197758999E-2</v>
      </c>
    </row>
    <row r="26" spans="2:42" x14ac:dyDescent="0.35">
      <c r="B26" t="s">
        <v>74</v>
      </c>
      <c r="C26" s="17">
        <v>6.2962558477574704E-2</v>
      </c>
      <c r="D26" s="17">
        <v>5.1492070774316202E-2</v>
      </c>
      <c r="E26" s="17">
        <v>7.3924399598050694E-2</v>
      </c>
      <c r="F26" s="17"/>
      <c r="G26" s="17">
        <v>3.2558559854874498E-2</v>
      </c>
      <c r="H26" s="17">
        <v>2.4084910841805401E-2</v>
      </c>
      <c r="I26" s="17">
        <v>3.233055732871E-2</v>
      </c>
      <c r="J26" s="17">
        <v>8.1058851805435997E-2</v>
      </c>
      <c r="K26" s="17">
        <v>7.5673834405785803E-2</v>
      </c>
      <c r="L26" s="17">
        <v>0.116799951270237</v>
      </c>
      <c r="M26" s="17"/>
      <c r="N26" s="17">
        <v>2.3430085365388799E-2</v>
      </c>
      <c r="O26" s="17">
        <v>4.8054426304313898E-2</v>
      </c>
      <c r="P26" s="17">
        <v>6.8901790455857606E-2</v>
      </c>
      <c r="Q26" s="17">
        <v>0.115408208479393</v>
      </c>
      <c r="R26" s="17"/>
      <c r="S26" s="17">
        <v>3.3703677903019598E-2</v>
      </c>
      <c r="T26" s="17">
        <v>7.5594140597287404E-2</v>
      </c>
      <c r="U26" s="17">
        <v>8.6152613023096902E-2</v>
      </c>
      <c r="V26" s="17">
        <v>5.9001922781159698E-2</v>
      </c>
      <c r="W26" s="17">
        <v>3.3396754019716597E-2</v>
      </c>
      <c r="X26" s="17">
        <v>7.9967206811624197E-2</v>
      </c>
      <c r="Y26" s="17">
        <v>6.2617878622841003E-2</v>
      </c>
      <c r="Z26" s="17">
        <v>6.60008131586131E-2</v>
      </c>
      <c r="AA26" s="17">
        <v>8.1646756383416397E-2</v>
      </c>
      <c r="AB26" s="17">
        <v>4.4371124495464903E-2</v>
      </c>
      <c r="AC26" s="17">
        <v>8.2037765401507895E-2</v>
      </c>
      <c r="AD26" s="17">
        <v>6.5241260748277505E-2</v>
      </c>
      <c r="AE26" s="17"/>
      <c r="AF26" s="17">
        <v>5.6596874663670103E-2</v>
      </c>
      <c r="AG26" s="17">
        <v>6.9839090637050905E-2</v>
      </c>
      <c r="AH26" s="17"/>
      <c r="AI26" s="17">
        <v>3.3878743803550597E-2</v>
      </c>
      <c r="AJ26" s="17">
        <v>7.6074472161812096E-2</v>
      </c>
      <c r="AK26" s="17"/>
      <c r="AL26" s="17">
        <v>5.0073367000022198E-2</v>
      </c>
      <c r="AM26" s="17">
        <v>6.3942079309866201E-2</v>
      </c>
      <c r="AN26" s="17"/>
      <c r="AO26" s="17">
        <v>5.0118813276608401E-2</v>
      </c>
      <c r="AP26" s="17">
        <v>6.6464022733795397E-2</v>
      </c>
    </row>
    <row r="27" spans="2:42" x14ac:dyDescent="0.35">
      <c r="B27" t="s">
        <v>75</v>
      </c>
      <c r="C27" s="17">
        <v>8.5527058342354193E-3</v>
      </c>
      <c r="D27" s="17">
        <v>9.9856365152986293E-3</v>
      </c>
      <c r="E27" s="17">
        <v>6.6053229781251601E-3</v>
      </c>
      <c r="F27" s="17"/>
      <c r="G27" s="17">
        <v>3.75184617508676E-2</v>
      </c>
      <c r="H27" s="17">
        <v>8.7840105012568295E-3</v>
      </c>
      <c r="I27" s="17">
        <v>6.7291027379839299E-3</v>
      </c>
      <c r="J27" s="17">
        <v>1.99461174746926E-3</v>
      </c>
      <c r="K27" s="17">
        <v>2.2869213403165201E-3</v>
      </c>
      <c r="L27" s="17">
        <v>0</v>
      </c>
      <c r="M27" s="17"/>
      <c r="N27" s="17">
        <v>4.4763332611177801E-3</v>
      </c>
      <c r="O27" s="17">
        <v>1.1979769218583401E-2</v>
      </c>
      <c r="P27" s="17">
        <v>8.8683999424738792E-3</v>
      </c>
      <c r="Q27" s="17">
        <v>7.8872566222567501E-3</v>
      </c>
      <c r="R27" s="17"/>
      <c r="S27" s="17">
        <v>1.56238526661711E-2</v>
      </c>
      <c r="T27" s="17">
        <v>8.1170474699773301E-3</v>
      </c>
      <c r="U27" s="17">
        <v>1.26359808506118E-2</v>
      </c>
      <c r="V27" s="17">
        <v>7.3154347487542296E-3</v>
      </c>
      <c r="W27" s="17">
        <v>9.4489167736827601E-3</v>
      </c>
      <c r="X27" s="17">
        <v>1.19656944157334E-2</v>
      </c>
      <c r="Y27" s="17">
        <v>8.0490397591006096E-3</v>
      </c>
      <c r="Z27" s="17">
        <v>1.48950529453067E-2</v>
      </c>
      <c r="AA27" s="17">
        <v>6.0187216420375103E-3</v>
      </c>
      <c r="AB27" s="17">
        <v>0</v>
      </c>
      <c r="AC27" s="17">
        <v>0</v>
      </c>
      <c r="AD27" s="17">
        <v>0</v>
      </c>
      <c r="AE27" s="17"/>
      <c r="AF27" s="17">
        <v>3.13985433685555E-3</v>
      </c>
      <c r="AG27" s="17">
        <v>1.4388913087335999E-2</v>
      </c>
      <c r="AH27" s="17"/>
      <c r="AI27" s="17">
        <v>7.8202494037408494E-3</v>
      </c>
      <c r="AJ27" s="17">
        <v>8.8829206152657401E-3</v>
      </c>
      <c r="AK27" s="17"/>
      <c r="AL27" s="17">
        <v>1.39694791627242E-2</v>
      </c>
      <c r="AM27" s="17">
        <v>8.14105531850709E-3</v>
      </c>
      <c r="AN27" s="17"/>
      <c r="AO27" s="17">
        <v>1.0299302170942101E-2</v>
      </c>
      <c r="AP27" s="17">
        <v>8.0765484091749901E-3</v>
      </c>
    </row>
    <row r="28" spans="2:42" x14ac:dyDescent="0.35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2:42" x14ac:dyDescent="0.35">
      <c r="B29" s="6" t="s">
        <v>78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2:42" x14ac:dyDescent="0.35">
      <c r="B30" s="24" t="s">
        <v>59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2:42" x14ac:dyDescent="0.35">
      <c r="B31" t="s">
        <v>69</v>
      </c>
      <c r="C31" s="17">
        <v>0.21669615631014</v>
      </c>
      <c r="D31" s="17">
        <v>0.1819195826177</v>
      </c>
      <c r="E31" s="17">
        <v>0.25007754962168999</v>
      </c>
      <c r="F31" s="17"/>
      <c r="G31" s="17">
        <v>0.22419173506350101</v>
      </c>
      <c r="H31" s="17">
        <v>0.21218962851495601</v>
      </c>
      <c r="I31" s="17">
        <v>0.26390827751005302</v>
      </c>
      <c r="J31" s="17">
        <v>0.23987322442898601</v>
      </c>
      <c r="K31" s="17">
        <v>0.206966350200085</v>
      </c>
      <c r="L31" s="17">
        <v>0.16461229443649</v>
      </c>
      <c r="M31" s="17"/>
      <c r="N31" s="17">
        <v>0.18046286732389499</v>
      </c>
      <c r="O31" s="17">
        <v>0.217045948420027</v>
      </c>
      <c r="P31" s="17">
        <v>0.19379615243781101</v>
      </c>
      <c r="Q31" s="17">
        <v>0.278506076502266</v>
      </c>
      <c r="R31" s="17"/>
      <c r="S31" s="17">
        <v>0.198989256297292</v>
      </c>
      <c r="T31" s="17">
        <v>0.207572868262066</v>
      </c>
      <c r="U31" s="17">
        <v>0.25285980499404298</v>
      </c>
      <c r="V31" s="17">
        <v>0.18906321418048</v>
      </c>
      <c r="W31" s="17">
        <v>0.17890585202592801</v>
      </c>
      <c r="X31" s="17">
        <v>0.22140468406675501</v>
      </c>
      <c r="Y31" s="17">
        <v>0.26877605876189598</v>
      </c>
      <c r="Z31" s="17">
        <v>0.21226350327322599</v>
      </c>
      <c r="AA31" s="17">
        <v>0.20134908165882701</v>
      </c>
      <c r="AB31" s="17">
        <v>0.21613665307594199</v>
      </c>
      <c r="AC31" s="17">
        <v>0.25916534960744297</v>
      </c>
      <c r="AD31" s="17">
        <v>0.25374713744738497</v>
      </c>
      <c r="AE31" s="17"/>
      <c r="AF31" s="17">
        <v>0.22089928360343999</v>
      </c>
      <c r="AG31" s="17">
        <v>0.211135951845634</v>
      </c>
      <c r="AH31" s="17"/>
      <c r="AI31" s="17">
        <v>0.205892043530433</v>
      </c>
      <c r="AJ31" s="17">
        <v>0.22156699584030701</v>
      </c>
      <c r="AK31" s="17"/>
      <c r="AL31" s="17">
        <v>0.19826823465855001</v>
      </c>
      <c r="AM31" s="17">
        <v>0.218096595832278</v>
      </c>
      <c r="AN31" s="17"/>
      <c r="AO31" s="17">
        <v>0.22928579332069299</v>
      </c>
      <c r="AP31" s="17">
        <v>0.213263967077054</v>
      </c>
    </row>
    <row r="32" spans="2:42" x14ac:dyDescent="0.35">
      <c r="B32" t="s">
        <v>70</v>
      </c>
      <c r="C32" s="17">
        <v>0.26237296479078498</v>
      </c>
      <c r="D32" s="17">
        <v>0.270655262659729</v>
      </c>
      <c r="E32" s="17">
        <v>0.25430859632482899</v>
      </c>
      <c r="F32" s="17"/>
      <c r="G32" s="17">
        <v>0.25898336192158999</v>
      </c>
      <c r="H32" s="17">
        <v>0.27586673442118997</v>
      </c>
      <c r="I32" s="17">
        <v>0.33614926781230398</v>
      </c>
      <c r="J32" s="17">
        <v>0.28511100997731198</v>
      </c>
      <c r="K32" s="17">
        <v>0.307562269022504</v>
      </c>
      <c r="L32" s="17">
        <v>0.14472990934576099</v>
      </c>
      <c r="M32" s="17"/>
      <c r="N32" s="17">
        <v>0.26541434775663703</v>
      </c>
      <c r="O32" s="17">
        <v>0.26241830762994101</v>
      </c>
      <c r="P32" s="17">
        <v>0.29483549236323697</v>
      </c>
      <c r="Q32" s="17">
        <v>0.22859270929733999</v>
      </c>
      <c r="R32" s="17"/>
      <c r="S32" s="17">
        <v>0.24628843069946499</v>
      </c>
      <c r="T32" s="17">
        <v>0.236404404721097</v>
      </c>
      <c r="U32" s="17">
        <v>0.20013817344396601</v>
      </c>
      <c r="V32" s="17">
        <v>0.26094424329899601</v>
      </c>
      <c r="W32" s="17">
        <v>0.30675124277711302</v>
      </c>
      <c r="X32" s="17">
        <v>0.25383620990489197</v>
      </c>
      <c r="Y32" s="17">
        <v>0.22730483262652701</v>
      </c>
      <c r="Z32" s="17">
        <v>0.24820216306453199</v>
      </c>
      <c r="AA32" s="17">
        <v>0.31688518336128002</v>
      </c>
      <c r="AB32" s="17">
        <v>0.28188529101341497</v>
      </c>
      <c r="AC32" s="17">
        <v>0.30774564228812701</v>
      </c>
      <c r="AD32" s="17">
        <v>0.32098893908007903</v>
      </c>
      <c r="AE32" s="17"/>
      <c r="AF32" s="17">
        <v>0.28367728829516597</v>
      </c>
      <c r="AG32" s="17">
        <v>0.234318048055044</v>
      </c>
      <c r="AH32" s="17"/>
      <c r="AI32" s="17">
        <v>0.27952420814463902</v>
      </c>
      <c r="AJ32" s="17">
        <v>0.25464063583209601</v>
      </c>
      <c r="AK32" s="17"/>
      <c r="AL32" s="17">
        <v>0.30483780656384202</v>
      </c>
      <c r="AM32" s="17">
        <v>0.25914582698085198</v>
      </c>
      <c r="AN32" s="17"/>
      <c r="AO32" s="17">
        <v>0.28339226831335301</v>
      </c>
      <c r="AP32" s="17">
        <v>0.25664267827206799</v>
      </c>
    </row>
    <row r="33" spans="2:42" x14ac:dyDescent="0.35">
      <c r="B33" t="s">
        <v>71</v>
      </c>
      <c r="C33" s="17">
        <v>0.28468406370340099</v>
      </c>
      <c r="D33" s="17">
        <v>0.31589935533243102</v>
      </c>
      <c r="E33" s="17">
        <v>0.25503483934056898</v>
      </c>
      <c r="F33" s="17"/>
      <c r="G33" s="17">
        <v>0.250940334282926</v>
      </c>
      <c r="H33" s="17">
        <v>0.35401499005809001</v>
      </c>
      <c r="I33" s="17">
        <v>0.26317185831944101</v>
      </c>
      <c r="J33" s="17">
        <v>0.29827099495978099</v>
      </c>
      <c r="K33" s="17">
        <v>0.259085951862566</v>
      </c>
      <c r="L33" s="17">
        <v>0.27424493620880502</v>
      </c>
      <c r="M33" s="17"/>
      <c r="N33" s="17">
        <v>0.33283998462563102</v>
      </c>
      <c r="O33" s="17">
        <v>0.30292498720958599</v>
      </c>
      <c r="P33" s="17">
        <v>0.27295473015270899</v>
      </c>
      <c r="Q33" s="17">
        <v>0.222585003228188</v>
      </c>
      <c r="R33" s="17"/>
      <c r="S33" s="17">
        <v>0.30075430359696298</v>
      </c>
      <c r="T33" s="17">
        <v>0.28292452251118999</v>
      </c>
      <c r="U33" s="17">
        <v>0.26545824413843699</v>
      </c>
      <c r="V33" s="17">
        <v>0.30855424729804498</v>
      </c>
      <c r="W33" s="17">
        <v>0.29019968161094101</v>
      </c>
      <c r="X33" s="17">
        <v>0.33484776427326202</v>
      </c>
      <c r="Y33" s="17">
        <v>0.238566903318433</v>
      </c>
      <c r="Z33" s="17">
        <v>0.33114814031296602</v>
      </c>
      <c r="AA33" s="17">
        <v>0.25517465548495499</v>
      </c>
      <c r="AB33" s="17">
        <v>0.30158424213047602</v>
      </c>
      <c r="AC33" s="17">
        <v>0.22700481672894399</v>
      </c>
      <c r="AD33" s="17">
        <v>0.24808790870040201</v>
      </c>
      <c r="AE33" s="17"/>
      <c r="AF33" s="17">
        <v>0.27604439383814899</v>
      </c>
      <c r="AG33" s="17">
        <v>0.29713275104438303</v>
      </c>
      <c r="AH33" s="17"/>
      <c r="AI33" s="17">
        <v>0.30239023709014601</v>
      </c>
      <c r="AJ33" s="17">
        <v>0.27670155454058099</v>
      </c>
      <c r="AK33" s="17"/>
      <c r="AL33" s="17">
        <v>0.25294346561529102</v>
      </c>
      <c r="AM33" s="17">
        <v>0.28709620701827399</v>
      </c>
      <c r="AN33" s="17"/>
      <c r="AO33" s="17">
        <v>0.276805997877004</v>
      </c>
      <c r="AP33" s="17">
        <v>0.28683178350534799</v>
      </c>
    </row>
    <row r="34" spans="2:42" x14ac:dyDescent="0.35">
      <c r="B34" t="s">
        <v>72</v>
      </c>
      <c r="C34" s="17">
        <v>5.8531260621994402E-2</v>
      </c>
      <c r="D34" s="17">
        <v>6.5253380339923894E-2</v>
      </c>
      <c r="E34" s="17">
        <v>5.1629789597887901E-2</v>
      </c>
      <c r="F34" s="17"/>
      <c r="G34" s="17">
        <v>0.14042426500583899</v>
      </c>
      <c r="H34" s="17">
        <v>9.2483861565752806E-2</v>
      </c>
      <c r="I34" s="17">
        <v>6.1342286204857002E-2</v>
      </c>
      <c r="J34" s="17">
        <v>3.00494593580494E-2</v>
      </c>
      <c r="K34" s="17">
        <v>2.14602653294419E-2</v>
      </c>
      <c r="L34" s="17">
        <v>2.1708331143908501E-2</v>
      </c>
      <c r="M34" s="17"/>
      <c r="N34" s="17">
        <v>7.99162489809742E-2</v>
      </c>
      <c r="O34" s="17">
        <v>4.3877739265812503E-2</v>
      </c>
      <c r="P34" s="17">
        <v>6.9793731013044397E-2</v>
      </c>
      <c r="Q34" s="17">
        <v>4.1525040240419898E-2</v>
      </c>
      <c r="R34" s="17"/>
      <c r="S34" s="17">
        <v>8.7134515998070206E-2</v>
      </c>
      <c r="T34" s="17">
        <v>6.5564397573961403E-2</v>
      </c>
      <c r="U34" s="17">
        <v>2.9613896825419001E-2</v>
      </c>
      <c r="V34" s="17">
        <v>5.38330641433497E-2</v>
      </c>
      <c r="W34" s="17">
        <v>6.9003629791696802E-2</v>
      </c>
      <c r="X34" s="17">
        <v>4.3907212781342603E-2</v>
      </c>
      <c r="Y34" s="17">
        <v>6.1561336005986997E-2</v>
      </c>
      <c r="Z34" s="17">
        <v>4.6693007307262301E-2</v>
      </c>
      <c r="AA34" s="17">
        <v>4.38700945997001E-2</v>
      </c>
      <c r="AB34" s="17">
        <v>6.1015162322102703E-2</v>
      </c>
      <c r="AC34" s="17">
        <v>4.0775164791745797E-2</v>
      </c>
      <c r="AD34" s="17">
        <v>8.8941148895718095E-2</v>
      </c>
      <c r="AE34" s="17"/>
      <c r="AF34" s="17">
        <v>5.5791014989011803E-2</v>
      </c>
      <c r="AG34" s="17">
        <v>6.1270607329278998E-2</v>
      </c>
      <c r="AH34" s="17"/>
      <c r="AI34" s="17">
        <v>7.6749883815568298E-2</v>
      </c>
      <c r="AJ34" s="17">
        <v>5.0317722699366303E-2</v>
      </c>
      <c r="AK34" s="17"/>
      <c r="AL34" s="17">
        <v>7.6858818599369702E-2</v>
      </c>
      <c r="AM34" s="17">
        <v>5.7138448289651103E-2</v>
      </c>
      <c r="AN34" s="17"/>
      <c r="AO34" s="17">
        <v>7.4087776368147396E-2</v>
      </c>
      <c r="AP34" s="17">
        <v>5.4290240344482897E-2</v>
      </c>
    </row>
    <row r="35" spans="2:42" x14ac:dyDescent="0.35">
      <c r="B35" t="s">
        <v>73</v>
      </c>
      <c r="C35" s="17">
        <v>1.49329965578393E-2</v>
      </c>
      <c r="D35" s="17">
        <v>2.1461875774678601E-2</v>
      </c>
      <c r="E35" s="17">
        <v>8.6670975788357106E-3</v>
      </c>
      <c r="F35" s="17"/>
      <c r="G35" s="17">
        <v>4.2197995598746103E-2</v>
      </c>
      <c r="H35" s="17">
        <v>2.46022767226418E-2</v>
      </c>
      <c r="I35" s="17">
        <v>1.44052160247524E-2</v>
      </c>
      <c r="J35" s="17">
        <v>8.7437755643442593E-3</v>
      </c>
      <c r="K35" s="17">
        <v>1.9728317134311002E-3</v>
      </c>
      <c r="L35" s="17">
        <v>2.9403329231001102E-3</v>
      </c>
      <c r="M35" s="17"/>
      <c r="N35" s="17">
        <v>1.6249953088104702E-2</v>
      </c>
      <c r="O35" s="17">
        <v>1.25450204695915E-2</v>
      </c>
      <c r="P35" s="17">
        <v>1.76931602115919E-2</v>
      </c>
      <c r="Q35" s="17">
        <v>1.37611572742816E-2</v>
      </c>
      <c r="R35" s="17"/>
      <c r="S35" s="17">
        <v>3.10862731631758E-2</v>
      </c>
      <c r="T35" s="17">
        <v>1.6859019916434799E-2</v>
      </c>
      <c r="U35" s="17">
        <v>4.5586745091350401E-3</v>
      </c>
      <c r="V35" s="17">
        <v>8.4939511325169102E-3</v>
      </c>
      <c r="W35" s="17">
        <v>8.6656406154449108E-3</v>
      </c>
      <c r="X35" s="17">
        <v>1.13705143456305E-2</v>
      </c>
      <c r="Y35" s="17">
        <v>1.29277180902966E-2</v>
      </c>
      <c r="Z35" s="17">
        <v>3.57355205505583E-2</v>
      </c>
      <c r="AA35" s="17">
        <v>2.3090961136324799E-2</v>
      </c>
      <c r="AB35" s="17">
        <v>6.9990394775331201E-3</v>
      </c>
      <c r="AC35" s="17">
        <v>0</v>
      </c>
      <c r="AD35" s="17">
        <v>0</v>
      </c>
      <c r="AE35" s="17"/>
      <c r="AF35" s="17">
        <v>1.5343215892977701E-2</v>
      </c>
      <c r="AG35" s="17">
        <v>1.4511512403415701E-2</v>
      </c>
      <c r="AH35" s="17"/>
      <c r="AI35" s="17">
        <v>2.0087182008207301E-2</v>
      </c>
      <c r="AJ35" s="17">
        <v>1.26093249385817E-2</v>
      </c>
      <c r="AK35" s="17"/>
      <c r="AL35" s="17">
        <v>3.0335551251132398E-2</v>
      </c>
      <c r="AM35" s="17">
        <v>1.3762471376421601E-2</v>
      </c>
      <c r="AN35" s="17"/>
      <c r="AO35" s="17">
        <v>1.8036847201803801E-2</v>
      </c>
      <c r="AP35" s="17">
        <v>1.40868242057381E-2</v>
      </c>
    </row>
    <row r="36" spans="2:42" x14ac:dyDescent="0.35">
      <c r="B36" t="s">
        <v>74</v>
      </c>
      <c r="C36" s="17">
        <v>0.15225166351576599</v>
      </c>
      <c r="D36" s="17">
        <v>0.135697255742661</v>
      </c>
      <c r="E36" s="17">
        <v>0.16890128481731001</v>
      </c>
      <c r="F36" s="17"/>
      <c r="G36" s="17">
        <v>4.1653464738548203E-2</v>
      </c>
      <c r="H36" s="17">
        <v>2.9607266562423899E-2</v>
      </c>
      <c r="I36" s="17">
        <v>5.5995897313059699E-2</v>
      </c>
      <c r="J36" s="17">
        <v>0.135704294032679</v>
      </c>
      <c r="K36" s="17">
        <v>0.195987777295348</v>
      </c>
      <c r="L36" s="17">
        <v>0.38899831836068499</v>
      </c>
      <c r="M36" s="17"/>
      <c r="N36" s="17">
        <v>0.11984684735982699</v>
      </c>
      <c r="O36" s="17">
        <v>0.15123378034788801</v>
      </c>
      <c r="P36" s="17">
        <v>0.13719833327541101</v>
      </c>
      <c r="Q36" s="17">
        <v>0.20223608152415701</v>
      </c>
      <c r="R36" s="17"/>
      <c r="S36" s="17">
        <v>0.12862408534891001</v>
      </c>
      <c r="T36" s="17">
        <v>0.182839780460757</v>
      </c>
      <c r="U36" s="17">
        <v>0.22313343887841</v>
      </c>
      <c r="V36" s="17">
        <v>0.17161856781680199</v>
      </c>
      <c r="W36" s="17">
        <v>0.127796937494354</v>
      </c>
      <c r="X36" s="17">
        <v>0.12642471814193201</v>
      </c>
      <c r="Y36" s="17">
        <v>0.179852053296846</v>
      </c>
      <c r="Z36" s="17">
        <v>0.11106261254614901</v>
      </c>
      <c r="AA36" s="17">
        <v>0.147617727715599</v>
      </c>
      <c r="AB36" s="17">
        <v>0.120679480120007</v>
      </c>
      <c r="AC36" s="17">
        <v>0.16530902658374</v>
      </c>
      <c r="AD36" s="17">
        <v>8.8234865876416504E-2</v>
      </c>
      <c r="AE36" s="17"/>
      <c r="AF36" s="17">
        <v>0.140883861267174</v>
      </c>
      <c r="AG36" s="17">
        <v>0.168273849187277</v>
      </c>
      <c r="AH36" s="17"/>
      <c r="AI36" s="17">
        <v>0.10842136191834401</v>
      </c>
      <c r="AJ36" s="17">
        <v>0.172011765061619</v>
      </c>
      <c r="AK36" s="17"/>
      <c r="AL36" s="17">
        <v>0.12332364464265801</v>
      </c>
      <c r="AM36" s="17">
        <v>0.15445006340550901</v>
      </c>
      <c r="AN36" s="17"/>
      <c r="AO36" s="17">
        <v>0.109724504316767</v>
      </c>
      <c r="AP36" s="17">
        <v>0.16384542573418101</v>
      </c>
    </row>
    <row r="37" spans="2:42" x14ac:dyDescent="0.35">
      <c r="B37" t="s">
        <v>75</v>
      </c>
      <c r="C37" s="17">
        <v>1.0530894500074699E-2</v>
      </c>
      <c r="D37" s="17">
        <v>9.1132875328773493E-3</v>
      </c>
      <c r="E37" s="17">
        <v>1.1380842718879401E-2</v>
      </c>
      <c r="F37" s="17"/>
      <c r="G37" s="17">
        <v>4.1608843388849903E-2</v>
      </c>
      <c r="H37" s="17">
        <v>1.12352421549454E-2</v>
      </c>
      <c r="I37" s="17">
        <v>5.0271968155325203E-3</v>
      </c>
      <c r="J37" s="17">
        <v>2.2472416788487698E-3</v>
      </c>
      <c r="K37" s="17">
        <v>6.9645545766238498E-3</v>
      </c>
      <c r="L37" s="17">
        <v>2.7658775812502102E-3</v>
      </c>
      <c r="M37" s="17"/>
      <c r="N37" s="17">
        <v>5.26975086493093E-3</v>
      </c>
      <c r="O37" s="17">
        <v>9.9542166571540396E-3</v>
      </c>
      <c r="P37" s="17">
        <v>1.37284005461954E-2</v>
      </c>
      <c r="Q37" s="17">
        <v>1.27939319333486E-2</v>
      </c>
      <c r="R37" s="17"/>
      <c r="S37" s="17">
        <v>7.1231348961239499E-3</v>
      </c>
      <c r="T37" s="17">
        <v>7.8350065544934306E-3</v>
      </c>
      <c r="U37" s="17">
        <v>2.4237767210590001E-2</v>
      </c>
      <c r="V37" s="17">
        <v>7.4927121298105602E-3</v>
      </c>
      <c r="W37" s="17">
        <v>1.86770156845231E-2</v>
      </c>
      <c r="X37" s="17">
        <v>8.2088964861856198E-3</v>
      </c>
      <c r="Y37" s="17">
        <v>1.1011097900014E-2</v>
      </c>
      <c r="Z37" s="17">
        <v>1.48950529453067E-2</v>
      </c>
      <c r="AA37" s="17">
        <v>1.20122960433143E-2</v>
      </c>
      <c r="AB37" s="17">
        <v>1.17001318605242E-2</v>
      </c>
      <c r="AC37" s="17">
        <v>0</v>
      </c>
      <c r="AD37" s="17">
        <v>0</v>
      </c>
      <c r="AE37" s="17"/>
      <c r="AF37" s="17">
        <v>7.36094211408199E-3</v>
      </c>
      <c r="AG37" s="17">
        <v>1.33572801349681E-2</v>
      </c>
      <c r="AH37" s="17"/>
      <c r="AI37" s="17">
        <v>6.9350834926626198E-3</v>
      </c>
      <c r="AJ37" s="17">
        <v>1.21520010874484E-2</v>
      </c>
      <c r="AK37" s="17"/>
      <c r="AL37" s="17">
        <v>1.34324786691573E-2</v>
      </c>
      <c r="AM37" s="17">
        <v>1.0310387097014199E-2</v>
      </c>
      <c r="AN37" s="17"/>
      <c r="AO37" s="17">
        <v>8.6668126022318992E-3</v>
      </c>
      <c r="AP37" s="17">
        <v>1.1039080861127201E-2</v>
      </c>
    </row>
    <row r="38" spans="2:42" x14ac:dyDescent="0.3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</row>
    <row r="39" spans="2:42" x14ac:dyDescent="0.35">
      <c r="B39" s="6" t="s">
        <v>79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</row>
    <row r="40" spans="2:42" x14ac:dyDescent="0.35">
      <c r="B40" s="24" t="s">
        <v>59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</row>
    <row r="41" spans="2:42" x14ac:dyDescent="0.35">
      <c r="B41" t="s">
        <v>69</v>
      </c>
      <c r="C41" s="17">
        <v>0.20593297747858899</v>
      </c>
      <c r="D41" s="17">
        <v>0.19072963597988399</v>
      </c>
      <c r="E41" s="17">
        <v>0.21965153390692299</v>
      </c>
      <c r="F41" s="17"/>
      <c r="G41" s="17">
        <v>0.24198386264479099</v>
      </c>
      <c r="H41" s="17">
        <v>0.20277406192571901</v>
      </c>
      <c r="I41" s="17">
        <v>0.24731875132775499</v>
      </c>
      <c r="J41" s="17">
        <v>0.22630088434871101</v>
      </c>
      <c r="K41" s="17">
        <v>0.18295652241694199</v>
      </c>
      <c r="L41" s="17">
        <v>0.149556450313477</v>
      </c>
      <c r="M41" s="17"/>
      <c r="N41" s="17">
        <v>0.15425673953372901</v>
      </c>
      <c r="O41" s="17">
        <v>0.20711264397395401</v>
      </c>
      <c r="P41" s="17">
        <v>0.18274473672509201</v>
      </c>
      <c r="Q41" s="17">
        <v>0.28081147394619099</v>
      </c>
      <c r="R41" s="17"/>
      <c r="S41" s="17">
        <v>0.22711724228345001</v>
      </c>
      <c r="T41" s="17">
        <v>0.19327327928271801</v>
      </c>
      <c r="U41" s="17">
        <v>0.20792038618603201</v>
      </c>
      <c r="V41" s="17">
        <v>0.20383888097258701</v>
      </c>
      <c r="W41" s="17">
        <v>0.16476283710227299</v>
      </c>
      <c r="X41" s="17">
        <v>0.19965894558629599</v>
      </c>
      <c r="Y41" s="17">
        <v>0.25682790538744898</v>
      </c>
      <c r="Z41" s="17">
        <v>0.18785335881141199</v>
      </c>
      <c r="AA41" s="17">
        <v>0.18005677054653901</v>
      </c>
      <c r="AB41" s="17">
        <v>0.209613180691059</v>
      </c>
      <c r="AC41" s="17">
        <v>0.22545108563632499</v>
      </c>
      <c r="AD41" s="17">
        <v>0.21760628175286501</v>
      </c>
      <c r="AE41" s="17"/>
      <c r="AF41" s="17">
        <v>0.199708570137581</v>
      </c>
      <c r="AG41" s="17">
        <v>0.21435196475912399</v>
      </c>
      <c r="AH41" s="17"/>
      <c r="AI41" s="17">
        <v>0.18011528730138701</v>
      </c>
      <c r="AJ41" s="17">
        <v>0.21757241779699299</v>
      </c>
      <c r="AK41" s="17"/>
      <c r="AL41" s="17">
        <v>0.21252322626825701</v>
      </c>
      <c r="AM41" s="17">
        <v>0.205432148082834</v>
      </c>
      <c r="AN41" s="17"/>
      <c r="AO41" s="17">
        <v>0.20419298170772199</v>
      </c>
      <c r="AP41" s="17">
        <v>0.20640733545613599</v>
      </c>
    </row>
    <row r="42" spans="2:42" x14ac:dyDescent="0.35">
      <c r="B42" t="s">
        <v>70</v>
      </c>
      <c r="C42" s="17">
        <v>0.20943467097117599</v>
      </c>
      <c r="D42" s="17">
        <v>0.207784925929724</v>
      </c>
      <c r="E42" s="17">
        <v>0.21256375460760499</v>
      </c>
      <c r="F42" s="17"/>
      <c r="G42" s="17">
        <v>0.18356673882637201</v>
      </c>
      <c r="H42" s="17">
        <v>0.227119967141554</v>
      </c>
      <c r="I42" s="17">
        <v>0.28450940682595099</v>
      </c>
      <c r="J42" s="17">
        <v>0.191453652352673</v>
      </c>
      <c r="K42" s="17">
        <v>0.19654393787132399</v>
      </c>
      <c r="L42" s="17">
        <v>0.17440753810472101</v>
      </c>
      <c r="M42" s="17"/>
      <c r="N42" s="17">
        <v>0.20165350344508301</v>
      </c>
      <c r="O42" s="17">
        <v>0.226824638678537</v>
      </c>
      <c r="P42" s="17">
        <v>0.24692536124921899</v>
      </c>
      <c r="Q42" s="17">
        <v>0.16832502005939401</v>
      </c>
      <c r="R42" s="17"/>
      <c r="S42" s="17">
        <v>0.22603373937230201</v>
      </c>
      <c r="T42" s="17">
        <v>0.178151255815548</v>
      </c>
      <c r="U42" s="17">
        <v>0.211107372327862</v>
      </c>
      <c r="V42" s="17">
        <v>0.174358909051747</v>
      </c>
      <c r="W42" s="17">
        <v>0.29477774860009198</v>
      </c>
      <c r="X42" s="17">
        <v>0.203144224692277</v>
      </c>
      <c r="Y42" s="17">
        <v>0.18136892623270501</v>
      </c>
      <c r="Z42" s="17">
        <v>0.189102038290936</v>
      </c>
      <c r="AA42" s="17">
        <v>0.192477796708099</v>
      </c>
      <c r="AB42" s="17">
        <v>0.24797624466274201</v>
      </c>
      <c r="AC42" s="17">
        <v>0.19386416078843899</v>
      </c>
      <c r="AD42" s="17">
        <v>0.26221286688298301</v>
      </c>
      <c r="AE42" s="17"/>
      <c r="AF42" s="17">
        <v>0.24581546835981899</v>
      </c>
      <c r="AG42" s="17">
        <v>0.16143662491583</v>
      </c>
      <c r="AH42" s="17"/>
      <c r="AI42" s="17">
        <v>0.21798151875241301</v>
      </c>
      <c r="AJ42" s="17">
        <v>0.20558147868412699</v>
      </c>
      <c r="AK42" s="17"/>
      <c r="AL42" s="17">
        <v>0.21809171340029801</v>
      </c>
      <c r="AM42" s="17">
        <v>0.20877677451427801</v>
      </c>
      <c r="AN42" s="17"/>
      <c r="AO42" s="17">
        <v>0.208994092880638</v>
      </c>
      <c r="AP42" s="17">
        <v>0.209554781453901</v>
      </c>
    </row>
    <row r="43" spans="2:42" x14ac:dyDescent="0.35">
      <c r="B43" t="s">
        <v>71</v>
      </c>
      <c r="C43" s="17">
        <v>0.33158018854867199</v>
      </c>
      <c r="D43" s="17">
        <v>0.33768643404683901</v>
      </c>
      <c r="E43" s="17">
        <v>0.32664737686103901</v>
      </c>
      <c r="F43" s="17"/>
      <c r="G43" s="17">
        <v>0.27808536889087099</v>
      </c>
      <c r="H43" s="17">
        <v>0.32292562036133299</v>
      </c>
      <c r="I43" s="17">
        <v>0.30396834199382899</v>
      </c>
      <c r="J43" s="17">
        <v>0.33912397633812902</v>
      </c>
      <c r="K43" s="17">
        <v>0.38926106626285001</v>
      </c>
      <c r="L43" s="17">
        <v>0.35210191149877501</v>
      </c>
      <c r="M43" s="17"/>
      <c r="N43" s="17">
        <v>0.38387037277073199</v>
      </c>
      <c r="O43" s="17">
        <v>0.33987286517229498</v>
      </c>
      <c r="P43" s="17">
        <v>0.33164746745430801</v>
      </c>
      <c r="Q43" s="17">
        <v>0.26703166715258903</v>
      </c>
      <c r="R43" s="17"/>
      <c r="S43" s="17">
        <v>0.29836746012799298</v>
      </c>
      <c r="T43" s="17">
        <v>0.34874846576379898</v>
      </c>
      <c r="U43" s="17">
        <v>0.31079336009187303</v>
      </c>
      <c r="V43" s="17">
        <v>0.35296317428521701</v>
      </c>
      <c r="W43" s="17">
        <v>0.30328521410268899</v>
      </c>
      <c r="X43" s="17">
        <v>0.33471680298891998</v>
      </c>
      <c r="Y43" s="17">
        <v>0.32436291061737699</v>
      </c>
      <c r="Z43" s="17">
        <v>0.38861815846228898</v>
      </c>
      <c r="AA43" s="17">
        <v>0.35577584108327398</v>
      </c>
      <c r="AB43" s="17">
        <v>0.32074502686161099</v>
      </c>
      <c r="AC43" s="17">
        <v>0.38857480699551999</v>
      </c>
      <c r="AD43" s="17">
        <v>0.25245897592261801</v>
      </c>
      <c r="AE43" s="17"/>
      <c r="AF43" s="17">
        <v>0.337239991098505</v>
      </c>
      <c r="AG43" s="17">
        <v>0.32439467448536802</v>
      </c>
      <c r="AH43" s="17"/>
      <c r="AI43" s="17">
        <v>0.34556594697890602</v>
      </c>
      <c r="AJ43" s="17">
        <v>0.32527496141800899</v>
      </c>
      <c r="AK43" s="17"/>
      <c r="AL43" s="17">
        <v>0.31497953891981301</v>
      </c>
      <c r="AM43" s="17">
        <v>0.33284176357991901</v>
      </c>
      <c r="AN43" s="17"/>
      <c r="AO43" s="17">
        <v>0.33937065288602197</v>
      </c>
      <c r="AP43" s="17">
        <v>0.32945635068130702</v>
      </c>
    </row>
    <row r="44" spans="2:42" x14ac:dyDescent="0.35">
      <c r="B44" t="s">
        <v>72</v>
      </c>
      <c r="C44" s="17">
        <v>0.107719666987557</v>
      </c>
      <c r="D44" s="17">
        <v>0.130882015547504</v>
      </c>
      <c r="E44" s="17">
        <v>8.4549940316786795E-2</v>
      </c>
      <c r="F44" s="17"/>
      <c r="G44" s="17">
        <v>0.123378723784108</v>
      </c>
      <c r="H44" s="17">
        <v>0.12578082430603199</v>
      </c>
      <c r="I44" s="17">
        <v>6.7996072885238207E-2</v>
      </c>
      <c r="J44" s="17">
        <v>0.101183323315642</v>
      </c>
      <c r="K44" s="17">
        <v>0.106283625710041</v>
      </c>
      <c r="L44" s="17">
        <v>0.12110257677477899</v>
      </c>
      <c r="M44" s="17"/>
      <c r="N44" s="17">
        <v>0.16477041547774199</v>
      </c>
      <c r="O44" s="17">
        <v>9.9215504082914505E-2</v>
      </c>
      <c r="P44" s="17">
        <v>0.103549704616282</v>
      </c>
      <c r="Q44" s="17">
        <v>6.0043678268335302E-2</v>
      </c>
      <c r="R44" s="17"/>
      <c r="S44" s="17">
        <v>0.140173923407547</v>
      </c>
      <c r="T44" s="17">
        <v>0.11006059983868199</v>
      </c>
      <c r="U44" s="17">
        <v>0.117888243735011</v>
      </c>
      <c r="V44" s="17">
        <v>8.9946243436298104E-2</v>
      </c>
      <c r="W44" s="17">
        <v>0.10900401316369</v>
      </c>
      <c r="X44" s="17">
        <v>8.3602934953556599E-2</v>
      </c>
      <c r="Y44" s="17">
        <v>0.100140204854647</v>
      </c>
      <c r="Z44" s="17">
        <v>9.9772655550202802E-2</v>
      </c>
      <c r="AA44" s="17">
        <v>0.132573132715987</v>
      </c>
      <c r="AB44" s="17">
        <v>0.106060590830842</v>
      </c>
      <c r="AC44" s="17">
        <v>3.4542858616299701E-2</v>
      </c>
      <c r="AD44" s="17">
        <v>0.10806820908279199</v>
      </c>
      <c r="AE44" s="17"/>
      <c r="AF44" s="17">
        <v>9.7105223775275099E-2</v>
      </c>
      <c r="AG44" s="17">
        <v>0.123000099720749</v>
      </c>
      <c r="AH44" s="17"/>
      <c r="AI44" s="17">
        <v>0.133744729817113</v>
      </c>
      <c r="AJ44" s="17">
        <v>9.5986736446201204E-2</v>
      </c>
      <c r="AK44" s="17"/>
      <c r="AL44" s="17">
        <v>0.14540609765023299</v>
      </c>
      <c r="AM44" s="17">
        <v>0.104855667023472</v>
      </c>
      <c r="AN44" s="17"/>
      <c r="AO44" s="17">
        <v>0.118709091125272</v>
      </c>
      <c r="AP44" s="17">
        <v>0.10472372809180901</v>
      </c>
    </row>
    <row r="45" spans="2:42" x14ac:dyDescent="0.35">
      <c r="B45" t="s">
        <v>73</v>
      </c>
      <c r="C45" s="17">
        <v>3.28302409973322E-2</v>
      </c>
      <c r="D45" s="17">
        <v>3.8545952558067503E-2</v>
      </c>
      <c r="E45" s="17">
        <v>2.7487997839920199E-2</v>
      </c>
      <c r="F45" s="17"/>
      <c r="G45" s="17">
        <v>5.1992272798871898E-2</v>
      </c>
      <c r="H45" s="17">
        <v>4.7174595900080801E-2</v>
      </c>
      <c r="I45" s="17">
        <v>2.53729139633239E-2</v>
      </c>
      <c r="J45" s="17">
        <v>2.7372500339446201E-2</v>
      </c>
      <c r="K45" s="17">
        <v>1.81818281084428E-2</v>
      </c>
      <c r="L45" s="17">
        <v>2.8619715989070201E-2</v>
      </c>
      <c r="M45" s="17"/>
      <c r="N45" s="17">
        <v>4.63172481824684E-2</v>
      </c>
      <c r="O45" s="17">
        <v>2.63883584071615E-2</v>
      </c>
      <c r="P45" s="17">
        <v>2.2943214005332498E-2</v>
      </c>
      <c r="Q45" s="17">
        <v>3.1385018239873101E-2</v>
      </c>
      <c r="R45" s="17"/>
      <c r="S45" s="17">
        <v>4.0785360371081998E-2</v>
      </c>
      <c r="T45" s="17">
        <v>4.6964218770579901E-2</v>
      </c>
      <c r="U45" s="17">
        <v>7.4942450705661702E-3</v>
      </c>
      <c r="V45" s="17">
        <v>3.23522926431477E-2</v>
      </c>
      <c r="W45" s="17">
        <v>2.5739677467699399E-2</v>
      </c>
      <c r="X45" s="17">
        <v>2.6937413730761101E-2</v>
      </c>
      <c r="Y45" s="17">
        <v>2.3672350603334499E-2</v>
      </c>
      <c r="Z45" s="17">
        <v>3.3016196569872598E-2</v>
      </c>
      <c r="AA45" s="17">
        <v>3.6061501408557503E-2</v>
      </c>
      <c r="AB45" s="17">
        <v>2.7822677360122099E-2</v>
      </c>
      <c r="AC45" s="17">
        <v>2.8685489990873801E-2</v>
      </c>
      <c r="AD45" s="17">
        <v>7.2240323091268599E-2</v>
      </c>
      <c r="AE45" s="17"/>
      <c r="AF45" s="17">
        <v>3.4035348964127701E-2</v>
      </c>
      <c r="AG45" s="17">
        <v>3.07723523905017E-2</v>
      </c>
      <c r="AH45" s="17"/>
      <c r="AI45" s="17">
        <v>4.8029175169219403E-2</v>
      </c>
      <c r="AJ45" s="17">
        <v>2.5978075447942301E-2</v>
      </c>
      <c r="AK45" s="17"/>
      <c r="AL45" s="17">
        <v>3.0679469222002102E-2</v>
      </c>
      <c r="AM45" s="17">
        <v>3.2993690020733699E-2</v>
      </c>
      <c r="AN45" s="17"/>
      <c r="AO45" s="17">
        <v>3.3457084768283997E-2</v>
      </c>
      <c r="AP45" s="17">
        <v>3.2659350729432997E-2</v>
      </c>
    </row>
    <row r="46" spans="2:42" x14ac:dyDescent="0.35">
      <c r="B46" t="s">
        <v>74</v>
      </c>
      <c r="C46" s="17">
        <v>0.10467272898881599</v>
      </c>
      <c r="D46" s="17">
        <v>8.6556219274837795E-2</v>
      </c>
      <c r="E46" s="17">
        <v>0.121198744418965</v>
      </c>
      <c r="F46" s="17"/>
      <c r="G46" s="17">
        <v>9.3122284204289904E-2</v>
      </c>
      <c r="H46" s="17">
        <v>6.51785905033372E-2</v>
      </c>
      <c r="I46" s="17">
        <v>6.86750892512836E-2</v>
      </c>
      <c r="J46" s="17">
        <v>0.112897631716257</v>
      </c>
      <c r="K46" s="17">
        <v>0.100094260319204</v>
      </c>
      <c r="L46" s="17">
        <v>0.170390902164862</v>
      </c>
      <c r="M46" s="17"/>
      <c r="N46" s="17">
        <v>4.3994082259535897E-2</v>
      </c>
      <c r="O46" s="17">
        <v>8.9499449123283004E-2</v>
      </c>
      <c r="P46" s="17">
        <v>0.103368874363243</v>
      </c>
      <c r="Q46" s="17">
        <v>0.18716169838501301</v>
      </c>
      <c r="R46" s="17"/>
      <c r="S46" s="17">
        <v>5.6046556379438797E-2</v>
      </c>
      <c r="T46" s="17">
        <v>0.114857040870088</v>
      </c>
      <c r="U46" s="17">
        <v>0.13616496890739899</v>
      </c>
      <c r="V46" s="17">
        <v>0.12847662548015701</v>
      </c>
      <c r="W46" s="17">
        <v>9.2981592789874196E-2</v>
      </c>
      <c r="X46" s="17">
        <v>0.143730781562004</v>
      </c>
      <c r="Y46" s="17">
        <v>0.11013344823870801</v>
      </c>
      <c r="Z46" s="17">
        <v>0.101637592315288</v>
      </c>
      <c r="AA46" s="17">
        <v>0.10032314676420399</v>
      </c>
      <c r="AB46" s="17">
        <v>8.3830488613341705E-2</v>
      </c>
      <c r="AC46" s="17">
        <v>0.118147489236233</v>
      </c>
      <c r="AD46" s="17">
        <v>8.7413343267471993E-2</v>
      </c>
      <c r="AE46" s="17"/>
      <c r="AF46" s="17">
        <v>8.2751273603848999E-2</v>
      </c>
      <c r="AG46" s="17">
        <v>0.13363677053235001</v>
      </c>
      <c r="AH46" s="17"/>
      <c r="AI46" s="17">
        <v>6.7439505812750003E-2</v>
      </c>
      <c r="AJ46" s="17">
        <v>0.12145865662390599</v>
      </c>
      <c r="AK46" s="17"/>
      <c r="AL46" s="17">
        <v>7.32978131357329E-2</v>
      </c>
      <c r="AM46" s="17">
        <v>0.107057082091415</v>
      </c>
      <c r="AN46" s="17"/>
      <c r="AO46" s="17">
        <v>8.7712470940793402E-2</v>
      </c>
      <c r="AP46" s="17">
        <v>0.109296437759289</v>
      </c>
    </row>
    <row r="47" spans="2:42" x14ac:dyDescent="0.35">
      <c r="B47" t="s">
        <v>75</v>
      </c>
      <c r="C47" s="17">
        <v>7.8295260278583908E-3</v>
      </c>
      <c r="D47" s="17">
        <v>7.8148166631443299E-3</v>
      </c>
      <c r="E47" s="17">
        <v>7.9006520487607292E-3</v>
      </c>
      <c r="F47" s="17"/>
      <c r="G47" s="17">
        <v>2.7870748850695799E-2</v>
      </c>
      <c r="H47" s="17">
        <v>9.0463398619442005E-3</v>
      </c>
      <c r="I47" s="17">
        <v>2.1594237526189001E-3</v>
      </c>
      <c r="J47" s="17">
        <v>1.6680315891413099E-3</v>
      </c>
      <c r="K47" s="17">
        <v>6.6787593111970901E-3</v>
      </c>
      <c r="L47" s="17">
        <v>3.8209051543158399E-3</v>
      </c>
      <c r="M47" s="17"/>
      <c r="N47" s="17">
        <v>5.1376383307090998E-3</v>
      </c>
      <c r="O47" s="17">
        <v>1.1086540561854799E-2</v>
      </c>
      <c r="P47" s="17">
        <v>8.8206415865243002E-3</v>
      </c>
      <c r="Q47" s="17">
        <v>5.2414439486046203E-3</v>
      </c>
      <c r="R47" s="17"/>
      <c r="S47" s="17">
        <v>1.14757180581868E-2</v>
      </c>
      <c r="T47" s="17">
        <v>7.94513965858493E-3</v>
      </c>
      <c r="U47" s="17">
        <v>8.6314236812569996E-3</v>
      </c>
      <c r="V47" s="17">
        <v>1.8063874130846501E-2</v>
      </c>
      <c r="W47" s="17">
        <v>9.4489167736827601E-3</v>
      </c>
      <c r="X47" s="17">
        <v>8.2088964861856198E-3</v>
      </c>
      <c r="Y47" s="17">
        <v>3.4942540657792402E-3</v>
      </c>
      <c r="Z47" s="17">
        <v>0</v>
      </c>
      <c r="AA47" s="17">
        <v>2.7318107733401301E-3</v>
      </c>
      <c r="AB47" s="17">
        <v>3.9517909802821603E-3</v>
      </c>
      <c r="AC47" s="17">
        <v>1.0734108736310101E-2</v>
      </c>
      <c r="AD47" s="17">
        <v>0</v>
      </c>
      <c r="AE47" s="17"/>
      <c r="AF47" s="17">
        <v>3.3441240608429101E-3</v>
      </c>
      <c r="AG47" s="17">
        <v>1.2407513196078E-2</v>
      </c>
      <c r="AH47" s="17"/>
      <c r="AI47" s="17">
        <v>7.1238361682115E-3</v>
      </c>
      <c r="AJ47" s="17">
        <v>8.1476735828211692E-3</v>
      </c>
      <c r="AK47" s="17"/>
      <c r="AL47" s="17">
        <v>5.0221414036641697E-3</v>
      </c>
      <c r="AM47" s="17">
        <v>8.0428746873489592E-3</v>
      </c>
      <c r="AN47" s="17"/>
      <c r="AO47" s="17">
        <v>7.5636256912690403E-3</v>
      </c>
      <c r="AP47" s="17">
        <v>7.9020158281243296E-3</v>
      </c>
    </row>
    <row r="48" spans="2:42" x14ac:dyDescent="0.35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</row>
    <row r="49" spans="2:42" x14ac:dyDescent="0.35">
      <c r="B49" s="6" t="s">
        <v>80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</row>
    <row r="50" spans="2:42" x14ac:dyDescent="0.35">
      <c r="B50" s="24" t="s">
        <v>59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</row>
    <row r="51" spans="2:42" x14ac:dyDescent="0.35">
      <c r="B51" t="s">
        <v>69</v>
      </c>
      <c r="C51" s="17">
        <v>0.21098748603610201</v>
      </c>
      <c r="D51" s="17">
        <v>0.19237117890740099</v>
      </c>
      <c r="E51" s="17">
        <v>0.227939288636685</v>
      </c>
      <c r="F51" s="17"/>
      <c r="G51" s="17">
        <v>0.26290293072570398</v>
      </c>
      <c r="H51" s="17">
        <v>0.23609203121778899</v>
      </c>
      <c r="I51" s="17">
        <v>0.244936482817361</v>
      </c>
      <c r="J51" s="17">
        <v>0.22428881804940101</v>
      </c>
      <c r="K51" s="17">
        <v>0.17772326227747601</v>
      </c>
      <c r="L51" s="17">
        <v>0.13959318994477299</v>
      </c>
      <c r="M51" s="17"/>
      <c r="N51" s="17">
        <v>0.18090032129511999</v>
      </c>
      <c r="O51" s="17">
        <v>0.200575956091953</v>
      </c>
      <c r="P51" s="17">
        <v>0.202182732323887</v>
      </c>
      <c r="Q51" s="17">
        <v>0.26074751078027403</v>
      </c>
      <c r="R51" s="17"/>
      <c r="S51" s="17">
        <v>0.22869653401363499</v>
      </c>
      <c r="T51" s="17">
        <v>0.21483254364580401</v>
      </c>
      <c r="U51" s="17">
        <v>0.20490888897982801</v>
      </c>
      <c r="V51" s="17">
        <v>0.18488504448756199</v>
      </c>
      <c r="W51" s="17">
        <v>0.190078001629233</v>
      </c>
      <c r="X51" s="17">
        <v>0.244898053448518</v>
      </c>
      <c r="Y51" s="17">
        <v>0.211379854322259</v>
      </c>
      <c r="Z51" s="17">
        <v>0.20864605747465301</v>
      </c>
      <c r="AA51" s="17">
        <v>0.19504227003670099</v>
      </c>
      <c r="AB51" s="17">
        <v>0.205988964094863</v>
      </c>
      <c r="AC51" s="17">
        <v>0.23299938415892499</v>
      </c>
      <c r="AD51" s="17">
        <v>0.19230640667892501</v>
      </c>
      <c r="AE51" s="17"/>
      <c r="AF51" s="17">
        <v>0.20462505285118299</v>
      </c>
      <c r="AG51" s="17">
        <v>0.22040655594271799</v>
      </c>
      <c r="AH51" s="17"/>
      <c r="AI51" s="17">
        <v>0.192537212700786</v>
      </c>
      <c r="AJ51" s="17">
        <v>0.21930545925023101</v>
      </c>
      <c r="AK51" s="17"/>
      <c r="AL51" s="17">
        <v>0.20457666335723301</v>
      </c>
      <c r="AM51" s="17">
        <v>0.21147467985093599</v>
      </c>
      <c r="AN51" s="17"/>
      <c r="AO51" s="17">
        <v>0.214862127360883</v>
      </c>
      <c r="AP51" s="17">
        <v>0.20993118058219301</v>
      </c>
    </row>
    <row r="52" spans="2:42" x14ac:dyDescent="0.35">
      <c r="B52" t="s">
        <v>70</v>
      </c>
      <c r="C52" s="17">
        <v>0.188201754370247</v>
      </c>
      <c r="D52" s="17">
        <v>0.18061892757740799</v>
      </c>
      <c r="E52" s="17">
        <v>0.19634262731402699</v>
      </c>
      <c r="F52" s="17"/>
      <c r="G52" s="17">
        <v>0.16231301790820099</v>
      </c>
      <c r="H52" s="17">
        <v>0.24344999266560999</v>
      </c>
      <c r="I52" s="17">
        <v>0.22249824082282199</v>
      </c>
      <c r="J52" s="17">
        <v>0.19975204585329401</v>
      </c>
      <c r="K52" s="17">
        <v>0.201731176807804</v>
      </c>
      <c r="L52" s="17">
        <v>0.113968216289093</v>
      </c>
      <c r="M52" s="17"/>
      <c r="N52" s="17">
        <v>0.198789248658261</v>
      </c>
      <c r="O52" s="17">
        <v>0.208420628096294</v>
      </c>
      <c r="P52" s="17">
        <v>0.193811387360527</v>
      </c>
      <c r="Q52" s="17">
        <v>0.15333947005589499</v>
      </c>
      <c r="R52" s="17"/>
      <c r="S52" s="17">
        <v>0.20182706259871799</v>
      </c>
      <c r="T52" s="17">
        <v>0.15413884558855001</v>
      </c>
      <c r="U52" s="17">
        <v>0.19789293374817801</v>
      </c>
      <c r="V52" s="17">
        <v>0.183046749356545</v>
      </c>
      <c r="W52" s="17">
        <v>0.19366192820123501</v>
      </c>
      <c r="X52" s="17">
        <v>0.17947592056945399</v>
      </c>
      <c r="Y52" s="17">
        <v>0.18515185937069301</v>
      </c>
      <c r="Z52" s="17">
        <v>0.25369767064523202</v>
      </c>
      <c r="AA52" s="17">
        <v>0.170906592308636</v>
      </c>
      <c r="AB52" s="17">
        <v>0.20169828034845</v>
      </c>
      <c r="AC52" s="17">
        <v>0.18575015927015701</v>
      </c>
      <c r="AD52" s="17">
        <v>0.22338506039643699</v>
      </c>
      <c r="AE52" s="17"/>
      <c r="AF52" s="17">
        <v>0.202438742919273</v>
      </c>
      <c r="AG52" s="17">
        <v>0.170651697378191</v>
      </c>
      <c r="AH52" s="17"/>
      <c r="AI52" s="17">
        <v>0.212639598773569</v>
      </c>
      <c r="AJ52" s="17">
        <v>0.177184392650797</v>
      </c>
      <c r="AK52" s="17"/>
      <c r="AL52" s="17">
        <v>0.20724437107263899</v>
      </c>
      <c r="AM52" s="17">
        <v>0.18675460077695799</v>
      </c>
      <c r="AN52" s="17"/>
      <c r="AO52" s="17">
        <v>0.19742585902526699</v>
      </c>
      <c r="AP52" s="17">
        <v>0.18568707720717501</v>
      </c>
    </row>
    <row r="53" spans="2:42" x14ac:dyDescent="0.35">
      <c r="B53" t="s">
        <v>71</v>
      </c>
      <c r="C53" s="17">
        <v>0.30101829081467402</v>
      </c>
      <c r="D53" s="17">
        <v>0.34419765997615698</v>
      </c>
      <c r="E53" s="17">
        <v>0.25897189223789202</v>
      </c>
      <c r="F53" s="17"/>
      <c r="G53" s="17">
        <v>0.24428749672766001</v>
      </c>
      <c r="H53" s="17">
        <v>0.29428285518949499</v>
      </c>
      <c r="I53" s="17">
        <v>0.32284977743756299</v>
      </c>
      <c r="J53" s="17">
        <v>0.30815655854662799</v>
      </c>
      <c r="K53" s="17">
        <v>0.29648238387272502</v>
      </c>
      <c r="L53" s="17">
        <v>0.323948890919665</v>
      </c>
      <c r="M53" s="17"/>
      <c r="N53" s="17">
        <v>0.37492098393722101</v>
      </c>
      <c r="O53" s="17">
        <v>0.312071684483884</v>
      </c>
      <c r="P53" s="17">
        <v>0.30185603856299398</v>
      </c>
      <c r="Q53" s="17">
        <v>0.209175290483367</v>
      </c>
      <c r="R53" s="17"/>
      <c r="S53" s="17">
        <v>0.30329674034357201</v>
      </c>
      <c r="T53" s="17">
        <v>0.28862975466309099</v>
      </c>
      <c r="U53" s="17">
        <v>0.24598613146843901</v>
      </c>
      <c r="V53" s="17">
        <v>0.321956380992512</v>
      </c>
      <c r="W53" s="17">
        <v>0.340050476480657</v>
      </c>
      <c r="X53" s="17">
        <v>0.30287104818775401</v>
      </c>
      <c r="Y53" s="17">
        <v>0.27881596219947902</v>
      </c>
      <c r="Z53" s="17">
        <v>0.29573049906124299</v>
      </c>
      <c r="AA53" s="17">
        <v>0.299679103891825</v>
      </c>
      <c r="AB53" s="17">
        <v>0.355303339610889</v>
      </c>
      <c r="AC53" s="17">
        <v>0.29482028233165303</v>
      </c>
      <c r="AD53" s="17">
        <v>0.24971028051236899</v>
      </c>
      <c r="AE53" s="17"/>
      <c r="AF53" s="17">
        <v>0.29932538703077299</v>
      </c>
      <c r="AG53" s="17">
        <v>0.30273891816089299</v>
      </c>
      <c r="AH53" s="17"/>
      <c r="AI53" s="17">
        <v>0.33920796604394499</v>
      </c>
      <c r="AJ53" s="17">
        <v>0.28380116400900401</v>
      </c>
      <c r="AK53" s="17"/>
      <c r="AL53" s="17">
        <v>0.31373561037082598</v>
      </c>
      <c r="AM53" s="17">
        <v>0.30005183147873699</v>
      </c>
      <c r="AN53" s="17"/>
      <c r="AO53" s="17">
        <v>0.30542624407796598</v>
      </c>
      <c r="AP53" s="17">
        <v>0.29981659375879099</v>
      </c>
    </row>
    <row r="54" spans="2:42" x14ac:dyDescent="0.35">
      <c r="B54" t="s">
        <v>72</v>
      </c>
      <c r="C54" s="17">
        <v>5.2837928953605201E-2</v>
      </c>
      <c r="D54" s="17">
        <v>6.1875790109990898E-2</v>
      </c>
      <c r="E54" s="17">
        <v>4.3210061798484398E-2</v>
      </c>
      <c r="F54" s="17"/>
      <c r="G54" s="17">
        <v>0.111693831130007</v>
      </c>
      <c r="H54" s="17">
        <v>6.8733941381949507E-2</v>
      </c>
      <c r="I54" s="17">
        <v>4.8039981801144098E-2</v>
      </c>
      <c r="J54" s="17">
        <v>2.9545033227910199E-2</v>
      </c>
      <c r="K54" s="17">
        <v>3.72880398940999E-2</v>
      </c>
      <c r="L54" s="17">
        <v>3.3729482197218497E-2</v>
      </c>
      <c r="M54" s="17"/>
      <c r="N54" s="17">
        <v>7.3055180296354799E-2</v>
      </c>
      <c r="O54" s="17">
        <v>5.1477719605735502E-2</v>
      </c>
      <c r="P54" s="17">
        <v>4.9650555933060302E-2</v>
      </c>
      <c r="Q54" s="17">
        <v>3.4536788257238903E-2</v>
      </c>
      <c r="R54" s="17"/>
      <c r="S54" s="17">
        <v>7.9004857000939094E-2</v>
      </c>
      <c r="T54" s="17">
        <v>3.4292358747745E-2</v>
      </c>
      <c r="U54" s="17">
        <v>4.0145262495960801E-2</v>
      </c>
      <c r="V54" s="17">
        <v>2.20142822586692E-2</v>
      </c>
      <c r="W54" s="17">
        <v>7.6569850846448795E-2</v>
      </c>
      <c r="X54" s="17">
        <v>7.5145162314694897E-2</v>
      </c>
      <c r="Y54" s="17">
        <v>5.3048962356796202E-2</v>
      </c>
      <c r="Z54" s="17">
        <v>1.5232298504811699E-2</v>
      </c>
      <c r="AA54" s="17">
        <v>6.4113357021817696E-2</v>
      </c>
      <c r="AB54" s="17">
        <v>4.6260103271454599E-2</v>
      </c>
      <c r="AC54" s="17">
        <v>2.0709397777066301E-2</v>
      </c>
      <c r="AD54" s="17">
        <v>9.6450255430695395E-2</v>
      </c>
      <c r="AE54" s="17"/>
      <c r="AF54" s="17">
        <v>5.3401262483165797E-2</v>
      </c>
      <c r="AG54" s="17">
        <v>5.25453633867424E-2</v>
      </c>
      <c r="AH54" s="17"/>
      <c r="AI54" s="17">
        <v>6.1049390777984103E-2</v>
      </c>
      <c r="AJ54" s="17">
        <v>4.9135939380730201E-2</v>
      </c>
      <c r="AK54" s="17"/>
      <c r="AL54" s="17">
        <v>3.96434157201207E-2</v>
      </c>
      <c r="AM54" s="17">
        <v>5.38406528720645E-2</v>
      </c>
      <c r="AN54" s="17"/>
      <c r="AO54" s="17">
        <v>4.8669439843092403E-2</v>
      </c>
      <c r="AP54" s="17">
        <v>5.3974343246673599E-2</v>
      </c>
    </row>
    <row r="55" spans="2:42" x14ac:dyDescent="0.35">
      <c r="B55" t="s">
        <v>73</v>
      </c>
      <c r="C55" s="17">
        <v>1.6733274416943701E-2</v>
      </c>
      <c r="D55" s="17">
        <v>1.7241921761255701E-2</v>
      </c>
      <c r="E55" s="17">
        <v>1.63579991215012E-2</v>
      </c>
      <c r="F55" s="17"/>
      <c r="G55" s="17">
        <v>4.1110538198326801E-2</v>
      </c>
      <c r="H55" s="17">
        <v>2.7158373974713899E-2</v>
      </c>
      <c r="I55" s="17">
        <v>1.06172082670812E-2</v>
      </c>
      <c r="J55" s="17">
        <v>1.39574880075725E-2</v>
      </c>
      <c r="K55" s="17">
        <v>4.8925741802985003E-3</v>
      </c>
      <c r="L55" s="17">
        <v>7.0813223708785398E-3</v>
      </c>
      <c r="M55" s="17"/>
      <c r="N55" s="17">
        <v>2.9234549480325701E-2</v>
      </c>
      <c r="O55" s="17">
        <v>8.2115540584701708E-3</v>
      </c>
      <c r="P55" s="17">
        <v>1.95262740873955E-2</v>
      </c>
      <c r="Q55" s="17">
        <v>8.5285581619388203E-3</v>
      </c>
      <c r="R55" s="17"/>
      <c r="S55" s="17">
        <v>3.1187286438496099E-2</v>
      </c>
      <c r="T55" s="17">
        <v>3.44173603002247E-2</v>
      </c>
      <c r="U55" s="17">
        <v>7.4875692779259404E-3</v>
      </c>
      <c r="V55" s="17">
        <v>1.82638668554615E-2</v>
      </c>
      <c r="W55" s="17">
        <v>4.4410793867476796E-3</v>
      </c>
      <c r="X55" s="17">
        <v>3.8946269396066E-3</v>
      </c>
      <c r="Y55" s="17">
        <v>0</v>
      </c>
      <c r="Z55" s="17">
        <v>8.5024349207006005E-3</v>
      </c>
      <c r="AA55" s="17">
        <v>2.1394515415800799E-2</v>
      </c>
      <c r="AB55" s="17">
        <v>1.0400899413916601E-2</v>
      </c>
      <c r="AC55" s="17">
        <v>2.04680951965013E-2</v>
      </c>
      <c r="AD55" s="17">
        <v>1.1401412616462299E-2</v>
      </c>
      <c r="AE55" s="17"/>
      <c r="AF55" s="17">
        <v>1.7571770879452699E-2</v>
      </c>
      <c r="AG55" s="17">
        <v>1.5749665020634799E-2</v>
      </c>
      <c r="AH55" s="17"/>
      <c r="AI55" s="17">
        <v>2.4247002936317801E-2</v>
      </c>
      <c r="AJ55" s="17">
        <v>1.33458453297677E-2</v>
      </c>
      <c r="AK55" s="17"/>
      <c r="AL55" s="17">
        <v>2.40806141595525E-2</v>
      </c>
      <c r="AM55" s="17">
        <v>1.6174909499148599E-2</v>
      </c>
      <c r="AN55" s="17"/>
      <c r="AO55" s="17">
        <v>1.73698107355942E-2</v>
      </c>
      <c r="AP55" s="17">
        <v>1.6559741764849902E-2</v>
      </c>
    </row>
    <row r="56" spans="2:42" x14ac:dyDescent="0.35">
      <c r="B56" t="s">
        <v>74</v>
      </c>
      <c r="C56" s="17">
        <v>0.216283284709543</v>
      </c>
      <c r="D56" s="17">
        <v>0.190710268524203</v>
      </c>
      <c r="E56" s="17">
        <v>0.24281838703071701</v>
      </c>
      <c r="F56" s="17"/>
      <c r="G56" s="17">
        <v>0.132624960403668</v>
      </c>
      <c r="H56" s="17">
        <v>0.11424155547388801</v>
      </c>
      <c r="I56" s="17">
        <v>0.14251161006074001</v>
      </c>
      <c r="J56" s="17">
        <v>0.22253736921846601</v>
      </c>
      <c r="K56" s="17">
        <v>0.26995623472368102</v>
      </c>
      <c r="L56" s="17">
        <v>0.37465646576232198</v>
      </c>
      <c r="M56" s="17"/>
      <c r="N56" s="17">
        <v>0.136342087827309</v>
      </c>
      <c r="O56" s="17">
        <v>0.204857449813966</v>
      </c>
      <c r="P56" s="17">
        <v>0.21597181222180101</v>
      </c>
      <c r="Q56" s="17">
        <v>0.31629830655711899</v>
      </c>
      <c r="R56" s="17"/>
      <c r="S56" s="17">
        <v>0.13870274226226401</v>
      </c>
      <c r="T56" s="17">
        <v>0.255470298997512</v>
      </c>
      <c r="U56" s="17">
        <v>0.29123560854188202</v>
      </c>
      <c r="V56" s="17">
        <v>0.25152833766166399</v>
      </c>
      <c r="W56" s="17">
        <v>0.18081522818813001</v>
      </c>
      <c r="X56" s="17">
        <v>0.18193953268534599</v>
      </c>
      <c r="Y56" s="17">
        <v>0.25509138286126198</v>
      </c>
      <c r="Z56" s="17">
        <v>0.20230544601292599</v>
      </c>
      <c r="AA56" s="17">
        <v>0.239866498729634</v>
      </c>
      <c r="AB56" s="17">
        <v>0.172684845461304</v>
      </c>
      <c r="AC56" s="17">
        <v>0.24525268126569699</v>
      </c>
      <c r="AD56" s="17">
        <v>0.1996745909764</v>
      </c>
      <c r="AE56" s="17"/>
      <c r="AF56" s="17">
        <v>0.21591387363485001</v>
      </c>
      <c r="AG56" s="17">
        <v>0.21565475387327901</v>
      </c>
      <c r="AH56" s="17"/>
      <c r="AI56" s="17">
        <v>0.15958807863104399</v>
      </c>
      <c r="AJ56" s="17">
        <v>0.241843296583613</v>
      </c>
      <c r="AK56" s="17"/>
      <c r="AL56" s="17">
        <v>0.19594548673341899</v>
      </c>
      <c r="AM56" s="17">
        <v>0.217828866279593</v>
      </c>
      <c r="AN56" s="17"/>
      <c r="AO56" s="17">
        <v>0.20676621793845901</v>
      </c>
      <c r="AP56" s="17">
        <v>0.21887782926034199</v>
      </c>
    </row>
    <row r="57" spans="2:42" x14ac:dyDescent="0.35">
      <c r="B57" t="s">
        <v>75</v>
      </c>
      <c r="C57" s="17">
        <v>1.3937980698885801E-2</v>
      </c>
      <c r="D57" s="17">
        <v>1.2984253143584701E-2</v>
      </c>
      <c r="E57" s="17">
        <v>1.43597438606934E-2</v>
      </c>
      <c r="F57" s="17"/>
      <c r="G57" s="17">
        <v>4.5067224906433501E-2</v>
      </c>
      <c r="H57" s="17">
        <v>1.60412500965545E-2</v>
      </c>
      <c r="I57" s="17">
        <v>8.5466987932893007E-3</v>
      </c>
      <c r="J57" s="17">
        <v>1.7626870967288599E-3</v>
      </c>
      <c r="K57" s="17">
        <v>1.19263282439154E-2</v>
      </c>
      <c r="L57" s="17">
        <v>7.02243251605083E-3</v>
      </c>
      <c r="M57" s="17"/>
      <c r="N57" s="17">
        <v>6.7576285054079298E-3</v>
      </c>
      <c r="O57" s="17">
        <v>1.43850078496961E-2</v>
      </c>
      <c r="P57" s="17">
        <v>1.70011995103347E-2</v>
      </c>
      <c r="Q57" s="17">
        <v>1.7374075704167598E-2</v>
      </c>
      <c r="R57" s="17"/>
      <c r="S57" s="17">
        <v>1.7284777342376101E-2</v>
      </c>
      <c r="T57" s="17">
        <v>1.8218838057074398E-2</v>
      </c>
      <c r="U57" s="17">
        <v>1.2343605487786199E-2</v>
      </c>
      <c r="V57" s="17">
        <v>1.8305338387585902E-2</v>
      </c>
      <c r="W57" s="17">
        <v>1.4383435267547999E-2</v>
      </c>
      <c r="X57" s="17">
        <v>1.17756558546266E-2</v>
      </c>
      <c r="Y57" s="17">
        <v>1.651197888951E-2</v>
      </c>
      <c r="Z57" s="17">
        <v>1.58855933804334E-2</v>
      </c>
      <c r="AA57" s="17">
        <v>8.99766259558526E-3</v>
      </c>
      <c r="AB57" s="17">
        <v>7.6635677991222801E-3</v>
      </c>
      <c r="AC57" s="17">
        <v>0</v>
      </c>
      <c r="AD57" s="17">
        <v>2.7071993388710799E-2</v>
      </c>
      <c r="AE57" s="17"/>
      <c r="AF57" s="17">
        <v>6.7239102013015202E-3</v>
      </c>
      <c r="AG57" s="17">
        <v>2.2253046237542401E-2</v>
      </c>
      <c r="AH57" s="17"/>
      <c r="AI57" s="17">
        <v>1.07307501363538E-2</v>
      </c>
      <c r="AJ57" s="17">
        <v>1.53839027958564E-2</v>
      </c>
      <c r="AK57" s="17"/>
      <c r="AL57" s="17">
        <v>1.47738385862109E-2</v>
      </c>
      <c r="AM57" s="17">
        <v>1.38744592425636E-2</v>
      </c>
      <c r="AN57" s="17"/>
      <c r="AO57" s="17">
        <v>9.4803010187378099E-3</v>
      </c>
      <c r="AP57" s="17">
        <v>1.5153234179976801E-2</v>
      </c>
    </row>
    <row r="58" spans="2:42" x14ac:dyDescent="0.35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</row>
    <row r="59" spans="2:42" x14ac:dyDescent="0.35">
      <c r="B59" s="6" t="s">
        <v>81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</row>
    <row r="60" spans="2:42" x14ac:dyDescent="0.35">
      <c r="B60" s="24" t="s">
        <v>59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</row>
    <row r="61" spans="2:42" x14ac:dyDescent="0.35">
      <c r="B61" t="s">
        <v>69</v>
      </c>
      <c r="C61" s="17">
        <v>0.10751049615174001</v>
      </c>
      <c r="D61" s="17">
        <v>9.6916475333029398E-2</v>
      </c>
      <c r="E61" s="17">
        <v>0.11601750899185299</v>
      </c>
      <c r="F61" s="17"/>
      <c r="G61" s="17">
        <v>0.142139643137562</v>
      </c>
      <c r="H61" s="17">
        <v>0.13240044028020401</v>
      </c>
      <c r="I61" s="17">
        <v>0.121249806282735</v>
      </c>
      <c r="J61" s="17">
        <v>0.100195438394535</v>
      </c>
      <c r="K61" s="17">
        <v>9.2815816493479503E-2</v>
      </c>
      <c r="L61" s="17">
        <v>6.8607970906171295E-2</v>
      </c>
      <c r="M61" s="17"/>
      <c r="N61" s="17">
        <v>8.8583841988509798E-2</v>
      </c>
      <c r="O61" s="17">
        <v>0.10070137813940699</v>
      </c>
      <c r="P61" s="17">
        <v>0.100706868466446</v>
      </c>
      <c r="Q61" s="17">
        <v>0.13984818496745699</v>
      </c>
      <c r="R61" s="17"/>
      <c r="S61" s="17">
        <v>0.12020480433740199</v>
      </c>
      <c r="T61" s="17">
        <v>7.5112132905304801E-2</v>
      </c>
      <c r="U61" s="17">
        <v>9.8063380200385797E-2</v>
      </c>
      <c r="V61" s="17">
        <v>9.5748172136919593E-2</v>
      </c>
      <c r="W61" s="17">
        <v>9.2785016095696296E-2</v>
      </c>
      <c r="X61" s="17">
        <v>0.13913160623100701</v>
      </c>
      <c r="Y61" s="17">
        <v>0.12657020437643501</v>
      </c>
      <c r="Z61" s="17">
        <v>9.40613324502792E-2</v>
      </c>
      <c r="AA61" s="17">
        <v>0.110754611223458</v>
      </c>
      <c r="AB61" s="17">
        <v>0.120904906581097</v>
      </c>
      <c r="AC61" s="17">
        <v>0.12064640018379399</v>
      </c>
      <c r="AD61" s="17">
        <v>8.1638235600608899E-2</v>
      </c>
      <c r="AE61" s="17"/>
      <c r="AF61" s="17">
        <v>0.10245109319224301</v>
      </c>
      <c r="AG61" s="17">
        <v>0.11340329534707699</v>
      </c>
      <c r="AH61" s="17"/>
      <c r="AI61" s="17">
        <v>6.4603005672364197E-2</v>
      </c>
      <c r="AJ61" s="17">
        <v>0.12685456493633801</v>
      </c>
      <c r="AK61" s="17"/>
      <c r="AL61" s="17">
        <v>6.8889774979740095E-2</v>
      </c>
      <c r="AM61" s="17">
        <v>0.11044549801062201</v>
      </c>
      <c r="AN61" s="17"/>
      <c r="AO61" s="17">
        <v>8.5582413566834797E-2</v>
      </c>
      <c r="AP61" s="17">
        <v>0.113488534191044</v>
      </c>
    </row>
    <row r="62" spans="2:42" x14ac:dyDescent="0.35">
      <c r="B62" t="s">
        <v>70</v>
      </c>
      <c r="C62" s="17">
        <v>0.173452069255363</v>
      </c>
      <c r="D62" s="17">
        <v>0.16699718254819501</v>
      </c>
      <c r="E62" s="17">
        <v>0.18101154870160599</v>
      </c>
      <c r="F62" s="17"/>
      <c r="G62" s="17">
        <v>0.19358640037036501</v>
      </c>
      <c r="H62" s="17">
        <v>0.185965558886133</v>
      </c>
      <c r="I62" s="17">
        <v>0.214883699180483</v>
      </c>
      <c r="J62" s="17">
        <v>0.18611041654815699</v>
      </c>
      <c r="K62" s="17">
        <v>0.17742694789001701</v>
      </c>
      <c r="L62" s="17">
        <v>0.10305656416604</v>
      </c>
      <c r="M62" s="17"/>
      <c r="N62" s="17">
        <v>0.17020550220863301</v>
      </c>
      <c r="O62" s="17">
        <v>0.16236404003586899</v>
      </c>
      <c r="P62" s="17">
        <v>0.193288966659281</v>
      </c>
      <c r="Q62" s="17">
        <v>0.17194264644860899</v>
      </c>
      <c r="R62" s="17"/>
      <c r="S62" s="17">
        <v>0.183393013643807</v>
      </c>
      <c r="T62" s="17">
        <v>0.16907365353044401</v>
      </c>
      <c r="U62" s="17">
        <v>0.17621839547354501</v>
      </c>
      <c r="V62" s="17">
        <v>0.152718543814549</v>
      </c>
      <c r="W62" s="17">
        <v>0.20119488813675801</v>
      </c>
      <c r="X62" s="17">
        <v>0.16064135895152001</v>
      </c>
      <c r="Y62" s="17">
        <v>0.14174543987018101</v>
      </c>
      <c r="Z62" s="17">
        <v>0.18583051168975201</v>
      </c>
      <c r="AA62" s="17">
        <v>0.17732871587146901</v>
      </c>
      <c r="AB62" s="17">
        <v>0.18575632193974501</v>
      </c>
      <c r="AC62" s="17">
        <v>0.194151069698176</v>
      </c>
      <c r="AD62" s="17">
        <v>0.157123040419578</v>
      </c>
      <c r="AE62" s="17"/>
      <c r="AF62" s="17">
        <v>0.174116743069061</v>
      </c>
      <c r="AG62" s="17">
        <v>0.17409055204809001</v>
      </c>
      <c r="AH62" s="17"/>
      <c r="AI62" s="17">
        <v>0.205146273037558</v>
      </c>
      <c r="AJ62" s="17">
        <v>0.15916330868730899</v>
      </c>
      <c r="AK62" s="17"/>
      <c r="AL62" s="17">
        <v>0.24873652330776799</v>
      </c>
      <c r="AM62" s="17">
        <v>0.16773078788403301</v>
      </c>
      <c r="AN62" s="17"/>
      <c r="AO62" s="17">
        <v>0.21501954710038201</v>
      </c>
      <c r="AP62" s="17">
        <v>0.16211993554995199</v>
      </c>
    </row>
    <row r="63" spans="2:42" x14ac:dyDescent="0.35">
      <c r="B63" t="s">
        <v>71</v>
      </c>
      <c r="C63" s="17">
        <v>0.49740620418040798</v>
      </c>
      <c r="D63" s="17">
        <v>0.50890423097661797</v>
      </c>
      <c r="E63" s="17">
        <v>0.48714196257755699</v>
      </c>
      <c r="F63" s="17"/>
      <c r="G63" s="17">
        <v>0.418659257472005</v>
      </c>
      <c r="H63" s="17">
        <v>0.51199343893550397</v>
      </c>
      <c r="I63" s="17">
        <v>0.53894258300982101</v>
      </c>
      <c r="J63" s="17">
        <v>0.55613721493400903</v>
      </c>
      <c r="K63" s="17">
        <v>0.46386019477722801</v>
      </c>
      <c r="L63" s="17">
        <v>0.47913628218216398</v>
      </c>
      <c r="M63" s="17"/>
      <c r="N63" s="17">
        <v>0.55238650962745295</v>
      </c>
      <c r="O63" s="17">
        <v>0.52990864626538803</v>
      </c>
      <c r="P63" s="17">
        <v>0.464731360997509</v>
      </c>
      <c r="Q63" s="17">
        <v>0.438445311277807</v>
      </c>
      <c r="R63" s="17"/>
      <c r="S63" s="17">
        <v>0.439845755082166</v>
      </c>
      <c r="T63" s="17">
        <v>0.53200402342223896</v>
      </c>
      <c r="U63" s="17">
        <v>0.50116121139696301</v>
      </c>
      <c r="V63" s="17">
        <v>0.50526293874947703</v>
      </c>
      <c r="W63" s="17">
        <v>0.510713753126804</v>
      </c>
      <c r="X63" s="17">
        <v>0.52502794572122702</v>
      </c>
      <c r="Y63" s="17">
        <v>0.48311183355752602</v>
      </c>
      <c r="Z63" s="17">
        <v>0.45437155726167899</v>
      </c>
      <c r="AA63" s="17">
        <v>0.49706038092760102</v>
      </c>
      <c r="AB63" s="17">
        <v>0.50681411963365597</v>
      </c>
      <c r="AC63" s="17">
        <v>0.47134691299898901</v>
      </c>
      <c r="AD63" s="17">
        <v>0.58030444038955398</v>
      </c>
      <c r="AE63" s="17"/>
      <c r="AF63" s="17">
        <v>0.51261545897314098</v>
      </c>
      <c r="AG63" s="17">
        <v>0.47725270450882301</v>
      </c>
      <c r="AH63" s="17"/>
      <c r="AI63" s="17">
        <v>0.57865397919505901</v>
      </c>
      <c r="AJ63" s="17">
        <v>0.46077710909887798</v>
      </c>
      <c r="AK63" s="17"/>
      <c r="AL63" s="17">
        <v>0.54585190806789097</v>
      </c>
      <c r="AM63" s="17">
        <v>0.49372454763310197</v>
      </c>
      <c r="AN63" s="17"/>
      <c r="AO63" s="17">
        <v>0.54996310678280902</v>
      </c>
      <c r="AP63" s="17">
        <v>0.48307813141031503</v>
      </c>
    </row>
    <row r="64" spans="2:42" x14ac:dyDescent="0.35">
      <c r="B64" t="s">
        <v>72</v>
      </c>
      <c r="C64" s="17">
        <v>6.6205026700857997E-2</v>
      </c>
      <c r="D64" s="17">
        <v>8.2576777864412199E-2</v>
      </c>
      <c r="E64" s="17">
        <v>4.9938225939727299E-2</v>
      </c>
      <c r="F64" s="17"/>
      <c r="G64" s="17">
        <v>0.11425308520589</v>
      </c>
      <c r="H64" s="17">
        <v>9.9315036197083706E-2</v>
      </c>
      <c r="I64" s="17">
        <v>5.7117840474053903E-2</v>
      </c>
      <c r="J64" s="17">
        <v>2.5902433288948399E-2</v>
      </c>
      <c r="K64" s="17">
        <v>3.8164201976256203E-2</v>
      </c>
      <c r="L64" s="17">
        <v>6.5952752161185901E-2</v>
      </c>
      <c r="M64" s="17"/>
      <c r="N64" s="17">
        <v>8.4686142643376899E-2</v>
      </c>
      <c r="O64" s="17">
        <v>5.5864332589648701E-2</v>
      </c>
      <c r="P64" s="17">
        <v>7.7287511459311994E-2</v>
      </c>
      <c r="Q64" s="17">
        <v>4.6796266187237E-2</v>
      </c>
      <c r="R64" s="17"/>
      <c r="S64" s="17">
        <v>8.4072935322466097E-2</v>
      </c>
      <c r="T64" s="17">
        <v>6.9175244378497994E-2</v>
      </c>
      <c r="U64" s="17">
        <v>5.8789981042002198E-2</v>
      </c>
      <c r="V64" s="17">
        <v>5.5961857739342098E-2</v>
      </c>
      <c r="W64" s="17">
        <v>5.86852303825584E-2</v>
      </c>
      <c r="X64" s="17">
        <v>3.5322960636193501E-2</v>
      </c>
      <c r="Y64" s="17">
        <v>5.5963732732531697E-2</v>
      </c>
      <c r="Z64" s="17">
        <v>6.5874284537233402E-2</v>
      </c>
      <c r="AA64" s="17">
        <v>7.8981936657752605E-2</v>
      </c>
      <c r="AB64" s="17">
        <v>7.04087488550873E-2</v>
      </c>
      <c r="AC64" s="17">
        <v>7.3538639633090694E-2</v>
      </c>
      <c r="AD64" s="17">
        <v>8.7030035944760206E-2</v>
      </c>
      <c r="AE64" s="17"/>
      <c r="AF64" s="17">
        <v>7.2470514487739807E-2</v>
      </c>
      <c r="AG64" s="17">
        <v>5.8334366902061598E-2</v>
      </c>
      <c r="AH64" s="17"/>
      <c r="AI64" s="17">
        <v>9.9950144214743103E-2</v>
      </c>
      <c r="AJ64" s="17">
        <v>5.0991648639358803E-2</v>
      </c>
      <c r="AK64" s="17"/>
      <c r="AL64" s="17">
        <v>6.1220551047234797E-2</v>
      </c>
      <c r="AM64" s="17">
        <v>6.6583824529199406E-2</v>
      </c>
      <c r="AN64" s="17"/>
      <c r="AO64" s="17">
        <v>7.9160533029445396E-2</v>
      </c>
      <c r="AP64" s="17">
        <v>6.2673094104797406E-2</v>
      </c>
    </row>
    <row r="65" spans="2:42" x14ac:dyDescent="0.35">
      <c r="B65" t="s">
        <v>73</v>
      </c>
      <c r="C65" s="17">
        <v>1.60189272637201E-2</v>
      </c>
      <c r="D65" s="17">
        <v>1.8299936049980699E-2</v>
      </c>
      <c r="E65" s="17">
        <v>1.3908110768816999E-2</v>
      </c>
      <c r="F65" s="17"/>
      <c r="G65" s="17">
        <v>4.2623194956762797E-2</v>
      </c>
      <c r="H65" s="17">
        <v>2.5704432183903499E-2</v>
      </c>
      <c r="I65" s="17">
        <v>1.1253543204001799E-2</v>
      </c>
      <c r="J65" s="17">
        <v>1.4084325278275399E-2</v>
      </c>
      <c r="K65" s="17">
        <v>5.7541576615414399E-3</v>
      </c>
      <c r="L65" s="17">
        <v>2.6404434506213498E-3</v>
      </c>
      <c r="M65" s="17"/>
      <c r="N65" s="17">
        <v>2.8410535989154599E-2</v>
      </c>
      <c r="O65" s="17">
        <v>5.8783754129061797E-3</v>
      </c>
      <c r="P65" s="17">
        <v>1.8004314886173298E-2</v>
      </c>
      <c r="Q65" s="17">
        <v>1.02463802854088E-2</v>
      </c>
      <c r="R65" s="17"/>
      <c r="S65" s="17">
        <v>3.7273885847371603E-2</v>
      </c>
      <c r="T65" s="17">
        <v>7.8461829603518E-3</v>
      </c>
      <c r="U65" s="17">
        <v>3.87520244728439E-3</v>
      </c>
      <c r="V65" s="17">
        <v>1.1392761830608E-2</v>
      </c>
      <c r="W65" s="17">
        <v>8.5211728936451202E-3</v>
      </c>
      <c r="X65" s="17">
        <v>4.7322820567924397E-3</v>
      </c>
      <c r="Y65" s="17">
        <v>1.32350599984937E-2</v>
      </c>
      <c r="Z65" s="17">
        <v>1.53486412107081E-2</v>
      </c>
      <c r="AA65" s="17">
        <v>2.2751907279163801E-2</v>
      </c>
      <c r="AB65" s="17">
        <v>3.1422593223836497E-2</v>
      </c>
      <c r="AC65" s="17">
        <v>8.4055373643724795E-3</v>
      </c>
      <c r="AD65" s="17">
        <v>0</v>
      </c>
      <c r="AE65" s="17"/>
      <c r="AF65" s="17">
        <v>1.5763538890752701E-2</v>
      </c>
      <c r="AG65" s="17">
        <v>1.6505455832062199E-2</v>
      </c>
      <c r="AH65" s="17"/>
      <c r="AI65" s="17">
        <v>2.4140885459244601E-2</v>
      </c>
      <c r="AJ65" s="17">
        <v>1.2357288788839601E-2</v>
      </c>
      <c r="AK65" s="17"/>
      <c r="AL65" s="17">
        <v>2.12175933741762E-2</v>
      </c>
      <c r="AM65" s="17">
        <v>1.5623851919840901E-2</v>
      </c>
      <c r="AN65" s="17"/>
      <c r="AO65" s="17">
        <v>1.3942771804374801E-2</v>
      </c>
      <c r="AP65" s="17">
        <v>1.65849291593906E-2</v>
      </c>
    </row>
    <row r="66" spans="2:42" x14ac:dyDescent="0.35">
      <c r="B66" t="s">
        <v>74</v>
      </c>
      <c r="C66" s="17">
        <v>0.129195017818272</v>
      </c>
      <c r="D66" s="17">
        <v>0.116279212153977</v>
      </c>
      <c r="E66" s="17">
        <v>0.14212509629068401</v>
      </c>
      <c r="F66" s="17"/>
      <c r="G66" s="17">
        <v>5.6969366184245501E-2</v>
      </c>
      <c r="H66" s="17">
        <v>3.1691527687996601E-2</v>
      </c>
      <c r="I66" s="17">
        <v>5.2059275177405703E-2</v>
      </c>
      <c r="J66" s="17">
        <v>0.115388398542503</v>
      </c>
      <c r="K66" s="17">
        <v>0.21282290129020001</v>
      </c>
      <c r="L66" s="17">
        <v>0.27514785263111802</v>
      </c>
      <c r="M66" s="17"/>
      <c r="N66" s="17">
        <v>7.2492343586650396E-2</v>
      </c>
      <c r="O66" s="17">
        <v>0.12787641028309599</v>
      </c>
      <c r="P66" s="17">
        <v>0.13900250571957901</v>
      </c>
      <c r="Q66" s="17">
        <v>0.18080907950493</v>
      </c>
      <c r="R66" s="17"/>
      <c r="S66" s="17">
        <v>0.115826584119958</v>
      </c>
      <c r="T66" s="17">
        <v>0.14109089830904201</v>
      </c>
      <c r="U66" s="17">
        <v>0.15326040575856301</v>
      </c>
      <c r="V66" s="17">
        <v>0.168788249196034</v>
      </c>
      <c r="W66" s="17">
        <v>0.118651022590855</v>
      </c>
      <c r="X66" s="17">
        <v>0.120399719480066</v>
      </c>
      <c r="Y66" s="17">
        <v>0.16836263156481901</v>
      </c>
      <c r="Z66" s="17">
        <v>0.17679693975117</v>
      </c>
      <c r="AA66" s="17">
        <v>0.10677941290607799</v>
      </c>
      <c r="AB66" s="17">
        <v>7.6789727806014202E-2</v>
      </c>
      <c r="AC66" s="17">
        <v>0.12054314777627299</v>
      </c>
      <c r="AD66" s="17">
        <v>9.3904247645499206E-2</v>
      </c>
      <c r="AE66" s="17"/>
      <c r="AF66" s="17">
        <v>0.11626657971168899</v>
      </c>
      <c r="AG66" s="17">
        <v>0.14639757278719001</v>
      </c>
      <c r="AH66" s="17"/>
      <c r="AI66" s="17">
        <v>1.9084370767293999E-2</v>
      </c>
      <c r="AJ66" s="17">
        <v>0.178836418577761</v>
      </c>
      <c r="AK66" s="17"/>
      <c r="AL66" s="17">
        <v>4.9726475858973801E-2</v>
      </c>
      <c r="AM66" s="17">
        <v>0.13523427113346401</v>
      </c>
      <c r="AN66" s="17"/>
      <c r="AO66" s="17">
        <v>4.9916613827119802E-2</v>
      </c>
      <c r="AP66" s="17">
        <v>0.15080791137243199</v>
      </c>
    </row>
    <row r="67" spans="2:42" x14ac:dyDescent="0.35">
      <c r="B67" t="s">
        <v>75</v>
      </c>
      <c r="C67" s="17">
        <v>1.0212258629638499E-2</v>
      </c>
      <c r="D67" s="17">
        <v>1.0026185073788701E-2</v>
      </c>
      <c r="E67" s="17">
        <v>9.8575467297558304E-3</v>
      </c>
      <c r="F67" s="17"/>
      <c r="G67" s="17">
        <v>3.1769052673169602E-2</v>
      </c>
      <c r="H67" s="17">
        <v>1.2929565829175999E-2</v>
      </c>
      <c r="I67" s="17">
        <v>4.4932526715000297E-3</v>
      </c>
      <c r="J67" s="17">
        <v>2.1817730135725E-3</v>
      </c>
      <c r="K67" s="17">
        <v>9.1557799112780905E-3</v>
      </c>
      <c r="L67" s="17">
        <v>5.4581345026993499E-3</v>
      </c>
      <c r="M67" s="17"/>
      <c r="N67" s="17">
        <v>3.2351239562215099E-3</v>
      </c>
      <c r="O67" s="17">
        <v>1.7406817273684899E-2</v>
      </c>
      <c r="P67" s="17">
        <v>6.9784718116998098E-3</v>
      </c>
      <c r="Q67" s="17">
        <v>1.1912131328550899E-2</v>
      </c>
      <c r="R67" s="17"/>
      <c r="S67" s="17">
        <v>1.9383021646829299E-2</v>
      </c>
      <c r="T67" s="17">
        <v>5.6978644941199901E-3</v>
      </c>
      <c r="U67" s="17">
        <v>8.6314236812569996E-3</v>
      </c>
      <c r="V67" s="17">
        <v>1.0127476533071E-2</v>
      </c>
      <c r="W67" s="17">
        <v>9.4489167736827601E-3</v>
      </c>
      <c r="X67" s="17">
        <v>1.47441269231951E-2</v>
      </c>
      <c r="Y67" s="17">
        <v>1.1011097900014E-2</v>
      </c>
      <c r="Z67" s="17">
        <v>7.7167330991787996E-3</v>
      </c>
      <c r="AA67" s="17">
        <v>6.3430351344767903E-3</v>
      </c>
      <c r="AB67" s="17">
        <v>7.9035819605643102E-3</v>
      </c>
      <c r="AC67" s="17">
        <v>1.13682923453042E-2</v>
      </c>
      <c r="AD67" s="17">
        <v>0</v>
      </c>
      <c r="AE67" s="17"/>
      <c r="AF67" s="17">
        <v>6.3160716753736402E-3</v>
      </c>
      <c r="AG67" s="17">
        <v>1.40160525746954E-2</v>
      </c>
      <c r="AH67" s="17"/>
      <c r="AI67" s="17">
        <v>8.4213416537368708E-3</v>
      </c>
      <c r="AJ67" s="17">
        <v>1.10196612715151E-2</v>
      </c>
      <c r="AK67" s="17"/>
      <c r="AL67" s="17">
        <v>4.3571733642167199E-3</v>
      </c>
      <c r="AM67" s="17">
        <v>1.0657218889737899E-2</v>
      </c>
      <c r="AN67" s="17"/>
      <c r="AO67" s="17">
        <v>6.4150138890337102E-3</v>
      </c>
      <c r="AP67" s="17">
        <v>1.12474642120685E-2</v>
      </c>
    </row>
    <row r="68" spans="2:42" x14ac:dyDescent="0.35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</row>
    <row r="69" spans="2:42" x14ac:dyDescent="0.35">
      <c r="B69" s="6" t="s">
        <v>82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</row>
    <row r="70" spans="2:42" x14ac:dyDescent="0.35">
      <c r="B70" s="24" t="s">
        <v>59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</row>
    <row r="71" spans="2:42" x14ac:dyDescent="0.35">
      <c r="B71" t="s">
        <v>69</v>
      </c>
      <c r="C71" s="17">
        <v>0.18545375748243401</v>
      </c>
      <c r="D71" s="17">
        <v>0.158797973388488</v>
      </c>
      <c r="E71" s="17">
        <v>0.21132329270863701</v>
      </c>
      <c r="F71" s="17"/>
      <c r="G71" s="17">
        <v>0.22345382582019499</v>
      </c>
      <c r="H71" s="17">
        <v>0.16562211148129199</v>
      </c>
      <c r="I71" s="17">
        <v>0.208106071971527</v>
      </c>
      <c r="J71" s="17">
        <v>0.19207236131118499</v>
      </c>
      <c r="K71" s="17">
        <v>0.19137396910974699</v>
      </c>
      <c r="L71" s="17">
        <v>0.14843984920099201</v>
      </c>
      <c r="M71" s="17"/>
      <c r="N71" s="17">
        <v>0.14635297883684101</v>
      </c>
      <c r="O71" s="17">
        <v>0.17445230825826</v>
      </c>
      <c r="P71" s="17">
        <v>0.16745964823354201</v>
      </c>
      <c r="Q71" s="17">
        <v>0.25590356512846602</v>
      </c>
      <c r="R71" s="17"/>
      <c r="S71" s="17">
        <v>0.19599949101279299</v>
      </c>
      <c r="T71" s="17">
        <v>0.14828779593577701</v>
      </c>
      <c r="U71" s="17">
        <v>0.20817124144339</v>
      </c>
      <c r="V71" s="17">
        <v>0.183922518773009</v>
      </c>
      <c r="W71" s="17">
        <v>0.17596029701407701</v>
      </c>
      <c r="X71" s="17">
        <v>0.182845817108786</v>
      </c>
      <c r="Y71" s="17">
        <v>0.207226810606878</v>
      </c>
      <c r="Z71" s="17">
        <v>0.15740176543177201</v>
      </c>
      <c r="AA71" s="17">
        <v>0.16176113602845801</v>
      </c>
      <c r="AB71" s="17">
        <v>0.186242682138309</v>
      </c>
      <c r="AC71" s="17">
        <v>0.217581643380133</v>
      </c>
      <c r="AD71" s="17">
        <v>0.28178445651522699</v>
      </c>
      <c r="AE71" s="17"/>
      <c r="AF71" s="17">
        <v>0.18549739655762501</v>
      </c>
      <c r="AG71" s="17">
        <v>0.18626769698797799</v>
      </c>
      <c r="AH71" s="17"/>
      <c r="AI71" s="17">
        <v>0.13967016069159099</v>
      </c>
      <c r="AJ71" s="17">
        <v>0.20609446696307901</v>
      </c>
      <c r="AK71" s="17"/>
      <c r="AL71" s="17">
        <v>0.17810446570132901</v>
      </c>
      <c r="AM71" s="17">
        <v>0.18601227074641299</v>
      </c>
      <c r="AN71" s="17"/>
      <c r="AO71" s="17">
        <v>0.158684078641914</v>
      </c>
      <c r="AP71" s="17">
        <v>0.19275171241255301</v>
      </c>
    </row>
    <row r="72" spans="2:42" x14ac:dyDescent="0.35">
      <c r="B72" t="s">
        <v>70</v>
      </c>
      <c r="C72" s="17">
        <v>0.18231998449349801</v>
      </c>
      <c r="D72" s="17">
        <v>0.182120038495514</v>
      </c>
      <c r="E72" s="17">
        <v>0.18319403277912699</v>
      </c>
      <c r="F72" s="17"/>
      <c r="G72" s="17">
        <v>0.174075170851032</v>
      </c>
      <c r="H72" s="17">
        <v>0.205911530238678</v>
      </c>
      <c r="I72" s="17">
        <v>0.20956026351169399</v>
      </c>
      <c r="J72" s="17">
        <v>0.19633897917732901</v>
      </c>
      <c r="K72" s="17">
        <v>0.20052756917346101</v>
      </c>
      <c r="L72" s="17">
        <v>0.122759360610161</v>
      </c>
      <c r="M72" s="17"/>
      <c r="N72" s="17">
        <v>0.18046826911224401</v>
      </c>
      <c r="O72" s="17">
        <v>0.176652704535817</v>
      </c>
      <c r="P72" s="17">
        <v>0.199134651788925</v>
      </c>
      <c r="Q72" s="17">
        <v>0.173973934857237</v>
      </c>
      <c r="R72" s="17"/>
      <c r="S72" s="17">
        <v>0.17305148937952999</v>
      </c>
      <c r="T72" s="17">
        <v>0.19556151661211199</v>
      </c>
      <c r="U72" s="17">
        <v>0.16727818040612</v>
      </c>
      <c r="V72" s="17">
        <v>0.187720925813881</v>
      </c>
      <c r="W72" s="17">
        <v>0.161070971993206</v>
      </c>
      <c r="X72" s="17">
        <v>0.20991254665831099</v>
      </c>
      <c r="Y72" s="17">
        <v>0.177529113621127</v>
      </c>
      <c r="Z72" s="17">
        <v>0.17690098096776899</v>
      </c>
      <c r="AA72" s="17">
        <v>0.19653045610200701</v>
      </c>
      <c r="AB72" s="17">
        <v>0.179151326110561</v>
      </c>
      <c r="AC72" s="17">
        <v>0.176538373989018</v>
      </c>
      <c r="AD72" s="17">
        <v>0.14586634917291799</v>
      </c>
      <c r="AE72" s="17"/>
      <c r="AF72" s="17">
        <v>0.19817328960223901</v>
      </c>
      <c r="AG72" s="17">
        <v>0.16149973816532401</v>
      </c>
      <c r="AH72" s="17"/>
      <c r="AI72" s="17">
        <v>0.19864679011441</v>
      </c>
      <c r="AJ72" s="17">
        <v>0.17495933842832001</v>
      </c>
      <c r="AK72" s="17"/>
      <c r="AL72" s="17">
        <v>0.22716419947229399</v>
      </c>
      <c r="AM72" s="17">
        <v>0.178912024975169</v>
      </c>
      <c r="AN72" s="17"/>
      <c r="AO72" s="17">
        <v>0.213322288404689</v>
      </c>
      <c r="AP72" s="17">
        <v>0.17386813051267</v>
      </c>
    </row>
    <row r="73" spans="2:42" x14ac:dyDescent="0.35">
      <c r="B73" t="s">
        <v>71</v>
      </c>
      <c r="C73" s="17">
        <v>0.43860155539935303</v>
      </c>
      <c r="D73" s="17">
        <v>0.46466693374824303</v>
      </c>
      <c r="E73" s="17">
        <v>0.414303214062758</v>
      </c>
      <c r="F73" s="17"/>
      <c r="G73" s="17">
        <v>0.340095124642258</v>
      </c>
      <c r="H73" s="17">
        <v>0.43186837308672799</v>
      </c>
      <c r="I73" s="17">
        <v>0.40947065325984799</v>
      </c>
      <c r="J73" s="17">
        <v>0.44155074472318401</v>
      </c>
      <c r="K73" s="17">
        <v>0.45504192706684299</v>
      </c>
      <c r="L73" s="17">
        <v>0.52031496355565299</v>
      </c>
      <c r="M73" s="17"/>
      <c r="N73" s="17">
        <v>0.48962610983406402</v>
      </c>
      <c r="O73" s="17">
        <v>0.44901518879637198</v>
      </c>
      <c r="P73" s="17">
        <v>0.43664196226281798</v>
      </c>
      <c r="Q73" s="17">
        <v>0.37619808227975199</v>
      </c>
      <c r="R73" s="17"/>
      <c r="S73" s="17">
        <v>0.38910236081570798</v>
      </c>
      <c r="T73" s="17">
        <v>0.48983083272404998</v>
      </c>
      <c r="U73" s="17">
        <v>0.42936366738183002</v>
      </c>
      <c r="V73" s="17">
        <v>0.46203966762874799</v>
      </c>
      <c r="W73" s="17">
        <v>0.48071628752221701</v>
      </c>
      <c r="X73" s="17">
        <v>0.41430521622091199</v>
      </c>
      <c r="Y73" s="17">
        <v>0.420840708227736</v>
      </c>
      <c r="Z73" s="17">
        <v>0.42178920011141402</v>
      </c>
      <c r="AA73" s="17">
        <v>0.42053960938242202</v>
      </c>
      <c r="AB73" s="17">
        <v>0.48166498096761201</v>
      </c>
      <c r="AC73" s="17">
        <v>0.42464576021595002</v>
      </c>
      <c r="AD73" s="17">
        <v>0.40617652322633802</v>
      </c>
      <c r="AE73" s="17"/>
      <c r="AF73" s="17">
        <v>0.43247731292248998</v>
      </c>
      <c r="AG73" s="17">
        <v>0.446725958522179</v>
      </c>
      <c r="AH73" s="17"/>
      <c r="AI73" s="17">
        <v>0.459242088988424</v>
      </c>
      <c r="AJ73" s="17">
        <v>0.42929614282367001</v>
      </c>
      <c r="AK73" s="17"/>
      <c r="AL73" s="17">
        <v>0.428744222219128</v>
      </c>
      <c r="AM73" s="17">
        <v>0.43935066857822702</v>
      </c>
      <c r="AN73" s="17"/>
      <c r="AO73" s="17">
        <v>0.46140579252975999</v>
      </c>
      <c r="AP73" s="17">
        <v>0.43238465994143799</v>
      </c>
    </row>
    <row r="74" spans="2:42" x14ac:dyDescent="0.35">
      <c r="B74" t="s">
        <v>72</v>
      </c>
      <c r="C74" s="17">
        <v>7.14263074563707E-2</v>
      </c>
      <c r="D74" s="17">
        <v>9.2314468358701704E-2</v>
      </c>
      <c r="E74" s="17">
        <v>5.0311199824100303E-2</v>
      </c>
      <c r="F74" s="17"/>
      <c r="G74" s="17">
        <v>0.13579264538500199</v>
      </c>
      <c r="H74" s="17">
        <v>0.107590573203993</v>
      </c>
      <c r="I74" s="17">
        <v>7.9094423853793103E-2</v>
      </c>
      <c r="J74" s="17">
        <v>3.9043116749386E-2</v>
      </c>
      <c r="K74" s="17">
        <v>3.9678157107426199E-2</v>
      </c>
      <c r="L74" s="17">
        <v>4.0165876268284197E-2</v>
      </c>
      <c r="M74" s="17"/>
      <c r="N74" s="17">
        <v>8.7963929737976607E-2</v>
      </c>
      <c r="O74" s="17">
        <v>7.2031847878073901E-2</v>
      </c>
      <c r="P74" s="17">
        <v>7.5932585365844601E-2</v>
      </c>
      <c r="Q74" s="17">
        <v>4.8714642382423699E-2</v>
      </c>
      <c r="R74" s="17"/>
      <c r="S74" s="17">
        <v>0.104362906545761</v>
      </c>
      <c r="T74" s="17">
        <v>5.20291828648674E-2</v>
      </c>
      <c r="U74" s="17">
        <v>6.3395845416220495E-2</v>
      </c>
      <c r="V74" s="17">
        <v>3.89675323889331E-2</v>
      </c>
      <c r="W74" s="17">
        <v>6.4286661566068895E-2</v>
      </c>
      <c r="X74" s="17">
        <v>6.0215071992984197E-2</v>
      </c>
      <c r="Y74" s="17">
        <v>7.1850516123301997E-2</v>
      </c>
      <c r="Z74" s="17">
        <v>0.104452072183171</v>
      </c>
      <c r="AA74" s="17">
        <v>9.4784132813210006E-2</v>
      </c>
      <c r="AB74" s="17">
        <v>5.6257575716870303E-2</v>
      </c>
      <c r="AC74" s="17">
        <v>8.3643001286361401E-2</v>
      </c>
      <c r="AD74" s="17">
        <v>6.5598669684727398E-2</v>
      </c>
      <c r="AE74" s="17"/>
      <c r="AF74" s="17">
        <v>6.7925471231404397E-2</v>
      </c>
      <c r="AG74" s="17">
        <v>7.6028378102833694E-2</v>
      </c>
      <c r="AH74" s="17"/>
      <c r="AI74" s="17">
        <v>9.1537112272781898E-2</v>
      </c>
      <c r="AJ74" s="17">
        <v>6.2359713550831801E-2</v>
      </c>
      <c r="AK74" s="17"/>
      <c r="AL74" s="17">
        <v>4.6000020682615099E-2</v>
      </c>
      <c r="AM74" s="17">
        <v>7.3358591387918004E-2</v>
      </c>
      <c r="AN74" s="17"/>
      <c r="AO74" s="17">
        <v>4.9001074816162601E-2</v>
      </c>
      <c r="AP74" s="17">
        <v>7.7539878638179405E-2</v>
      </c>
    </row>
    <row r="75" spans="2:42" x14ac:dyDescent="0.35">
      <c r="B75" t="s">
        <v>73</v>
      </c>
      <c r="C75" s="17">
        <v>1.80223770252609E-2</v>
      </c>
      <c r="D75" s="17">
        <v>2.56296514393973E-2</v>
      </c>
      <c r="E75" s="17">
        <v>1.0726035872385201E-2</v>
      </c>
      <c r="F75" s="17"/>
      <c r="G75" s="17">
        <v>4.15474196660683E-2</v>
      </c>
      <c r="H75" s="17">
        <v>3.7348155204701299E-2</v>
      </c>
      <c r="I75" s="17">
        <v>1.27304663788987E-2</v>
      </c>
      <c r="J75" s="17">
        <v>1.43640717483609E-2</v>
      </c>
      <c r="K75" s="17">
        <v>4.3485438160056596E-3</v>
      </c>
      <c r="L75" s="17">
        <v>2.9408235285939099E-3</v>
      </c>
      <c r="M75" s="17"/>
      <c r="N75" s="17">
        <v>3.2355322735464098E-2</v>
      </c>
      <c r="O75" s="17">
        <v>1.11086506273489E-2</v>
      </c>
      <c r="P75" s="17">
        <v>1.7034960298380902E-2</v>
      </c>
      <c r="Q75" s="17">
        <v>1.0833077890197201E-2</v>
      </c>
      <c r="R75" s="17"/>
      <c r="S75" s="17">
        <v>4.91010601953457E-2</v>
      </c>
      <c r="T75" s="17">
        <v>1.0991987694543201E-2</v>
      </c>
      <c r="U75" s="17">
        <v>0</v>
      </c>
      <c r="V75" s="17">
        <v>1.486312603599E-2</v>
      </c>
      <c r="W75" s="17">
        <v>2.2084267015748501E-2</v>
      </c>
      <c r="X75" s="17">
        <v>1.1409142087041701E-2</v>
      </c>
      <c r="Y75" s="17">
        <v>4.1254886118509502E-3</v>
      </c>
      <c r="Z75" s="17">
        <v>7.4914681831298301E-3</v>
      </c>
      <c r="AA75" s="17">
        <v>2.1211829987285401E-2</v>
      </c>
      <c r="AB75" s="17">
        <v>6.7378344523048696E-3</v>
      </c>
      <c r="AC75" s="17">
        <v>2.13666446924691E-2</v>
      </c>
      <c r="AD75" s="17">
        <v>3.9273932385765299E-2</v>
      </c>
      <c r="AE75" s="17"/>
      <c r="AF75" s="17">
        <v>2.1372194368933499E-2</v>
      </c>
      <c r="AG75" s="17">
        <v>1.3660545202815601E-2</v>
      </c>
      <c r="AH75" s="17"/>
      <c r="AI75" s="17">
        <v>3.3015844884534601E-2</v>
      </c>
      <c r="AJ75" s="17">
        <v>1.1262842259906701E-2</v>
      </c>
      <c r="AK75" s="17"/>
      <c r="AL75" s="17">
        <v>3.1573562065634997E-2</v>
      </c>
      <c r="AM75" s="17">
        <v>1.69925476467153E-2</v>
      </c>
      <c r="AN75" s="17"/>
      <c r="AO75" s="17">
        <v>2.2345749015807499E-2</v>
      </c>
      <c r="AP75" s="17">
        <v>1.6843738532019401E-2</v>
      </c>
    </row>
    <row r="76" spans="2:42" x14ac:dyDescent="0.35">
      <c r="B76" t="s">
        <v>74</v>
      </c>
      <c r="C76" s="17">
        <v>9.4901616034810801E-2</v>
      </c>
      <c r="D76" s="17">
        <v>6.8189172596255801E-2</v>
      </c>
      <c r="E76" s="17">
        <v>0.12105276333288301</v>
      </c>
      <c r="F76" s="17"/>
      <c r="G76" s="17">
        <v>5.2052784269166E-2</v>
      </c>
      <c r="H76" s="17">
        <v>4.0694754024784001E-2</v>
      </c>
      <c r="I76" s="17">
        <v>7.7016647209528402E-2</v>
      </c>
      <c r="J76" s="17">
        <v>0.110663291224672</v>
      </c>
      <c r="K76" s="17">
        <v>0.10392049166879699</v>
      </c>
      <c r="L76" s="17">
        <v>0.163590713488553</v>
      </c>
      <c r="M76" s="17"/>
      <c r="N76" s="17">
        <v>5.8832900977601597E-2</v>
      </c>
      <c r="O76" s="17">
        <v>0.10649728610707999</v>
      </c>
      <c r="P76" s="17">
        <v>8.9619972810977805E-2</v>
      </c>
      <c r="Q76" s="17">
        <v>0.126378015683522</v>
      </c>
      <c r="R76" s="17"/>
      <c r="S76" s="17">
        <v>7.3322006910611998E-2</v>
      </c>
      <c r="T76" s="17">
        <v>9.4724201798374305E-2</v>
      </c>
      <c r="U76" s="17">
        <v>0.11795198840241899</v>
      </c>
      <c r="V76" s="17">
        <v>0.10541278895973399</v>
      </c>
      <c r="W76" s="17">
        <v>8.6432598114999301E-2</v>
      </c>
      <c r="X76" s="17">
        <v>0.11657992387517301</v>
      </c>
      <c r="Y76" s="17">
        <v>0.107487553293471</v>
      </c>
      <c r="Z76" s="17">
        <v>0.11490607630742999</v>
      </c>
      <c r="AA76" s="17">
        <v>9.96413428310816E-2</v>
      </c>
      <c r="AB76" s="17">
        <v>7.8245468753819505E-2</v>
      </c>
      <c r="AC76" s="17">
        <v>7.6224576436068503E-2</v>
      </c>
      <c r="AD76" s="17">
        <v>6.1300069015024203E-2</v>
      </c>
      <c r="AE76" s="17"/>
      <c r="AF76" s="17">
        <v>9.0815614033811207E-2</v>
      </c>
      <c r="AG76" s="17">
        <v>0.100534896373582</v>
      </c>
      <c r="AH76" s="17"/>
      <c r="AI76" s="17">
        <v>7.2588490476600195E-2</v>
      </c>
      <c r="AJ76" s="17">
        <v>0.104961086555578</v>
      </c>
      <c r="AK76" s="17"/>
      <c r="AL76" s="17">
        <v>8.4056356494782797E-2</v>
      </c>
      <c r="AM76" s="17">
        <v>9.5725807192926907E-2</v>
      </c>
      <c r="AN76" s="17"/>
      <c r="AO76" s="17">
        <v>8.7485028609698395E-2</v>
      </c>
      <c r="AP76" s="17">
        <v>9.6923527507346993E-2</v>
      </c>
    </row>
    <row r="77" spans="2:42" x14ac:dyDescent="0.35">
      <c r="B77" t="s">
        <v>75</v>
      </c>
      <c r="C77" s="17">
        <v>9.2744021082724892E-3</v>
      </c>
      <c r="D77" s="17">
        <v>8.2817619734007093E-3</v>
      </c>
      <c r="E77" s="17">
        <v>9.0894614201106304E-3</v>
      </c>
      <c r="F77" s="17"/>
      <c r="G77" s="17">
        <v>3.2983029366278699E-2</v>
      </c>
      <c r="H77" s="17">
        <v>1.0964502759823601E-2</v>
      </c>
      <c r="I77" s="17">
        <v>4.0214738147106004E-3</v>
      </c>
      <c r="J77" s="17">
        <v>5.9674350658821696E-3</v>
      </c>
      <c r="K77" s="17">
        <v>5.1093420577193998E-3</v>
      </c>
      <c r="L77" s="17">
        <v>1.7884133477640801E-3</v>
      </c>
      <c r="M77" s="17"/>
      <c r="N77" s="17">
        <v>4.4004887658075703E-3</v>
      </c>
      <c r="O77" s="17">
        <v>1.02420137970486E-2</v>
      </c>
      <c r="P77" s="17">
        <v>1.41762192395116E-2</v>
      </c>
      <c r="Q77" s="17">
        <v>7.9986817784028601E-3</v>
      </c>
      <c r="R77" s="17"/>
      <c r="S77" s="17">
        <v>1.5060685140250499E-2</v>
      </c>
      <c r="T77" s="17">
        <v>8.5744823702759692E-3</v>
      </c>
      <c r="U77" s="17">
        <v>1.3839076950021E-2</v>
      </c>
      <c r="V77" s="17">
        <v>7.0734403997045302E-3</v>
      </c>
      <c r="W77" s="17">
        <v>9.4489167736827601E-3</v>
      </c>
      <c r="X77" s="17">
        <v>4.7322820567924397E-3</v>
      </c>
      <c r="Y77" s="17">
        <v>1.0939809515635701E-2</v>
      </c>
      <c r="Z77" s="17">
        <v>1.7058436815314899E-2</v>
      </c>
      <c r="AA77" s="17">
        <v>5.5314928555359596E-3</v>
      </c>
      <c r="AB77" s="17">
        <v>1.17001318605242E-2</v>
      </c>
      <c r="AC77" s="17">
        <v>0</v>
      </c>
      <c r="AD77" s="17">
        <v>0</v>
      </c>
      <c r="AE77" s="17"/>
      <c r="AF77" s="17">
        <v>3.7387212834969598E-3</v>
      </c>
      <c r="AG77" s="17">
        <v>1.5282786645287301E-2</v>
      </c>
      <c r="AH77" s="17"/>
      <c r="AI77" s="17">
        <v>5.2995125716588298E-3</v>
      </c>
      <c r="AJ77" s="17">
        <v>1.10664094186136E-2</v>
      </c>
      <c r="AK77" s="17"/>
      <c r="AL77" s="17">
        <v>4.3571733642167199E-3</v>
      </c>
      <c r="AM77" s="17">
        <v>9.6480894726299407E-3</v>
      </c>
      <c r="AN77" s="17"/>
      <c r="AO77" s="17">
        <v>7.7559879819679304E-3</v>
      </c>
      <c r="AP77" s="17">
        <v>9.6883524557923092E-3</v>
      </c>
    </row>
    <row r="78" spans="2:42" x14ac:dyDescent="0.35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</row>
    <row r="79" spans="2:42" x14ac:dyDescent="0.35">
      <c r="B79" s="6" t="s">
        <v>83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</row>
    <row r="80" spans="2:42" x14ac:dyDescent="0.35">
      <c r="B80" s="24" t="s">
        <v>59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</row>
    <row r="81" spans="2:42" x14ac:dyDescent="0.35">
      <c r="B81" t="s">
        <v>69</v>
      </c>
      <c r="C81" s="17">
        <v>0.16301725906630599</v>
      </c>
      <c r="D81" s="17">
        <v>0.140418092713813</v>
      </c>
      <c r="E81" s="17">
        <v>0.18415275494980399</v>
      </c>
      <c r="F81" s="17"/>
      <c r="G81" s="17">
        <v>0.17882716633693099</v>
      </c>
      <c r="H81" s="17">
        <v>0.18106859738860601</v>
      </c>
      <c r="I81" s="17">
        <v>0.20979462042611899</v>
      </c>
      <c r="J81" s="17">
        <v>0.16279861406372501</v>
      </c>
      <c r="K81" s="17">
        <v>0.16104306230170801</v>
      </c>
      <c r="L81" s="17">
        <v>0.101090008705895</v>
      </c>
      <c r="M81" s="17"/>
      <c r="N81" s="17">
        <v>0.13625272458587401</v>
      </c>
      <c r="O81" s="17">
        <v>0.164204515183209</v>
      </c>
      <c r="P81" s="17">
        <v>0.15272504819084401</v>
      </c>
      <c r="Q81" s="17">
        <v>0.200668915093517</v>
      </c>
      <c r="R81" s="17"/>
      <c r="S81" s="17">
        <v>0.169130784329483</v>
      </c>
      <c r="T81" s="17">
        <v>0.14697878747103599</v>
      </c>
      <c r="U81" s="17">
        <v>0.19081943808073701</v>
      </c>
      <c r="V81" s="17">
        <v>0.154956499688751</v>
      </c>
      <c r="W81" s="17">
        <v>0.127308640338093</v>
      </c>
      <c r="X81" s="17">
        <v>0.17736838739673499</v>
      </c>
      <c r="Y81" s="17">
        <v>0.160105300830134</v>
      </c>
      <c r="Z81" s="17">
        <v>0.110281261469517</v>
      </c>
      <c r="AA81" s="17">
        <v>0.158617282357818</v>
      </c>
      <c r="AB81" s="17">
        <v>0.171412851729766</v>
      </c>
      <c r="AC81" s="17">
        <v>0.22872955207859699</v>
      </c>
      <c r="AD81" s="17">
        <v>0.15391768451354301</v>
      </c>
      <c r="AE81" s="17"/>
      <c r="AF81" s="17">
        <v>0.161449947051898</v>
      </c>
      <c r="AG81" s="17">
        <v>0.16553945843949799</v>
      </c>
      <c r="AH81" s="17"/>
      <c r="AI81" s="17">
        <v>0.112762598549632</v>
      </c>
      <c r="AJ81" s="17">
        <v>0.18567366704822699</v>
      </c>
      <c r="AK81" s="17"/>
      <c r="AL81" s="17">
        <v>0.13501823058104001</v>
      </c>
      <c r="AM81" s="17">
        <v>0.16514505984675101</v>
      </c>
      <c r="AN81" s="17"/>
      <c r="AO81" s="17">
        <v>0.15480443837219801</v>
      </c>
      <c r="AP81" s="17">
        <v>0.165256239803872</v>
      </c>
    </row>
    <row r="82" spans="2:42" x14ac:dyDescent="0.35">
      <c r="B82" t="s">
        <v>70</v>
      </c>
      <c r="C82" s="17">
        <v>0.167174210312342</v>
      </c>
      <c r="D82" s="17">
        <v>0.17434711573696501</v>
      </c>
      <c r="E82" s="17">
        <v>0.15953932448658301</v>
      </c>
      <c r="F82" s="17"/>
      <c r="G82" s="17">
        <v>0.21856687252750001</v>
      </c>
      <c r="H82" s="17">
        <v>0.22767295406291899</v>
      </c>
      <c r="I82" s="17">
        <v>0.20522695229921201</v>
      </c>
      <c r="J82" s="17">
        <v>0.157460836798306</v>
      </c>
      <c r="K82" s="17">
        <v>0.15015260738137601</v>
      </c>
      <c r="L82" s="17">
        <v>7.1656090049287996E-2</v>
      </c>
      <c r="M82" s="17"/>
      <c r="N82" s="17">
        <v>0.16231992406892901</v>
      </c>
      <c r="O82" s="17">
        <v>0.14318271776994401</v>
      </c>
      <c r="P82" s="17">
        <v>0.21160150667529401</v>
      </c>
      <c r="Q82" s="17">
        <v>0.15773568402944299</v>
      </c>
      <c r="R82" s="17"/>
      <c r="S82" s="17">
        <v>0.152117653678184</v>
      </c>
      <c r="T82" s="17">
        <v>0.12791821238989501</v>
      </c>
      <c r="U82" s="17">
        <v>0.17184650913684399</v>
      </c>
      <c r="V82" s="17">
        <v>0.16002535074540999</v>
      </c>
      <c r="W82" s="17">
        <v>0.21973368462651199</v>
      </c>
      <c r="X82" s="17">
        <v>0.15041573520867299</v>
      </c>
      <c r="Y82" s="17">
        <v>0.184622359801071</v>
      </c>
      <c r="Z82" s="17">
        <v>0.18105938728395099</v>
      </c>
      <c r="AA82" s="17">
        <v>0.16746718307026001</v>
      </c>
      <c r="AB82" s="17">
        <v>0.19734854600958099</v>
      </c>
      <c r="AC82" s="17">
        <v>0.177645942836233</v>
      </c>
      <c r="AD82" s="17">
        <v>0.16978184989703601</v>
      </c>
      <c r="AE82" s="17"/>
      <c r="AF82" s="17">
        <v>0.17662211021896901</v>
      </c>
      <c r="AG82" s="17">
        <v>0.15513299009541301</v>
      </c>
      <c r="AH82" s="17"/>
      <c r="AI82" s="17">
        <v>0.19310770519534501</v>
      </c>
      <c r="AJ82" s="17">
        <v>0.15548256152941001</v>
      </c>
      <c r="AK82" s="17"/>
      <c r="AL82" s="17">
        <v>0.21791424795037001</v>
      </c>
      <c r="AM82" s="17">
        <v>0.163318194674413</v>
      </c>
      <c r="AN82" s="17"/>
      <c r="AO82" s="17">
        <v>0.17709213355960701</v>
      </c>
      <c r="AP82" s="17">
        <v>0.164470384192868</v>
      </c>
    </row>
    <row r="83" spans="2:42" x14ac:dyDescent="0.35">
      <c r="B83" t="s">
        <v>71</v>
      </c>
      <c r="C83" s="17">
        <v>0.40713972369554402</v>
      </c>
      <c r="D83" s="17">
        <v>0.44088193999196601</v>
      </c>
      <c r="E83" s="17">
        <v>0.37569258976999398</v>
      </c>
      <c r="F83" s="17"/>
      <c r="G83" s="17">
        <v>0.34425574214013799</v>
      </c>
      <c r="H83" s="17">
        <v>0.39229748351578703</v>
      </c>
      <c r="I83" s="17">
        <v>0.42120334280173399</v>
      </c>
      <c r="J83" s="17">
        <v>0.48048971795706402</v>
      </c>
      <c r="K83" s="17">
        <v>0.37612328363509101</v>
      </c>
      <c r="L83" s="17">
        <v>0.41110986241603598</v>
      </c>
      <c r="M83" s="17"/>
      <c r="N83" s="17">
        <v>0.47560808496574902</v>
      </c>
      <c r="O83" s="17">
        <v>0.43150910591705</v>
      </c>
      <c r="P83" s="17">
        <v>0.36476569135562598</v>
      </c>
      <c r="Q83" s="17">
        <v>0.34677624723784201</v>
      </c>
      <c r="R83" s="17"/>
      <c r="S83" s="17">
        <v>0.38752705108191898</v>
      </c>
      <c r="T83" s="17">
        <v>0.43540279193777898</v>
      </c>
      <c r="U83" s="17">
        <v>0.36593340286835802</v>
      </c>
      <c r="V83" s="17">
        <v>0.400675015030246</v>
      </c>
      <c r="W83" s="17">
        <v>0.41905869897041598</v>
      </c>
      <c r="X83" s="17">
        <v>0.42291004227256601</v>
      </c>
      <c r="Y83" s="17">
        <v>0.389470047996411</v>
      </c>
      <c r="Z83" s="17">
        <v>0.39742939699276703</v>
      </c>
      <c r="AA83" s="17">
        <v>0.40419544123615803</v>
      </c>
      <c r="AB83" s="17">
        <v>0.42504387022838902</v>
      </c>
      <c r="AC83" s="17">
        <v>0.39834070075726802</v>
      </c>
      <c r="AD83" s="17">
        <v>0.46231882756013798</v>
      </c>
      <c r="AE83" s="17"/>
      <c r="AF83" s="17">
        <v>0.40267745264195298</v>
      </c>
      <c r="AG83" s="17">
        <v>0.41353780580474298</v>
      </c>
      <c r="AH83" s="17"/>
      <c r="AI83" s="17">
        <v>0.45493452576273602</v>
      </c>
      <c r="AJ83" s="17">
        <v>0.38559229856289901</v>
      </c>
      <c r="AK83" s="17"/>
      <c r="AL83" s="17">
        <v>0.43538015775991801</v>
      </c>
      <c r="AM83" s="17">
        <v>0.40499357717214202</v>
      </c>
      <c r="AN83" s="17"/>
      <c r="AO83" s="17">
        <v>0.43988550563141199</v>
      </c>
      <c r="AP83" s="17">
        <v>0.398212562404473</v>
      </c>
    </row>
    <row r="84" spans="2:42" x14ac:dyDescent="0.35">
      <c r="B84" t="s">
        <v>72</v>
      </c>
      <c r="C84" s="17">
        <v>4.7292844619432201E-2</v>
      </c>
      <c r="D84" s="17">
        <v>6.7392422631538398E-2</v>
      </c>
      <c r="E84" s="17">
        <v>2.73994171514668E-2</v>
      </c>
      <c r="F84" s="17"/>
      <c r="G84" s="17">
        <v>0.11865842711588399</v>
      </c>
      <c r="H84" s="17">
        <v>8.1464123028407096E-2</v>
      </c>
      <c r="I84" s="17">
        <v>4.2645998530310397E-2</v>
      </c>
      <c r="J84" s="17">
        <v>2.6337872194137801E-2</v>
      </c>
      <c r="K84" s="17">
        <v>1.94736154339872E-2</v>
      </c>
      <c r="L84" s="17">
        <v>1.1084998084438901E-2</v>
      </c>
      <c r="M84" s="17"/>
      <c r="N84" s="17">
        <v>7.1640894649995193E-2</v>
      </c>
      <c r="O84" s="17">
        <v>4.1443721436682901E-2</v>
      </c>
      <c r="P84" s="17">
        <v>5.16402454731196E-2</v>
      </c>
      <c r="Q84" s="17">
        <v>2.2557261694805299E-2</v>
      </c>
      <c r="R84" s="17"/>
      <c r="S84" s="17">
        <v>8.5131015838728105E-2</v>
      </c>
      <c r="T84" s="17">
        <v>3.0842960526483901E-2</v>
      </c>
      <c r="U84" s="17">
        <v>3.02393240417166E-2</v>
      </c>
      <c r="V84" s="17">
        <v>2.4734161576993499E-2</v>
      </c>
      <c r="W84" s="17">
        <v>4.1843045850073902E-2</v>
      </c>
      <c r="X84" s="17">
        <v>2.66215474652878E-2</v>
      </c>
      <c r="Y84" s="17">
        <v>5.3166826342563499E-2</v>
      </c>
      <c r="Z84" s="17">
        <v>6.9046261302833298E-2</v>
      </c>
      <c r="AA84" s="17">
        <v>6.9657796826537E-2</v>
      </c>
      <c r="AB84" s="17">
        <v>4.38844737077125E-2</v>
      </c>
      <c r="AC84" s="17">
        <v>3.1621069633338002E-2</v>
      </c>
      <c r="AD84" s="17">
        <v>3.9763062987337401E-2</v>
      </c>
      <c r="AE84" s="17"/>
      <c r="AF84" s="17">
        <v>4.8552957609846702E-2</v>
      </c>
      <c r="AG84" s="17">
        <v>4.6010714339825398E-2</v>
      </c>
      <c r="AH84" s="17"/>
      <c r="AI84" s="17">
        <v>7.0840550772756194E-2</v>
      </c>
      <c r="AJ84" s="17">
        <v>3.6676785687522799E-2</v>
      </c>
      <c r="AK84" s="17"/>
      <c r="AL84" s="17">
        <v>4.2385768102150702E-2</v>
      </c>
      <c r="AM84" s="17">
        <v>4.7665760460018199E-2</v>
      </c>
      <c r="AN84" s="17"/>
      <c r="AO84" s="17">
        <v>4.9980282804461498E-2</v>
      </c>
      <c r="AP84" s="17">
        <v>4.6560194710979101E-2</v>
      </c>
    </row>
    <row r="85" spans="2:42" x14ac:dyDescent="0.35">
      <c r="B85" t="s">
        <v>73</v>
      </c>
      <c r="C85" s="17">
        <v>1.2814560585422199E-2</v>
      </c>
      <c r="D85" s="17">
        <v>1.4299409956001E-2</v>
      </c>
      <c r="E85" s="17">
        <v>1.1457804911818401E-2</v>
      </c>
      <c r="F85" s="17"/>
      <c r="G85" s="17">
        <v>3.0770397891075E-2</v>
      </c>
      <c r="H85" s="17">
        <v>3.4058808282097501E-2</v>
      </c>
      <c r="I85" s="17">
        <v>1.4172805376695101E-2</v>
      </c>
      <c r="J85" s="17">
        <v>0</v>
      </c>
      <c r="K85" s="17">
        <v>1.9950887965437601E-3</v>
      </c>
      <c r="L85" s="17">
        <v>0</v>
      </c>
      <c r="M85" s="17"/>
      <c r="N85" s="17">
        <v>1.8908526067835E-2</v>
      </c>
      <c r="O85" s="17">
        <v>3.7295385498828698E-3</v>
      </c>
      <c r="P85" s="17">
        <v>1.68385690177889E-2</v>
      </c>
      <c r="Q85" s="17">
        <v>1.22991208059862E-2</v>
      </c>
      <c r="R85" s="17"/>
      <c r="S85" s="17">
        <v>2.3957652494593199E-2</v>
      </c>
      <c r="T85" s="17">
        <v>1.06649295171709E-2</v>
      </c>
      <c r="U85" s="17">
        <v>9.5762654953891E-3</v>
      </c>
      <c r="V85" s="17">
        <v>1.1894719713452901E-2</v>
      </c>
      <c r="W85" s="17">
        <v>1.9325035072020699E-2</v>
      </c>
      <c r="X85" s="17">
        <v>0</v>
      </c>
      <c r="Y85" s="17">
        <v>4.7950192815906997E-3</v>
      </c>
      <c r="Z85" s="17">
        <v>1.8506757085958201E-2</v>
      </c>
      <c r="AA85" s="17">
        <v>1.39026827417794E-2</v>
      </c>
      <c r="AB85" s="17">
        <v>1.93998444647429E-2</v>
      </c>
      <c r="AC85" s="17">
        <v>0</v>
      </c>
      <c r="AD85" s="17">
        <v>1.6202580321477901E-2</v>
      </c>
      <c r="AE85" s="17"/>
      <c r="AF85" s="17">
        <v>1.39891437680448E-2</v>
      </c>
      <c r="AG85" s="17">
        <v>1.13426273356057E-2</v>
      </c>
      <c r="AH85" s="17"/>
      <c r="AI85" s="17">
        <v>1.5613697588467999E-2</v>
      </c>
      <c r="AJ85" s="17">
        <v>1.1552620114900901E-2</v>
      </c>
      <c r="AK85" s="17"/>
      <c r="AL85" s="17">
        <v>9.9920396356292102E-3</v>
      </c>
      <c r="AM85" s="17">
        <v>1.30290595378752E-2</v>
      </c>
      <c r="AN85" s="17"/>
      <c r="AO85" s="17">
        <v>1.1237761473641399E-2</v>
      </c>
      <c r="AP85" s="17">
        <v>1.3244427858772201E-2</v>
      </c>
    </row>
    <row r="86" spans="2:42" x14ac:dyDescent="0.35">
      <c r="B86" t="s">
        <v>74</v>
      </c>
      <c r="C86" s="17">
        <v>0.19155612000158101</v>
      </c>
      <c r="D86" s="17">
        <v>0.154664195221248</v>
      </c>
      <c r="E86" s="17">
        <v>0.228346286552183</v>
      </c>
      <c r="F86" s="17"/>
      <c r="G86" s="17">
        <v>7.8579014611507403E-2</v>
      </c>
      <c r="H86" s="17">
        <v>6.7759483598456904E-2</v>
      </c>
      <c r="I86" s="17">
        <v>0.102697062561835</v>
      </c>
      <c r="J86" s="17">
        <v>0.17121739499997901</v>
      </c>
      <c r="K86" s="17">
        <v>0.28614051985610001</v>
      </c>
      <c r="L86" s="17">
        <v>0.39377310700984702</v>
      </c>
      <c r="M86" s="17"/>
      <c r="N86" s="17">
        <v>0.12862823304179499</v>
      </c>
      <c r="O86" s="17">
        <v>0.20365315195101499</v>
      </c>
      <c r="P86" s="17">
        <v>0.18825251527540601</v>
      </c>
      <c r="Q86" s="17">
        <v>0.24955432548610201</v>
      </c>
      <c r="R86" s="17"/>
      <c r="S86" s="17">
        <v>0.17016944579703999</v>
      </c>
      <c r="T86" s="17">
        <v>0.239472846145798</v>
      </c>
      <c r="U86" s="17">
        <v>0.21121482724760199</v>
      </c>
      <c r="V86" s="17">
        <v>0.225848741433294</v>
      </c>
      <c r="W86" s="17">
        <v>0.163281978369201</v>
      </c>
      <c r="X86" s="17">
        <v>0.206361799116421</v>
      </c>
      <c r="Y86" s="17">
        <v>0.20434619168245099</v>
      </c>
      <c r="Z86" s="17">
        <v>0.20661849904965901</v>
      </c>
      <c r="AA86" s="17">
        <v>0.17829380082645499</v>
      </c>
      <c r="AB86" s="17">
        <v>0.13895862287952601</v>
      </c>
      <c r="AC86" s="17">
        <v>0.15798160335810299</v>
      </c>
      <c r="AD86" s="17">
        <v>0.15801599472046901</v>
      </c>
      <c r="AE86" s="17"/>
      <c r="AF86" s="17">
        <v>0.18920350658807999</v>
      </c>
      <c r="AG86" s="17">
        <v>0.194154518269641</v>
      </c>
      <c r="AH86" s="17"/>
      <c r="AI86" s="17">
        <v>0.143416782147922</v>
      </c>
      <c r="AJ86" s="17">
        <v>0.213258872884175</v>
      </c>
      <c r="AK86" s="17"/>
      <c r="AL86" s="17">
        <v>0.14529574333865899</v>
      </c>
      <c r="AM86" s="17">
        <v>0.19507170146608899</v>
      </c>
      <c r="AN86" s="17"/>
      <c r="AO86" s="17">
        <v>0.16043465955834199</v>
      </c>
      <c r="AP86" s="17">
        <v>0.200040458458808</v>
      </c>
    </row>
    <row r="87" spans="2:42" x14ac:dyDescent="0.35">
      <c r="B87" t="s">
        <v>75</v>
      </c>
      <c r="C87" s="17">
        <v>1.1005281719374E-2</v>
      </c>
      <c r="D87" s="17">
        <v>7.9968237484687506E-3</v>
      </c>
      <c r="E87" s="17">
        <v>1.34118221781497E-2</v>
      </c>
      <c r="F87" s="17"/>
      <c r="G87" s="17">
        <v>3.0342379376964799E-2</v>
      </c>
      <c r="H87" s="17">
        <v>1.5678550123726299E-2</v>
      </c>
      <c r="I87" s="17">
        <v>4.2592180040951803E-3</v>
      </c>
      <c r="J87" s="17">
        <v>1.6955639867874E-3</v>
      </c>
      <c r="K87" s="17">
        <v>5.0718225951928604E-3</v>
      </c>
      <c r="L87" s="17">
        <v>1.12859337344954E-2</v>
      </c>
      <c r="M87" s="17"/>
      <c r="N87" s="17">
        <v>6.6416126198226098E-3</v>
      </c>
      <c r="O87" s="17">
        <v>1.22772491922154E-2</v>
      </c>
      <c r="P87" s="17">
        <v>1.4176424011922401E-2</v>
      </c>
      <c r="Q87" s="17">
        <v>1.0408445652304499E-2</v>
      </c>
      <c r="R87" s="17"/>
      <c r="S87" s="17">
        <v>1.19663967800529E-2</v>
      </c>
      <c r="T87" s="17">
        <v>8.7194720118370806E-3</v>
      </c>
      <c r="U87" s="17">
        <v>2.0370233129353699E-2</v>
      </c>
      <c r="V87" s="17">
        <v>2.1865511811852902E-2</v>
      </c>
      <c r="W87" s="17">
        <v>9.4489167736827601E-3</v>
      </c>
      <c r="X87" s="17">
        <v>1.6322488540317499E-2</v>
      </c>
      <c r="Y87" s="17">
        <v>3.4942540657792402E-3</v>
      </c>
      <c r="Z87" s="17">
        <v>1.7058436815314899E-2</v>
      </c>
      <c r="AA87" s="17">
        <v>7.8658129409917704E-3</v>
      </c>
      <c r="AB87" s="17">
        <v>3.9517909802821603E-3</v>
      </c>
      <c r="AC87" s="17">
        <v>5.6811313364616804E-3</v>
      </c>
      <c r="AD87" s="17">
        <v>0</v>
      </c>
      <c r="AE87" s="17"/>
      <c r="AF87" s="17">
        <v>7.5048821212082301E-3</v>
      </c>
      <c r="AG87" s="17">
        <v>1.42818857152742E-2</v>
      </c>
      <c r="AH87" s="17"/>
      <c r="AI87" s="17">
        <v>9.3241399831408504E-3</v>
      </c>
      <c r="AJ87" s="17">
        <v>1.1763194172864699E-2</v>
      </c>
      <c r="AK87" s="17"/>
      <c r="AL87" s="17">
        <v>1.40138126322329E-2</v>
      </c>
      <c r="AM87" s="17">
        <v>1.0776646842712401E-2</v>
      </c>
      <c r="AN87" s="17"/>
      <c r="AO87" s="17">
        <v>6.5652186003389299E-3</v>
      </c>
      <c r="AP87" s="17">
        <v>1.22157325702283E-2</v>
      </c>
    </row>
    <row r="88" spans="2:42" x14ac:dyDescent="0.3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</row>
    <row r="89" spans="2:42" x14ac:dyDescent="0.35">
      <c r="B89" s="6" t="s">
        <v>100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</row>
    <row r="90" spans="2:42" x14ac:dyDescent="0.35">
      <c r="B90" s="24" t="s">
        <v>59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</row>
    <row r="91" spans="2:42" x14ac:dyDescent="0.35">
      <c r="B91" t="s">
        <v>84</v>
      </c>
      <c r="C91" s="17">
        <v>0.88131889933129204</v>
      </c>
      <c r="D91" s="17">
        <v>0.88328835001363704</v>
      </c>
      <c r="E91" s="17">
        <v>0.879146079359854</v>
      </c>
      <c r="F91" s="17"/>
      <c r="G91" s="17">
        <v>0.84567182760308701</v>
      </c>
      <c r="H91" s="17">
        <v>0.87333028435610704</v>
      </c>
      <c r="I91" s="17">
        <v>0.897254664954514</v>
      </c>
      <c r="J91" s="17">
        <v>0.90522354763881796</v>
      </c>
      <c r="K91" s="17">
        <v>0.92228534882743596</v>
      </c>
      <c r="L91" s="17">
        <v>0.85181114552913895</v>
      </c>
      <c r="M91" s="17"/>
      <c r="N91" s="17">
        <v>0.92239430550136803</v>
      </c>
      <c r="O91" s="17">
        <v>0.88755060524247298</v>
      </c>
      <c r="P91" s="17">
        <v>0.84405629211044197</v>
      </c>
      <c r="Q91" s="17">
        <v>0.86587129696352705</v>
      </c>
      <c r="R91" s="17"/>
      <c r="S91" s="17">
        <v>0.83936010902869496</v>
      </c>
      <c r="T91" s="17">
        <v>0.90164799429187403</v>
      </c>
      <c r="U91" s="17">
        <v>0.87580731989048199</v>
      </c>
      <c r="V91" s="17">
        <v>0.88439775823200095</v>
      </c>
      <c r="W91" s="17">
        <v>0.85074320756098598</v>
      </c>
      <c r="X91" s="17">
        <v>0.86529511562031503</v>
      </c>
      <c r="Y91" s="17">
        <v>0.90502478646059803</v>
      </c>
      <c r="Z91" s="17">
        <v>0.86376914498594604</v>
      </c>
      <c r="AA91" s="17">
        <v>0.87380213197044398</v>
      </c>
      <c r="AB91" s="17">
        <v>0.92449378742710897</v>
      </c>
      <c r="AC91" s="17">
        <v>0.92396817546196697</v>
      </c>
      <c r="AD91" s="17">
        <v>0.90118096413026705</v>
      </c>
      <c r="AE91" s="17"/>
      <c r="AF91" s="17">
        <v>0.88758160635262195</v>
      </c>
      <c r="AG91" s="17">
        <v>0.87420918394205005</v>
      </c>
      <c r="AH91" s="17"/>
      <c r="AI91" s="17">
        <v>0.90686634562960899</v>
      </c>
      <c r="AJ91" s="17">
        <v>0.86980129359522496</v>
      </c>
      <c r="AK91" s="17"/>
      <c r="AL91" s="17">
        <v>0.90424102786724303</v>
      </c>
      <c r="AM91" s="17">
        <v>0.87957692021176903</v>
      </c>
      <c r="AN91" s="17"/>
      <c r="AO91" s="17">
        <v>0.89968251601687599</v>
      </c>
      <c r="AP91" s="17">
        <v>0.876312606662493</v>
      </c>
    </row>
    <row r="92" spans="2:42" x14ac:dyDescent="0.35">
      <c r="B92" t="s">
        <v>85</v>
      </c>
      <c r="C92" s="17">
        <v>0.70671137018966101</v>
      </c>
      <c r="D92" s="17">
        <v>0.72863718545482603</v>
      </c>
      <c r="E92" s="17">
        <v>0.68378915799832496</v>
      </c>
      <c r="F92" s="17"/>
      <c r="G92" s="17">
        <v>0.71201984227334902</v>
      </c>
      <c r="H92" s="17">
        <v>0.73863561366145503</v>
      </c>
      <c r="I92" s="17">
        <v>0.75876849960677195</v>
      </c>
      <c r="J92" s="17">
        <v>0.68835862795511604</v>
      </c>
      <c r="K92" s="17">
        <v>0.72143547527738605</v>
      </c>
      <c r="L92" s="17">
        <v>0.63970063034351199</v>
      </c>
      <c r="M92" s="17"/>
      <c r="N92" s="17">
        <v>0.81677067188334895</v>
      </c>
      <c r="O92" s="17">
        <v>0.70543024780077501</v>
      </c>
      <c r="P92" s="17">
        <v>0.67157819569242005</v>
      </c>
      <c r="Q92" s="17">
        <v>0.62299821366797403</v>
      </c>
      <c r="R92" s="17"/>
      <c r="S92" s="17">
        <v>0.79983685682248695</v>
      </c>
      <c r="T92" s="17">
        <v>0.68506013282147504</v>
      </c>
      <c r="U92" s="17">
        <v>0.68379200094150905</v>
      </c>
      <c r="V92" s="17">
        <v>0.71811564238848402</v>
      </c>
      <c r="W92" s="17">
        <v>0.69750972108942</v>
      </c>
      <c r="X92" s="17">
        <v>0.64015947166837905</v>
      </c>
      <c r="Y92" s="17">
        <v>0.74345125182918503</v>
      </c>
      <c r="Z92" s="17">
        <v>0.69756509533990196</v>
      </c>
      <c r="AA92" s="17">
        <v>0.64662726461376496</v>
      </c>
      <c r="AB92" s="17">
        <v>0.71128650769835799</v>
      </c>
      <c r="AC92" s="17">
        <v>0.74141399811216602</v>
      </c>
      <c r="AD92" s="17">
        <v>0.67732465347475801</v>
      </c>
      <c r="AE92" s="17"/>
      <c r="AF92" s="17">
        <v>0.69887531739921405</v>
      </c>
      <c r="AG92" s="17">
        <v>0.71687321130371295</v>
      </c>
      <c r="AH92" s="17"/>
      <c r="AI92" s="17">
        <v>0.73579067967349199</v>
      </c>
      <c r="AJ92" s="17">
        <v>0.69360148758922702</v>
      </c>
      <c r="AK92" s="17"/>
      <c r="AL92" s="17">
        <v>0.68265751719483403</v>
      </c>
      <c r="AM92" s="17">
        <v>0.708539355300003</v>
      </c>
      <c r="AN92" s="17"/>
      <c r="AO92" s="17">
        <v>0.69264824403182301</v>
      </c>
      <c r="AP92" s="17">
        <v>0.71054526231395199</v>
      </c>
    </row>
    <row r="93" spans="2:42" x14ac:dyDescent="0.35">
      <c r="B93" t="s">
        <v>86</v>
      </c>
      <c r="C93" s="17">
        <v>0.70010909554720802</v>
      </c>
      <c r="D93" s="17">
        <v>0.70611802980319605</v>
      </c>
      <c r="E93" s="17">
        <v>0.69604302907742299</v>
      </c>
      <c r="F93" s="17"/>
      <c r="G93" s="17">
        <v>0.53154135287329696</v>
      </c>
      <c r="H93" s="17">
        <v>0.71702123660053396</v>
      </c>
      <c r="I93" s="17">
        <v>0.737892878506621</v>
      </c>
      <c r="J93" s="17">
        <v>0.74705644912880298</v>
      </c>
      <c r="K93" s="17">
        <v>0.74904766248741805</v>
      </c>
      <c r="L93" s="17">
        <v>0.69732258462440899</v>
      </c>
      <c r="M93" s="17"/>
      <c r="N93" s="17">
        <v>0.756227917872212</v>
      </c>
      <c r="O93" s="17">
        <v>0.69091682261931398</v>
      </c>
      <c r="P93" s="17">
        <v>0.689159003725339</v>
      </c>
      <c r="Q93" s="17">
        <v>0.66414362486706802</v>
      </c>
      <c r="R93" s="17"/>
      <c r="S93" s="17">
        <v>0.62074539047615795</v>
      </c>
      <c r="T93" s="17">
        <v>0.70525634412909499</v>
      </c>
      <c r="U93" s="17">
        <v>0.72565230394581504</v>
      </c>
      <c r="V93" s="17">
        <v>0.69955114494495796</v>
      </c>
      <c r="W93" s="17">
        <v>0.75675735119284404</v>
      </c>
      <c r="X93" s="17">
        <v>0.64278370101046101</v>
      </c>
      <c r="Y93" s="17">
        <v>0.72274459812314096</v>
      </c>
      <c r="Z93" s="17">
        <v>0.64962002437104904</v>
      </c>
      <c r="AA93" s="17">
        <v>0.73177285653518598</v>
      </c>
      <c r="AB93" s="17">
        <v>0.73129549110124104</v>
      </c>
      <c r="AC93" s="17">
        <v>0.74336111304651997</v>
      </c>
      <c r="AD93" s="17">
        <v>0.74635429341696402</v>
      </c>
      <c r="AE93" s="17"/>
      <c r="AF93" s="17">
        <v>0.774401924507091</v>
      </c>
      <c r="AG93" s="17">
        <v>0.60221488322660099</v>
      </c>
      <c r="AH93" s="17"/>
      <c r="AI93" s="17">
        <v>0.79212492512766397</v>
      </c>
      <c r="AJ93" s="17">
        <v>0.658625417131391</v>
      </c>
      <c r="AK93" s="17"/>
      <c r="AL93" s="17">
        <v>0.77987242525151401</v>
      </c>
      <c r="AM93" s="17">
        <v>0.69404743968350402</v>
      </c>
      <c r="AN93" s="17"/>
      <c r="AO93" s="17">
        <v>0.76373607677552102</v>
      </c>
      <c r="AP93" s="17">
        <v>0.68276309583947403</v>
      </c>
    </row>
    <row r="94" spans="2:42" x14ac:dyDescent="0.35">
      <c r="B94" t="s">
        <v>87</v>
      </c>
      <c r="C94" s="17">
        <v>0.54443417732566701</v>
      </c>
      <c r="D94" s="17">
        <v>0.51942450602247403</v>
      </c>
      <c r="E94" s="17">
        <v>0.56933755455776802</v>
      </c>
      <c r="F94" s="17"/>
      <c r="G94" s="17">
        <v>0.42679634018697898</v>
      </c>
      <c r="H94" s="17">
        <v>0.51138536242127297</v>
      </c>
      <c r="I94" s="17">
        <v>0.58801270194509003</v>
      </c>
      <c r="J94" s="17">
        <v>0.54799597425438196</v>
      </c>
      <c r="K94" s="17">
        <v>0.57188674553636598</v>
      </c>
      <c r="L94" s="17">
        <v>0.593360066030997</v>
      </c>
      <c r="M94" s="17"/>
      <c r="N94" s="17">
        <v>0.60579920647027197</v>
      </c>
      <c r="O94" s="17">
        <v>0.53445985952861497</v>
      </c>
      <c r="P94" s="17">
        <v>0.52552698346910098</v>
      </c>
      <c r="Q94" s="17">
        <v>0.50860992123029802</v>
      </c>
      <c r="R94" s="17"/>
      <c r="S94" s="17">
        <v>0.49167141684557297</v>
      </c>
      <c r="T94" s="17">
        <v>0.53971676453360595</v>
      </c>
      <c r="U94" s="17">
        <v>0.54050447344194497</v>
      </c>
      <c r="V94" s="17">
        <v>0.57482207219619197</v>
      </c>
      <c r="W94" s="17">
        <v>0.54828031062289695</v>
      </c>
      <c r="X94" s="17">
        <v>0.54449118107137595</v>
      </c>
      <c r="Y94" s="17">
        <v>0.56147858048780397</v>
      </c>
      <c r="Z94" s="17">
        <v>0.55628488881266502</v>
      </c>
      <c r="AA94" s="17">
        <v>0.50792054391016495</v>
      </c>
      <c r="AB94" s="17">
        <v>0.60223298298276295</v>
      </c>
      <c r="AC94" s="17">
        <v>0.60450356178361797</v>
      </c>
      <c r="AD94" s="17">
        <v>0.520276644511381</v>
      </c>
      <c r="AE94" s="17"/>
      <c r="AF94" s="17">
        <v>0.58659072901341802</v>
      </c>
      <c r="AG94" s="17">
        <v>0.48910413815748</v>
      </c>
      <c r="AH94" s="17"/>
      <c r="AI94" s="17">
        <v>0.62779175521243702</v>
      </c>
      <c r="AJ94" s="17">
        <v>0.50685391564305504</v>
      </c>
      <c r="AK94" s="17"/>
      <c r="AL94" s="17">
        <v>0.54994086568600198</v>
      </c>
      <c r="AM94" s="17">
        <v>0.544015693670173</v>
      </c>
      <c r="AN94" s="17"/>
      <c r="AO94" s="17">
        <v>0.57170720777075201</v>
      </c>
      <c r="AP94" s="17">
        <v>0.53699899858550504</v>
      </c>
    </row>
    <row r="95" spans="2:42" x14ac:dyDescent="0.35">
      <c r="B95" t="s">
        <v>88</v>
      </c>
      <c r="C95" s="17">
        <v>0.38163393448131899</v>
      </c>
      <c r="D95" s="17">
        <v>0.44004559779131402</v>
      </c>
      <c r="E95" s="17">
        <v>0.32134664010394598</v>
      </c>
      <c r="F95" s="17"/>
      <c r="G95" s="17">
        <v>0.54725580730505097</v>
      </c>
      <c r="H95" s="17">
        <v>0.59481204601293303</v>
      </c>
      <c r="I95" s="17">
        <v>0.54408417197766401</v>
      </c>
      <c r="J95" s="17">
        <v>0.39013901640050902</v>
      </c>
      <c r="K95" s="17">
        <v>0.22189881920163099</v>
      </c>
      <c r="L95" s="17">
        <v>6.4527418463057595E-2</v>
      </c>
      <c r="M95" s="17"/>
      <c r="N95" s="17">
        <v>0.44421356353924002</v>
      </c>
      <c r="O95" s="17">
        <v>0.36466704295132302</v>
      </c>
      <c r="P95" s="17">
        <v>0.37464512311397502</v>
      </c>
      <c r="Q95" s="17">
        <v>0.34158964954982002</v>
      </c>
      <c r="R95" s="17"/>
      <c r="S95" s="17">
        <v>0.359272203786208</v>
      </c>
      <c r="T95" s="17">
        <v>0.36625135146208099</v>
      </c>
      <c r="U95" s="17">
        <v>0.33504958890523701</v>
      </c>
      <c r="V95" s="17">
        <v>0.35532148621012299</v>
      </c>
      <c r="W95" s="17">
        <v>0.425321038905635</v>
      </c>
      <c r="X95" s="17">
        <v>0.39298728302802199</v>
      </c>
      <c r="Y95" s="17">
        <v>0.39650133874059801</v>
      </c>
      <c r="Z95" s="17">
        <v>0.33545651358197898</v>
      </c>
      <c r="AA95" s="17">
        <v>0.42261366117161298</v>
      </c>
      <c r="AB95" s="17">
        <v>0.392325179937346</v>
      </c>
      <c r="AC95" s="17">
        <v>0.40579884184739701</v>
      </c>
      <c r="AD95" s="17">
        <v>0.41900690852600297</v>
      </c>
      <c r="AE95" s="17"/>
      <c r="AF95" s="17">
        <v>0.39699168484253899</v>
      </c>
      <c r="AG95" s="17">
        <v>0.36028576341263202</v>
      </c>
      <c r="AH95" s="17"/>
      <c r="AI95" s="17">
        <v>0.46171276486881002</v>
      </c>
      <c r="AJ95" s="17">
        <v>0.34553183701770002</v>
      </c>
      <c r="AK95" s="17"/>
      <c r="AL95" s="17">
        <v>0.41740414295838202</v>
      </c>
      <c r="AM95" s="17">
        <v>0.37891555882216998</v>
      </c>
      <c r="AN95" s="17"/>
      <c r="AO95" s="17">
        <v>0.44154596821555298</v>
      </c>
      <c r="AP95" s="17">
        <v>0.36530070446503599</v>
      </c>
    </row>
    <row r="96" spans="2:42" x14ac:dyDescent="0.35">
      <c r="B96" t="s">
        <v>89</v>
      </c>
      <c r="C96" s="17">
        <v>0.35682758830026101</v>
      </c>
      <c r="D96" s="17">
        <v>0.39285395340294899</v>
      </c>
      <c r="E96" s="17">
        <v>0.32141039193793502</v>
      </c>
      <c r="F96" s="17"/>
      <c r="G96" s="17">
        <v>9.6266341463313504E-2</v>
      </c>
      <c r="H96" s="17">
        <v>0.16777816657344699</v>
      </c>
      <c r="I96" s="17">
        <v>0.318532330974519</v>
      </c>
      <c r="J96" s="17">
        <v>0.39353127263189502</v>
      </c>
      <c r="K96" s="17">
        <v>0.53626644864640405</v>
      </c>
      <c r="L96" s="17">
        <v>0.56667186971811301</v>
      </c>
      <c r="M96" s="17"/>
      <c r="N96" s="17">
        <v>0.37780501573074299</v>
      </c>
      <c r="O96" s="17">
        <v>0.36127911244037297</v>
      </c>
      <c r="P96" s="17">
        <v>0.35682260678540201</v>
      </c>
      <c r="Q96" s="17">
        <v>0.329276884128203</v>
      </c>
      <c r="R96" s="17"/>
      <c r="S96" s="17">
        <v>0.287679489679389</v>
      </c>
      <c r="T96" s="17">
        <v>0.37826610065691901</v>
      </c>
      <c r="U96" s="17">
        <v>0.37785869613705803</v>
      </c>
      <c r="V96" s="17">
        <v>0.39418447683830399</v>
      </c>
      <c r="W96" s="17">
        <v>0.33016105248672001</v>
      </c>
      <c r="X96" s="17">
        <v>0.34387665056045702</v>
      </c>
      <c r="Y96" s="17">
        <v>0.40905649523668403</v>
      </c>
      <c r="Z96" s="17">
        <v>0.32301460563204198</v>
      </c>
      <c r="AA96" s="17">
        <v>0.31869475654156498</v>
      </c>
      <c r="AB96" s="17">
        <v>0.376998850717366</v>
      </c>
      <c r="AC96" s="17">
        <v>0.42606272390317701</v>
      </c>
      <c r="AD96" s="17">
        <v>0.38921494791405797</v>
      </c>
      <c r="AE96" s="17"/>
      <c r="AF96" s="17">
        <v>0.40705655335894703</v>
      </c>
      <c r="AG96" s="17">
        <v>0.29056137791150699</v>
      </c>
      <c r="AH96" s="17"/>
      <c r="AI96" s="17">
        <v>0.38721005065873698</v>
      </c>
      <c r="AJ96" s="17">
        <v>0.34313020271229899</v>
      </c>
      <c r="AK96" s="17"/>
      <c r="AL96" s="17">
        <v>0.35444181100639299</v>
      </c>
      <c r="AM96" s="17">
        <v>0.35700889669067598</v>
      </c>
      <c r="AN96" s="17"/>
      <c r="AO96" s="17">
        <v>0.35048756842858197</v>
      </c>
      <c r="AP96" s="17">
        <v>0.358556005721897</v>
      </c>
    </row>
    <row r="97" spans="2:42" x14ac:dyDescent="0.35">
      <c r="B97" t="s">
        <v>90</v>
      </c>
      <c r="C97" s="17">
        <v>0.33021834284569201</v>
      </c>
      <c r="D97" s="17">
        <v>0.34916070579642899</v>
      </c>
      <c r="E97" s="17">
        <v>0.31014712657418703</v>
      </c>
      <c r="F97" s="17"/>
      <c r="G97" s="17">
        <v>0.40076832803099299</v>
      </c>
      <c r="H97" s="17">
        <v>0.420988307048548</v>
      </c>
      <c r="I97" s="17">
        <v>0.37864598776290198</v>
      </c>
      <c r="J97" s="17">
        <v>0.32491645014516601</v>
      </c>
      <c r="K97" s="17">
        <v>0.29371432995179603</v>
      </c>
      <c r="L97" s="17">
        <v>0.19817579974505101</v>
      </c>
      <c r="M97" s="17"/>
      <c r="N97" s="17">
        <v>0.39531598320754902</v>
      </c>
      <c r="O97" s="17">
        <v>0.31432880373889999</v>
      </c>
      <c r="P97" s="17">
        <v>0.301576918834848</v>
      </c>
      <c r="Q97" s="17">
        <v>0.304815285677075</v>
      </c>
      <c r="R97" s="17"/>
      <c r="S97" s="17">
        <v>0.28264804083879502</v>
      </c>
      <c r="T97" s="17">
        <v>0.30727066237762901</v>
      </c>
      <c r="U97" s="17">
        <v>0.27655235410785001</v>
      </c>
      <c r="V97" s="17">
        <v>0.25381692662220801</v>
      </c>
      <c r="W97" s="17">
        <v>0.32978681219245498</v>
      </c>
      <c r="X97" s="17">
        <v>0.32914748238824998</v>
      </c>
      <c r="Y97" s="17">
        <v>0.33972114130891001</v>
      </c>
      <c r="Z97" s="17">
        <v>0.41261986437909098</v>
      </c>
      <c r="AA97" s="17">
        <v>0.37884111223064099</v>
      </c>
      <c r="AB97" s="17">
        <v>0.42081188252542401</v>
      </c>
      <c r="AC97" s="17">
        <v>0.36658408902296202</v>
      </c>
      <c r="AD97" s="17">
        <v>0.38289951593501198</v>
      </c>
      <c r="AE97" s="17"/>
      <c r="AF97" s="17">
        <v>0.34276608095600603</v>
      </c>
      <c r="AG97" s="17">
        <v>0.31295480184676699</v>
      </c>
      <c r="AH97" s="17"/>
      <c r="AI97" s="17">
        <v>0.37766825411673799</v>
      </c>
      <c r="AJ97" s="17">
        <v>0.30882640551271401</v>
      </c>
      <c r="AK97" s="17"/>
      <c r="AL97" s="17">
        <v>0.31955586910287198</v>
      </c>
      <c r="AM97" s="17">
        <v>0.331028643101766</v>
      </c>
      <c r="AN97" s="17"/>
      <c r="AO97" s="17">
        <v>0.29447879730744703</v>
      </c>
      <c r="AP97" s="17">
        <v>0.33996166453867599</v>
      </c>
    </row>
    <row r="98" spans="2:42" x14ac:dyDescent="0.35">
      <c r="B98" t="s">
        <v>91</v>
      </c>
      <c r="C98" s="17">
        <v>0.32485407411106398</v>
      </c>
      <c r="D98" s="17">
        <v>0.38639137085983599</v>
      </c>
      <c r="E98" s="17">
        <v>0.26504717679906298</v>
      </c>
      <c r="F98" s="17"/>
      <c r="G98" s="17">
        <v>0.34086526058192501</v>
      </c>
      <c r="H98" s="17">
        <v>0.36002640912232797</v>
      </c>
      <c r="I98" s="17">
        <v>0.26740878901280801</v>
      </c>
      <c r="J98" s="17">
        <v>0.28712276101437501</v>
      </c>
      <c r="K98" s="17">
        <v>0.30109721395585198</v>
      </c>
      <c r="L98" s="17">
        <v>0.37877102219609698</v>
      </c>
      <c r="M98" s="17"/>
      <c r="N98" s="17">
        <v>0.36945162916081697</v>
      </c>
      <c r="O98" s="17">
        <v>0.308136581283387</v>
      </c>
      <c r="P98" s="17">
        <v>0.32915987027827898</v>
      </c>
      <c r="Q98" s="17">
        <v>0.29204141931951699</v>
      </c>
      <c r="R98" s="17"/>
      <c r="S98" s="17">
        <v>0.328738654984089</v>
      </c>
      <c r="T98" s="17">
        <v>0.32930701507832699</v>
      </c>
      <c r="U98" s="17">
        <v>0.31070815567439097</v>
      </c>
      <c r="V98" s="17">
        <v>0.32933377048613399</v>
      </c>
      <c r="W98" s="17">
        <v>0.35924377932388002</v>
      </c>
      <c r="X98" s="17">
        <v>0.32486518082959898</v>
      </c>
      <c r="Y98" s="17">
        <v>0.33785225791744</v>
      </c>
      <c r="Z98" s="17">
        <v>0.36232224291961002</v>
      </c>
      <c r="AA98" s="17">
        <v>0.31005602278548799</v>
      </c>
      <c r="AB98" s="17">
        <v>0.32678812788580502</v>
      </c>
      <c r="AC98" s="17">
        <v>0.32759131059087598</v>
      </c>
      <c r="AD98" s="17">
        <v>0.19035047407525199</v>
      </c>
      <c r="AE98" s="17"/>
      <c r="AF98" s="17">
        <v>0.32666988587999102</v>
      </c>
      <c r="AG98" s="17">
        <v>0.32135281295469298</v>
      </c>
      <c r="AH98" s="17"/>
      <c r="AI98" s="17">
        <v>0.34774743965688498</v>
      </c>
      <c r="AJ98" s="17">
        <v>0.31453301284922802</v>
      </c>
      <c r="AK98" s="17"/>
      <c r="AL98" s="17">
        <v>0.31088315997835803</v>
      </c>
      <c r="AM98" s="17">
        <v>0.32591580102100898</v>
      </c>
      <c r="AN98" s="17"/>
      <c r="AO98" s="17">
        <v>0.27414628020552301</v>
      </c>
      <c r="AP98" s="17">
        <v>0.33867804251700101</v>
      </c>
    </row>
    <row r="99" spans="2:42" x14ac:dyDescent="0.35">
      <c r="B99" t="s">
        <v>92</v>
      </c>
      <c r="C99" s="17">
        <v>0.28783439371167902</v>
      </c>
      <c r="D99" s="17">
        <v>0.30958620360066103</v>
      </c>
      <c r="E99" s="17">
        <v>0.26590367542559301</v>
      </c>
      <c r="F99" s="17"/>
      <c r="G99" s="17">
        <v>0.26023858355873097</v>
      </c>
      <c r="H99" s="17">
        <v>0.191230636207048</v>
      </c>
      <c r="I99" s="17">
        <v>0.25108519634433801</v>
      </c>
      <c r="J99" s="17">
        <v>0.26311964688573303</v>
      </c>
      <c r="K99" s="17">
        <v>0.33756506846578499</v>
      </c>
      <c r="L99" s="17">
        <v>0.40190733064258799</v>
      </c>
      <c r="M99" s="17"/>
      <c r="N99" s="17">
        <v>0.26758614829565203</v>
      </c>
      <c r="O99" s="17">
        <v>0.28216452801587899</v>
      </c>
      <c r="P99" s="17">
        <v>0.31150536888817798</v>
      </c>
      <c r="Q99" s="17">
        <v>0.29481860489634099</v>
      </c>
      <c r="R99" s="17"/>
      <c r="S99" s="17">
        <v>0.25713619492246098</v>
      </c>
      <c r="T99" s="17">
        <v>0.29986940579743199</v>
      </c>
      <c r="U99" s="17">
        <v>0.30483036412375097</v>
      </c>
      <c r="V99" s="17">
        <v>0.29019580001427903</v>
      </c>
      <c r="W99" s="17">
        <v>0.277520171494959</v>
      </c>
      <c r="X99" s="17">
        <v>0.32343967700605702</v>
      </c>
      <c r="Y99" s="17">
        <v>0.30102667916074999</v>
      </c>
      <c r="Z99" s="17">
        <v>0.32535516213891402</v>
      </c>
      <c r="AA99" s="17">
        <v>0.266257661006642</v>
      </c>
      <c r="AB99" s="17">
        <v>0.28335344660607797</v>
      </c>
      <c r="AC99" s="17">
        <v>0.25755611007074602</v>
      </c>
      <c r="AD99" s="17">
        <v>0.30145473611252299</v>
      </c>
      <c r="AE99" s="17"/>
      <c r="AF99" s="17">
        <v>0.28039783369103599</v>
      </c>
      <c r="AG99" s="17">
        <v>0.297932077590567</v>
      </c>
      <c r="AH99" s="17"/>
      <c r="AI99" s="17">
        <v>0.28073211545556598</v>
      </c>
      <c r="AJ99" s="17">
        <v>0.29103632786300399</v>
      </c>
      <c r="AK99" s="17"/>
      <c r="AL99" s="17">
        <v>0.28164476750663597</v>
      </c>
      <c r="AM99" s="17">
        <v>0.28830477758505801</v>
      </c>
      <c r="AN99" s="17"/>
      <c r="AO99" s="17">
        <v>0.26926553781090501</v>
      </c>
      <c r="AP99" s="17">
        <v>0.29289663873430499</v>
      </c>
    </row>
    <row r="100" spans="2:42" x14ac:dyDescent="0.35">
      <c r="B100" t="s">
        <v>93</v>
      </c>
      <c r="C100" s="17">
        <v>0.27785123055980998</v>
      </c>
      <c r="D100" s="17">
        <v>0.24687063758273201</v>
      </c>
      <c r="E100" s="17">
        <v>0.30803875421801302</v>
      </c>
      <c r="F100" s="17"/>
      <c r="G100" s="17">
        <v>0.27975550244548802</v>
      </c>
      <c r="H100" s="17">
        <v>0.40784513066651501</v>
      </c>
      <c r="I100" s="17">
        <v>0.34953760592589</v>
      </c>
      <c r="J100" s="17">
        <v>0.262543088580446</v>
      </c>
      <c r="K100" s="17">
        <v>0.234146220290471</v>
      </c>
      <c r="L100" s="17">
        <v>0.15369925000273199</v>
      </c>
      <c r="M100" s="17"/>
      <c r="N100" s="17">
        <v>0.37121977091752301</v>
      </c>
      <c r="O100" s="17">
        <v>0.27982481393026098</v>
      </c>
      <c r="P100" s="17">
        <v>0.23760182987279099</v>
      </c>
      <c r="Q100" s="17">
        <v>0.210279998395557</v>
      </c>
      <c r="R100" s="17"/>
      <c r="S100" s="17">
        <v>0.267757913188504</v>
      </c>
      <c r="T100" s="17">
        <v>0.267207668830515</v>
      </c>
      <c r="U100" s="17">
        <v>0.25881360201921999</v>
      </c>
      <c r="V100" s="17">
        <v>0.25988688007433902</v>
      </c>
      <c r="W100" s="17">
        <v>0.31734880735253601</v>
      </c>
      <c r="X100" s="17">
        <v>0.253390458633588</v>
      </c>
      <c r="Y100" s="17">
        <v>0.27651531800898399</v>
      </c>
      <c r="Z100" s="17">
        <v>0.17839535672806001</v>
      </c>
      <c r="AA100" s="17">
        <v>0.27819724904450099</v>
      </c>
      <c r="AB100" s="17">
        <v>0.317638141475588</v>
      </c>
      <c r="AC100" s="17">
        <v>0.34752776503418598</v>
      </c>
      <c r="AD100" s="17">
        <v>0.35641370398477201</v>
      </c>
      <c r="AE100" s="17"/>
      <c r="AF100" s="17">
        <v>0.29747379905423599</v>
      </c>
      <c r="AG100" s="17">
        <v>0.25116877777345398</v>
      </c>
      <c r="AH100" s="17"/>
      <c r="AI100" s="17">
        <v>0.347235352542342</v>
      </c>
      <c r="AJ100" s="17">
        <v>0.24657064963573599</v>
      </c>
      <c r="AK100" s="17"/>
      <c r="AL100" s="17">
        <v>0.35419666610441403</v>
      </c>
      <c r="AM100" s="17">
        <v>0.27204931934632898</v>
      </c>
      <c r="AN100" s="17"/>
      <c r="AO100" s="17">
        <v>0.31830423647095801</v>
      </c>
      <c r="AP100" s="17">
        <v>0.26682292440469302</v>
      </c>
    </row>
    <row r="101" spans="2:42" x14ac:dyDescent="0.35">
      <c r="B101" t="s">
        <v>94</v>
      </c>
      <c r="C101" s="17">
        <v>0.20423668776663101</v>
      </c>
      <c r="D101" s="17">
        <v>0.229898658757128</v>
      </c>
      <c r="E101" s="17">
        <v>0.17990056598551801</v>
      </c>
      <c r="F101" s="17"/>
      <c r="G101" s="17">
        <v>9.6479094613204197E-2</v>
      </c>
      <c r="H101" s="17">
        <v>0.115028951411334</v>
      </c>
      <c r="I101" s="17">
        <v>0.18588832925957</v>
      </c>
      <c r="J101" s="17">
        <v>0.24498154861791099</v>
      </c>
      <c r="K101" s="17">
        <v>0.25593598878170998</v>
      </c>
      <c r="L101" s="17">
        <v>0.29640776387713302</v>
      </c>
      <c r="M101" s="17"/>
      <c r="N101" s="17">
        <v>0.23904492138961</v>
      </c>
      <c r="O101" s="17">
        <v>0.19860118620598299</v>
      </c>
      <c r="P101" s="17">
        <v>0.208428905829699</v>
      </c>
      <c r="Q101" s="17">
        <v>0.168975324903197</v>
      </c>
      <c r="R101" s="17"/>
      <c r="S101" s="17">
        <v>0.13244259748224901</v>
      </c>
      <c r="T101" s="17">
        <v>0.22422706783145499</v>
      </c>
      <c r="U101" s="17">
        <v>0.20636269492651699</v>
      </c>
      <c r="V101" s="17">
        <v>0.22369239855963</v>
      </c>
      <c r="W101" s="17">
        <v>0.214398338306445</v>
      </c>
      <c r="X101" s="17">
        <v>0.214064541680276</v>
      </c>
      <c r="Y101" s="17">
        <v>0.20021898847959699</v>
      </c>
      <c r="Z101" s="17">
        <v>0.14598833411424</v>
      </c>
      <c r="AA101" s="17">
        <v>0.21494288066049699</v>
      </c>
      <c r="AB101" s="17">
        <v>0.229438586093548</v>
      </c>
      <c r="AC101" s="17">
        <v>0.21441143439294599</v>
      </c>
      <c r="AD101" s="17">
        <v>0.29174411473656597</v>
      </c>
      <c r="AE101" s="17"/>
      <c r="AF101" s="17">
        <v>0.23918525012694999</v>
      </c>
      <c r="AG101" s="17">
        <v>0.15887331197249699</v>
      </c>
      <c r="AH101" s="17"/>
      <c r="AI101" s="17">
        <v>0.34317036954796598</v>
      </c>
      <c r="AJ101" s="17">
        <v>0.14160094126061401</v>
      </c>
      <c r="AK101" s="17"/>
      <c r="AL101" s="17">
        <v>0.28983140286903097</v>
      </c>
      <c r="AM101" s="17">
        <v>0.19773187272661299</v>
      </c>
      <c r="AN101" s="17"/>
      <c r="AO101" s="17">
        <v>0.286417817773437</v>
      </c>
      <c r="AP101" s="17">
        <v>0.181832452494741</v>
      </c>
    </row>
    <row r="102" spans="2:42" x14ac:dyDescent="0.35">
      <c r="B102" t="s">
        <v>95</v>
      </c>
      <c r="C102" s="17">
        <v>0.198843872125092</v>
      </c>
      <c r="D102" s="17">
        <v>0.212177330701487</v>
      </c>
      <c r="E102" s="17">
        <v>0.18395504173485699</v>
      </c>
      <c r="F102" s="17"/>
      <c r="G102" s="17">
        <v>0.22777976366876701</v>
      </c>
      <c r="H102" s="17">
        <v>0.26235182896619602</v>
      </c>
      <c r="I102" s="17">
        <v>0.23220233026380699</v>
      </c>
      <c r="J102" s="17">
        <v>0.16247576944233899</v>
      </c>
      <c r="K102" s="17">
        <v>0.13377448135096801</v>
      </c>
      <c r="L102" s="17">
        <v>0.173614430961893</v>
      </c>
      <c r="M102" s="17"/>
      <c r="N102" s="17">
        <v>0.207279025154222</v>
      </c>
      <c r="O102" s="17">
        <v>0.17836489911214601</v>
      </c>
      <c r="P102" s="17">
        <v>0.23477736917349301</v>
      </c>
      <c r="Q102" s="17">
        <v>0.179201266243531</v>
      </c>
      <c r="R102" s="17"/>
      <c r="S102" s="17">
        <v>0.22550317053862401</v>
      </c>
      <c r="T102" s="17">
        <v>0.17141476267047701</v>
      </c>
      <c r="U102" s="17">
        <v>0.17559348443880099</v>
      </c>
      <c r="V102" s="17">
        <v>0.21833900290189601</v>
      </c>
      <c r="W102" s="17">
        <v>0.191826964328524</v>
      </c>
      <c r="X102" s="17">
        <v>0.21806199000510801</v>
      </c>
      <c r="Y102" s="17">
        <v>0.22006859792162201</v>
      </c>
      <c r="Z102" s="17">
        <v>0.25117673857784401</v>
      </c>
      <c r="AA102" s="17">
        <v>0.21465721083964201</v>
      </c>
      <c r="AB102" s="17">
        <v>0.151361332155524</v>
      </c>
      <c r="AC102" s="17">
        <v>0.16098352344925099</v>
      </c>
      <c r="AD102" s="17">
        <v>0.176742934817297</v>
      </c>
      <c r="AE102" s="17"/>
      <c r="AF102" s="17">
        <v>0.19880162361661599</v>
      </c>
      <c r="AG102" s="17">
        <v>0.198263119621745</v>
      </c>
      <c r="AH102" s="17"/>
      <c r="AI102" s="17">
        <v>0.23693561484321099</v>
      </c>
      <c r="AJ102" s="17">
        <v>0.181670896427093</v>
      </c>
      <c r="AK102" s="17"/>
      <c r="AL102" s="17">
        <v>0.17811579223561499</v>
      </c>
      <c r="AM102" s="17">
        <v>0.20041911337280799</v>
      </c>
      <c r="AN102" s="17"/>
      <c r="AO102" s="17">
        <v>0.20027227998566499</v>
      </c>
      <c r="AP102" s="17">
        <v>0.19845445930283201</v>
      </c>
    </row>
    <row r="103" spans="2:42" x14ac:dyDescent="0.35">
      <c r="B103" t="s">
        <v>96</v>
      </c>
      <c r="C103" s="17">
        <v>0.146550186133204</v>
      </c>
      <c r="D103" s="17">
        <v>0.14752110458701301</v>
      </c>
      <c r="E103" s="17">
        <v>0.14399572173015501</v>
      </c>
      <c r="F103" s="17"/>
      <c r="G103" s="17">
        <v>0.23638883812800801</v>
      </c>
      <c r="H103" s="17">
        <v>0.24618255648287199</v>
      </c>
      <c r="I103" s="17">
        <v>0.215803728791882</v>
      </c>
      <c r="J103" s="17">
        <v>0.12482389645584401</v>
      </c>
      <c r="K103" s="17">
        <v>5.9619726480673201E-2</v>
      </c>
      <c r="L103" s="17">
        <v>2.4578799729383202E-2</v>
      </c>
      <c r="M103" s="17"/>
      <c r="N103" s="17">
        <v>0.18835035783545601</v>
      </c>
      <c r="O103" s="17">
        <v>0.127819140756599</v>
      </c>
      <c r="P103" s="17">
        <v>0.14617832701512401</v>
      </c>
      <c r="Q103" s="17">
        <v>0.123142551664957</v>
      </c>
      <c r="R103" s="17"/>
      <c r="S103" s="17">
        <v>0.14766470440375001</v>
      </c>
      <c r="T103" s="17">
        <v>0.14737333333098901</v>
      </c>
      <c r="U103" s="17">
        <v>0.100180490241711</v>
      </c>
      <c r="V103" s="17">
        <v>0.115020579603288</v>
      </c>
      <c r="W103" s="17">
        <v>0.17276449856396101</v>
      </c>
      <c r="X103" s="17">
        <v>0.153914144897244</v>
      </c>
      <c r="Y103" s="17">
        <v>0.17220281121671099</v>
      </c>
      <c r="Z103" s="17">
        <v>0.10410268583358299</v>
      </c>
      <c r="AA103" s="17">
        <v>0.13816125624560799</v>
      </c>
      <c r="AB103" s="17">
        <v>0.16470172393037499</v>
      </c>
      <c r="AC103" s="17">
        <v>0.186009784080164</v>
      </c>
      <c r="AD103" s="17">
        <v>0.171570193950141</v>
      </c>
      <c r="AE103" s="17"/>
      <c r="AF103" s="17">
        <v>0.15992590972942899</v>
      </c>
      <c r="AG103" s="17">
        <v>0.128269820611077</v>
      </c>
      <c r="AH103" s="17"/>
      <c r="AI103" s="17">
        <v>0.18651647799528301</v>
      </c>
      <c r="AJ103" s="17">
        <v>0.12853210373761401</v>
      </c>
      <c r="AK103" s="17"/>
      <c r="AL103" s="17">
        <v>0.190036790902292</v>
      </c>
      <c r="AM103" s="17">
        <v>0.143245398911202</v>
      </c>
      <c r="AN103" s="17"/>
      <c r="AO103" s="17">
        <v>0.16221383588368499</v>
      </c>
      <c r="AP103" s="17">
        <v>0.14227995896308299</v>
      </c>
    </row>
    <row r="104" spans="2:42" x14ac:dyDescent="0.35">
      <c r="B104" t="s">
        <v>97</v>
      </c>
      <c r="C104" s="17">
        <v>6.9641789300489601E-2</v>
      </c>
      <c r="D104" s="17">
        <v>8.4737145148100199E-2</v>
      </c>
      <c r="E104" s="17">
        <v>5.3204219277212E-2</v>
      </c>
      <c r="F104" s="17"/>
      <c r="G104" s="17">
        <v>0.10427287100697</v>
      </c>
      <c r="H104" s="17">
        <v>0.127347661350597</v>
      </c>
      <c r="I104" s="17">
        <v>0.114886125640855</v>
      </c>
      <c r="J104" s="17">
        <v>4.7599927625727803E-2</v>
      </c>
      <c r="K104" s="17">
        <v>2.64895961355987E-2</v>
      </c>
      <c r="L104" s="17">
        <v>9.3172188310891996E-3</v>
      </c>
      <c r="M104" s="17"/>
      <c r="N104" s="17">
        <v>0.101473089344627</v>
      </c>
      <c r="O104" s="17">
        <v>5.46858208449554E-2</v>
      </c>
      <c r="P104" s="17">
        <v>7.0091690058151399E-2</v>
      </c>
      <c r="Q104" s="17">
        <v>5.1330895679233698E-2</v>
      </c>
      <c r="R104" s="17"/>
      <c r="S104" s="17">
        <v>9.4062760294845296E-2</v>
      </c>
      <c r="T104" s="17">
        <v>7.2823295158697801E-2</v>
      </c>
      <c r="U104" s="17">
        <v>4.3961298395237602E-2</v>
      </c>
      <c r="V104" s="17">
        <v>6.5574239280661806E-2</v>
      </c>
      <c r="W104" s="17">
        <v>2.2455203566321601E-2</v>
      </c>
      <c r="X104" s="17">
        <v>7.86966272852066E-2</v>
      </c>
      <c r="Y104" s="17">
        <v>7.3694069166303902E-2</v>
      </c>
      <c r="Z104" s="17">
        <v>3.1975392157174799E-2</v>
      </c>
      <c r="AA104" s="17">
        <v>8.9487829628545998E-2</v>
      </c>
      <c r="AB104" s="17">
        <v>7.4848433190960906E-2</v>
      </c>
      <c r="AC104" s="17">
        <v>6.8566859638038796E-2</v>
      </c>
      <c r="AD104" s="17">
        <v>5.8449177285294099E-2</v>
      </c>
      <c r="AE104" s="17"/>
      <c r="AF104" s="17">
        <v>8.5752849151481902E-2</v>
      </c>
      <c r="AG104" s="17">
        <v>4.8512574203820297E-2</v>
      </c>
      <c r="AH104" s="17"/>
      <c r="AI104" s="17">
        <v>0.103927635198693</v>
      </c>
      <c r="AJ104" s="17">
        <v>5.4184633592169899E-2</v>
      </c>
      <c r="AK104" s="17"/>
      <c r="AL104" s="17">
        <v>9.32579189248922E-2</v>
      </c>
      <c r="AM104" s="17">
        <v>6.7847069206099994E-2</v>
      </c>
      <c r="AN104" s="17"/>
      <c r="AO104" s="17">
        <v>8.4069175685384301E-2</v>
      </c>
      <c r="AP104" s="17">
        <v>6.5708592483910394E-2</v>
      </c>
    </row>
    <row r="105" spans="2:42" x14ac:dyDescent="0.35">
      <c r="B105" t="s">
        <v>98</v>
      </c>
      <c r="C105" s="17">
        <v>1.57152677745694E-2</v>
      </c>
      <c r="D105" s="17">
        <v>2.03167330629292E-2</v>
      </c>
      <c r="E105" s="17">
        <v>1.1336780687143701E-2</v>
      </c>
      <c r="F105" s="17"/>
      <c r="G105" s="17">
        <v>1.81056909190827E-2</v>
      </c>
      <c r="H105" s="17">
        <v>3.63971366714501E-2</v>
      </c>
      <c r="I105" s="17">
        <v>2.0978319903097401E-2</v>
      </c>
      <c r="J105" s="17">
        <v>9.5682912129328602E-3</v>
      </c>
      <c r="K105" s="17">
        <v>6.0619551602866398E-3</v>
      </c>
      <c r="L105" s="17">
        <v>4.3955371112861302E-3</v>
      </c>
      <c r="M105" s="17"/>
      <c r="N105" s="17">
        <v>2.23644693190354E-2</v>
      </c>
      <c r="O105" s="17">
        <v>1.50354944191509E-2</v>
      </c>
      <c r="P105" s="17">
        <v>1.6088175414440901E-2</v>
      </c>
      <c r="Q105" s="17">
        <v>7.7328601044551496E-3</v>
      </c>
      <c r="R105" s="17"/>
      <c r="S105" s="17">
        <v>2.92893861194965E-2</v>
      </c>
      <c r="T105" s="17">
        <v>1.4548991303543601E-2</v>
      </c>
      <c r="U105" s="17">
        <v>9.0470305978390796E-3</v>
      </c>
      <c r="V105" s="17">
        <v>2.3371747304856302E-2</v>
      </c>
      <c r="W105" s="17">
        <v>1.42995533386375E-2</v>
      </c>
      <c r="X105" s="17">
        <v>1.5829416167932198E-2</v>
      </c>
      <c r="Y105" s="17">
        <v>4.1665950439871303E-3</v>
      </c>
      <c r="Z105" s="17">
        <v>8.1688602812546307E-3</v>
      </c>
      <c r="AA105" s="17">
        <v>2.42596156322629E-2</v>
      </c>
      <c r="AB105" s="17">
        <v>5.8226299436282001E-3</v>
      </c>
      <c r="AC105" s="17">
        <v>1.2361873880776E-2</v>
      </c>
      <c r="AD105" s="17">
        <v>0</v>
      </c>
      <c r="AE105" s="17"/>
      <c r="AF105" s="17">
        <v>1.9476639524159699E-2</v>
      </c>
      <c r="AG105" s="17">
        <v>1.07775181926859E-2</v>
      </c>
      <c r="AH105" s="17"/>
      <c r="AI105" s="17">
        <v>2.9880664664088001E-2</v>
      </c>
      <c r="AJ105" s="17">
        <v>9.3290538820631E-3</v>
      </c>
      <c r="AK105" s="17"/>
      <c r="AL105" s="17">
        <v>1.2900193610237601E-2</v>
      </c>
      <c r="AM105" s="17">
        <v>1.59292008046754E-2</v>
      </c>
      <c r="AN105" s="17"/>
      <c r="AO105" s="17">
        <v>1.8861071693140798E-2</v>
      </c>
      <c r="AP105" s="17">
        <v>1.48576581127764E-2</v>
      </c>
    </row>
    <row r="106" spans="2:42" x14ac:dyDescent="0.35">
      <c r="B106" t="s">
        <v>99</v>
      </c>
      <c r="C106" s="17">
        <v>4.9411789158599903E-3</v>
      </c>
      <c r="D106" s="17">
        <v>5.2591411655478299E-3</v>
      </c>
      <c r="E106" s="17">
        <v>4.0561591586425498E-3</v>
      </c>
      <c r="F106" s="17"/>
      <c r="G106" s="17">
        <v>2.1810368355839299E-2</v>
      </c>
      <c r="H106" s="17">
        <v>9.2760035359329591E-3</v>
      </c>
      <c r="I106" s="17">
        <v>0</v>
      </c>
      <c r="J106" s="17">
        <v>1.8024093467492099E-3</v>
      </c>
      <c r="K106" s="17">
        <v>0</v>
      </c>
      <c r="L106" s="17">
        <v>0</v>
      </c>
      <c r="M106" s="17"/>
      <c r="N106" s="17">
        <v>0</v>
      </c>
      <c r="O106" s="17">
        <v>4.9918775612519499E-3</v>
      </c>
      <c r="P106" s="17">
        <v>7.4999336632919199E-3</v>
      </c>
      <c r="Q106" s="17">
        <v>6.6945910081701501E-3</v>
      </c>
      <c r="R106" s="17"/>
      <c r="S106" s="17">
        <v>7.6179828332528197E-3</v>
      </c>
      <c r="T106" s="17">
        <v>5.6978644941199901E-3</v>
      </c>
      <c r="U106" s="17">
        <v>0</v>
      </c>
      <c r="V106" s="17">
        <v>3.5542905313022499E-3</v>
      </c>
      <c r="W106" s="17">
        <v>4.2245612286972399E-3</v>
      </c>
      <c r="X106" s="17">
        <v>1.76541179402155E-2</v>
      </c>
      <c r="Y106" s="17">
        <v>0</v>
      </c>
      <c r="Z106" s="17">
        <v>1.53922991997831E-2</v>
      </c>
      <c r="AA106" s="17">
        <v>0</v>
      </c>
      <c r="AB106" s="17">
        <v>3.4942532567883802E-3</v>
      </c>
      <c r="AC106" s="17">
        <v>0</v>
      </c>
      <c r="AD106" s="17">
        <v>0</v>
      </c>
      <c r="AE106" s="17"/>
      <c r="AF106" s="17">
        <v>1.17612971148157E-3</v>
      </c>
      <c r="AG106" s="17">
        <v>8.5543513890287502E-3</v>
      </c>
      <c r="AH106" s="17"/>
      <c r="AI106" s="17">
        <v>9.9034105644749603E-4</v>
      </c>
      <c r="AJ106" s="17">
        <v>6.7223429610050404E-3</v>
      </c>
      <c r="AK106" s="17"/>
      <c r="AL106" s="17">
        <v>4.3571733642167199E-3</v>
      </c>
      <c r="AM106" s="17">
        <v>4.9855607225082E-3</v>
      </c>
      <c r="AN106" s="17"/>
      <c r="AO106" s="17">
        <v>3.4839087320980302E-3</v>
      </c>
      <c r="AP106" s="17">
        <v>5.3384601901502104E-3</v>
      </c>
    </row>
    <row r="107" spans="2:42" x14ac:dyDescent="0.35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</row>
    <row r="108" spans="2:42" x14ac:dyDescent="0.35">
      <c r="B108" s="6" t="s">
        <v>108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</row>
    <row r="109" spans="2:42" x14ac:dyDescent="0.35">
      <c r="B109" s="24" t="s">
        <v>567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</row>
    <row r="110" spans="2:42" x14ac:dyDescent="0.35">
      <c r="B110" t="s">
        <v>101</v>
      </c>
      <c r="C110" s="17">
        <v>0.41539845104162898</v>
      </c>
      <c r="D110" s="17">
        <v>0.47085518725690401</v>
      </c>
      <c r="E110" s="17">
        <v>0.35183504773831098</v>
      </c>
      <c r="F110" s="17"/>
      <c r="G110" s="17">
        <v>0.45080576156576502</v>
      </c>
      <c r="H110" s="17">
        <v>0.45647699246429901</v>
      </c>
      <c r="I110" s="17">
        <v>0.32011084983809601</v>
      </c>
      <c r="J110" s="17">
        <v>0.36001383231631001</v>
      </c>
      <c r="K110" s="17">
        <v>0.40714019847731098</v>
      </c>
      <c r="L110" s="17">
        <v>0.46652294204295403</v>
      </c>
      <c r="M110" s="17"/>
      <c r="N110" s="17">
        <v>0.45747828675962798</v>
      </c>
      <c r="O110" s="17">
        <v>0.40671599940570102</v>
      </c>
      <c r="P110" s="17">
        <v>0.44958787366104302</v>
      </c>
      <c r="Q110" s="17">
        <v>0.35207337628832902</v>
      </c>
      <c r="R110" s="17"/>
      <c r="S110" s="17">
        <v>0.35288901904136599</v>
      </c>
      <c r="T110" s="17">
        <v>0.41214139646035503</v>
      </c>
      <c r="U110" s="17">
        <v>0.43772082497485598</v>
      </c>
      <c r="V110" s="17">
        <v>0.454967578383634</v>
      </c>
      <c r="W110" s="17">
        <v>0.56258835729878098</v>
      </c>
      <c r="X110" s="17">
        <v>0.433944632711244</v>
      </c>
      <c r="Y110" s="17">
        <v>0.39166836338639599</v>
      </c>
      <c r="Z110" s="17">
        <v>0.27043335880807401</v>
      </c>
      <c r="AA110" s="17">
        <v>0.43754435675963499</v>
      </c>
      <c r="AB110" s="17">
        <v>0.42085210914266002</v>
      </c>
      <c r="AC110" s="17">
        <v>0.25779441416043503</v>
      </c>
      <c r="AD110" s="17">
        <v>0.539660919697457</v>
      </c>
      <c r="AE110" s="17"/>
      <c r="AF110" s="17">
        <v>0.48408645612933598</v>
      </c>
      <c r="AG110" s="17">
        <v>0.331475778938635</v>
      </c>
      <c r="AH110" s="17"/>
      <c r="AI110" s="17">
        <v>0.53764922211408395</v>
      </c>
      <c r="AJ110" s="17">
        <v>0.36230188879840602</v>
      </c>
      <c r="AK110" s="17"/>
      <c r="AL110" s="17">
        <v>0.43023674257667399</v>
      </c>
      <c r="AM110" s="17">
        <v>0.414297890846477</v>
      </c>
      <c r="AN110" s="17"/>
      <c r="AO110" s="17">
        <v>0.43984117009155199</v>
      </c>
      <c r="AP110" s="17">
        <v>0.40927918939007102</v>
      </c>
    </row>
    <row r="111" spans="2:42" x14ac:dyDescent="0.35">
      <c r="B111" t="s">
        <v>102</v>
      </c>
      <c r="C111" s="17">
        <v>0.29733198041472703</v>
      </c>
      <c r="D111" s="17">
        <v>0.249860371755012</v>
      </c>
      <c r="E111" s="17">
        <v>0.34879909729103298</v>
      </c>
      <c r="F111" s="17"/>
      <c r="G111" s="17">
        <v>0.190043481419225</v>
      </c>
      <c r="H111" s="17">
        <v>0.191864663340995</v>
      </c>
      <c r="I111" s="17">
        <v>0.30101253597872302</v>
      </c>
      <c r="J111" s="17">
        <v>0.38607762713273602</v>
      </c>
      <c r="K111" s="17">
        <v>0.33350413334011397</v>
      </c>
      <c r="L111" s="17">
        <v>0.315316689557331</v>
      </c>
      <c r="M111" s="17"/>
      <c r="N111" s="17">
        <v>0.29573424757393901</v>
      </c>
      <c r="O111" s="17">
        <v>0.338624096919525</v>
      </c>
      <c r="P111" s="17">
        <v>0.29002768501610898</v>
      </c>
      <c r="Q111" s="17">
        <v>0.26845987341046501</v>
      </c>
      <c r="R111" s="17"/>
      <c r="S111" s="17">
        <v>0.30279792917476001</v>
      </c>
      <c r="T111" s="17">
        <v>0.34186550256107501</v>
      </c>
      <c r="U111" s="17">
        <v>0.34315555190791902</v>
      </c>
      <c r="V111" s="17">
        <v>0.31596343474631899</v>
      </c>
      <c r="W111" s="17">
        <v>0.25585049079216698</v>
      </c>
      <c r="X111" s="17">
        <v>0.27920390748432</v>
      </c>
      <c r="Y111" s="17">
        <v>0.16053596200777001</v>
      </c>
      <c r="Z111" s="17">
        <v>0.28827082822970701</v>
      </c>
      <c r="AA111" s="17">
        <v>0.28786334069012798</v>
      </c>
      <c r="AB111" s="17">
        <v>0.29537429988203001</v>
      </c>
      <c r="AC111" s="17">
        <v>0.521469455715459</v>
      </c>
      <c r="AD111" s="17">
        <v>0.14279779829028599</v>
      </c>
      <c r="AE111" s="17"/>
      <c r="AF111" s="17">
        <v>0.24827170932828199</v>
      </c>
      <c r="AG111" s="17">
        <v>0.36223432861393501</v>
      </c>
      <c r="AH111" s="17"/>
      <c r="AI111" s="17">
        <v>0.228978236175477</v>
      </c>
      <c r="AJ111" s="17">
        <v>0.32701971819926601</v>
      </c>
      <c r="AK111" s="17"/>
      <c r="AL111" s="17">
        <v>0.214977657341064</v>
      </c>
      <c r="AM111" s="17">
        <v>0.30344022337918602</v>
      </c>
      <c r="AN111" s="17"/>
      <c r="AO111" s="17">
        <v>0.29696993375883102</v>
      </c>
      <c r="AP111" s="17">
        <v>0.29742261919402901</v>
      </c>
    </row>
    <row r="112" spans="2:42" x14ac:dyDescent="0.35">
      <c r="B112" t="s">
        <v>103</v>
      </c>
      <c r="C112" s="17">
        <v>0.18979953681730299</v>
      </c>
      <c r="D112" s="17">
        <v>0.16846921069690299</v>
      </c>
      <c r="E112" s="17">
        <v>0.21607076098650799</v>
      </c>
      <c r="F112" s="17"/>
      <c r="G112" s="17">
        <v>0.15963578538627499</v>
      </c>
      <c r="H112" s="17">
        <v>0.117728940059658</v>
      </c>
      <c r="I112" s="17">
        <v>0.16231218244412601</v>
      </c>
      <c r="J112" s="17">
        <v>0.15730462582121599</v>
      </c>
      <c r="K112" s="17">
        <v>0.20191799675436001</v>
      </c>
      <c r="L112" s="17">
        <v>0.25514495127499898</v>
      </c>
      <c r="M112" s="17"/>
      <c r="N112" s="17">
        <v>0.145560545366756</v>
      </c>
      <c r="O112" s="17">
        <v>0.189908294367272</v>
      </c>
      <c r="P112" s="17">
        <v>0.189724570846319</v>
      </c>
      <c r="Q112" s="17">
        <v>0.23571127050884499</v>
      </c>
      <c r="R112" s="17"/>
      <c r="S112" s="17">
        <v>0.18481082940376201</v>
      </c>
      <c r="T112" s="17">
        <v>0.15830905523918801</v>
      </c>
      <c r="U112" s="17">
        <v>0.230571512885036</v>
      </c>
      <c r="V112" s="17">
        <v>0.27261785043237202</v>
      </c>
      <c r="W112" s="17">
        <v>0.196572343121965</v>
      </c>
      <c r="X112" s="17">
        <v>0.22116873914654001</v>
      </c>
      <c r="Y112" s="17">
        <v>0.19616878865533799</v>
      </c>
      <c r="Z112" s="17">
        <v>0.19072774753406699</v>
      </c>
      <c r="AA112" s="17">
        <v>0.167034303761144</v>
      </c>
      <c r="AB112" s="17">
        <v>0.105495713173828</v>
      </c>
      <c r="AC112" s="17">
        <v>0.24452359279774499</v>
      </c>
      <c r="AD112" s="17">
        <v>9.4109938457026199E-2</v>
      </c>
      <c r="AE112" s="17"/>
      <c r="AF112" s="17">
        <v>0.17133103111870299</v>
      </c>
      <c r="AG112" s="17">
        <v>0.214882012999458</v>
      </c>
      <c r="AH112" s="17"/>
      <c r="AI112" s="17">
        <v>7.9828798209112706E-2</v>
      </c>
      <c r="AJ112" s="17">
        <v>0.23756257435252101</v>
      </c>
      <c r="AK112" s="17"/>
      <c r="AL112" s="17">
        <v>0.16793019956508101</v>
      </c>
      <c r="AM112" s="17">
        <v>0.19142159162174599</v>
      </c>
      <c r="AN112" s="17"/>
      <c r="AO112" s="17">
        <v>0.12270706875022599</v>
      </c>
      <c r="AP112" s="17">
        <v>0.206596210138003</v>
      </c>
    </row>
    <row r="113" spans="2:42" x14ac:dyDescent="0.35">
      <c r="B113" t="s">
        <v>104</v>
      </c>
      <c r="C113" s="17">
        <v>0.124306305641954</v>
      </c>
      <c r="D113" s="17">
        <v>0.13409334454927099</v>
      </c>
      <c r="E113" s="17">
        <v>0.114463267187337</v>
      </c>
      <c r="F113" s="17"/>
      <c r="G113" s="17">
        <v>0.14828332341362699</v>
      </c>
      <c r="H113" s="17">
        <v>0.25609528860931602</v>
      </c>
      <c r="I113" s="17">
        <v>0.16695915874801801</v>
      </c>
      <c r="J113" s="17">
        <v>5.5148183041492299E-2</v>
      </c>
      <c r="K113" s="17">
        <v>7.8102022494149007E-2</v>
      </c>
      <c r="L113" s="17">
        <v>0.103848808878498</v>
      </c>
      <c r="M113" s="17"/>
      <c r="N113" s="17">
        <v>0.11741302254993601</v>
      </c>
      <c r="O113" s="17">
        <v>0.14661533534124299</v>
      </c>
      <c r="P113" s="17">
        <v>0.13882683269750701</v>
      </c>
      <c r="Q113" s="17">
        <v>9.7002538496552104E-2</v>
      </c>
      <c r="R113" s="17"/>
      <c r="S113" s="17">
        <v>0.19649884994648101</v>
      </c>
      <c r="T113" s="17">
        <v>0.102710602619839</v>
      </c>
      <c r="U113" s="17">
        <v>5.8053264629033999E-2</v>
      </c>
      <c r="V113" s="17">
        <v>0.15406552854444999</v>
      </c>
      <c r="W113" s="17">
        <v>9.0408363967287006E-2</v>
      </c>
      <c r="X113" s="17">
        <v>0.10262425386233801</v>
      </c>
      <c r="Y113" s="17">
        <v>6.4776122515789694E-2</v>
      </c>
      <c r="Z113" s="17">
        <v>0.128797150995029</v>
      </c>
      <c r="AA113" s="17">
        <v>0.126116647108729</v>
      </c>
      <c r="AB113" s="17">
        <v>0.132827547312627</v>
      </c>
      <c r="AC113" s="17">
        <v>0.114762683019917</v>
      </c>
      <c r="AD113" s="17">
        <v>0.302489899585349</v>
      </c>
      <c r="AE113" s="17"/>
      <c r="AF113" s="17">
        <v>0.1179632224022</v>
      </c>
      <c r="AG113" s="17">
        <v>0.13341468630304601</v>
      </c>
      <c r="AH113" s="17"/>
      <c r="AI113" s="17">
        <v>0.15876549487394701</v>
      </c>
      <c r="AJ113" s="17">
        <v>0.109339819378868</v>
      </c>
      <c r="AK113" s="17"/>
      <c r="AL113" s="17">
        <v>0.100919190875391</v>
      </c>
      <c r="AM113" s="17">
        <v>0.126040934425243</v>
      </c>
      <c r="AN113" s="17"/>
      <c r="AO113" s="17">
        <v>0.107873260776725</v>
      </c>
      <c r="AP113" s="17">
        <v>0.12842033653421001</v>
      </c>
    </row>
    <row r="114" spans="2:42" x14ac:dyDescent="0.35">
      <c r="B114" t="s">
        <v>105</v>
      </c>
      <c r="C114" s="17">
        <v>8.8809624878382495E-2</v>
      </c>
      <c r="D114" s="17">
        <v>0.105555335053622</v>
      </c>
      <c r="E114" s="17">
        <v>6.78029125774154E-2</v>
      </c>
      <c r="F114" s="17"/>
      <c r="G114" s="17">
        <v>0.137237468685313</v>
      </c>
      <c r="H114" s="17">
        <v>0.135884628348453</v>
      </c>
      <c r="I114" s="17">
        <v>0.16764798222246199</v>
      </c>
      <c r="J114" s="17">
        <v>5.7072832898748697E-2</v>
      </c>
      <c r="K114" s="17">
        <v>4.4319287689232399E-2</v>
      </c>
      <c r="L114" s="17">
        <v>5.14756740137573E-2</v>
      </c>
      <c r="M114" s="17"/>
      <c r="N114" s="17">
        <v>9.3216090158533396E-2</v>
      </c>
      <c r="O114" s="17">
        <v>4.8765583298849703E-2</v>
      </c>
      <c r="P114" s="17">
        <v>0.13226534684230101</v>
      </c>
      <c r="Q114" s="17">
        <v>8.5015615246404497E-2</v>
      </c>
      <c r="R114" s="17"/>
      <c r="S114" s="17">
        <v>0.19165828457402601</v>
      </c>
      <c r="T114" s="17">
        <v>7.4503812740665296E-2</v>
      </c>
      <c r="U114" s="17">
        <v>2.9752783613107899E-2</v>
      </c>
      <c r="V114" s="17">
        <v>9.3657503835214206E-2</v>
      </c>
      <c r="W114" s="17">
        <v>6.3352822034275599E-2</v>
      </c>
      <c r="X114" s="17">
        <v>7.0533773444824602E-2</v>
      </c>
      <c r="Y114" s="17">
        <v>6.2686458451842203E-2</v>
      </c>
      <c r="Z114" s="17">
        <v>0.124775836597705</v>
      </c>
      <c r="AA114" s="17">
        <v>0.124335364238951</v>
      </c>
      <c r="AB114" s="17">
        <v>8.5702007288705001E-2</v>
      </c>
      <c r="AC114" s="17">
        <v>2.7914405845733799E-2</v>
      </c>
      <c r="AD114" s="17">
        <v>0</v>
      </c>
      <c r="AE114" s="17"/>
      <c r="AF114" s="17">
        <v>8.5854367070985496E-2</v>
      </c>
      <c r="AG114" s="17">
        <v>9.3311246040033796E-2</v>
      </c>
      <c r="AH114" s="17"/>
      <c r="AI114" s="17">
        <v>0.13190081591105901</v>
      </c>
      <c r="AJ114" s="17">
        <v>7.0094044708789494E-2</v>
      </c>
      <c r="AK114" s="17"/>
      <c r="AL114" s="17">
        <v>0.122617998510947</v>
      </c>
      <c r="AM114" s="17">
        <v>8.6302048437056203E-2</v>
      </c>
      <c r="AN114" s="17"/>
      <c r="AO114" s="17">
        <v>9.5990129108441902E-2</v>
      </c>
      <c r="AP114" s="17">
        <v>8.7011977731021303E-2</v>
      </c>
    </row>
    <row r="115" spans="2:42" x14ac:dyDescent="0.35">
      <c r="B115" t="s">
        <v>75</v>
      </c>
      <c r="C115" s="17">
        <v>4.9403628497608001E-2</v>
      </c>
      <c r="D115" s="17">
        <v>3.6613019666772099E-2</v>
      </c>
      <c r="E115" s="17">
        <v>6.4483342016590506E-2</v>
      </c>
      <c r="F115" s="17"/>
      <c r="G115" s="17">
        <v>9.9785590993778303E-2</v>
      </c>
      <c r="H115" s="17">
        <v>9.1687403619581595E-2</v>
      </c>
      <c r="I115" s="17">
        <v>6.0919663109289902E-2</v>
      </c>
      <c r="J115" s="17">
        <v>3.0669996570246501E-2</v>
      </c>
      <c r="K115" s="17">
        <v>3.7557059957797297E-2</v>
      </c>
      <c r="L115" s="17">
        <v>2.1993694249566501E-2</v>
      </c>
      <c r="M115" s="17"/>
      <c r="N115" s="17">
        <v>4.5994331963952501E-2</v>
      </c>
      <c r="O115" s="17">
        <v>2.83548533163493E-2</v>
      </c>
      <c r="P115" s="17">
        <v>4.6566114849590903E-2</v>
      </c>
      <c r="Q115" s="17">
        <v>7.2476570430860005E-2</v>
      </c>
      <c r="R115" s="17"/>
      <c r="S115" s="17">
        <v>3.3659837111096602E-2</v>
      </c>
      <c r="T115" s="17">
        <v>8.13124991320677E-2</v>
      </c>
      <c r="U115" s="17">
        <v>7.3903741844091403E-2</v>
      </c>
      <c r="V115" s="17">
        <v>2.7754404017357601E-2</v>
      </c>
      <c r="W115" s="17">
        <v>5.35001381956055E-2</v>
      </c>
      <c r="X115" s="17">
        <v>2.2912294583199901E-2</v>
      </c>
      <c r="Y115" s="17">
        <v>4.9363137655317503E-2</v>
      </c>
      <c r="Z115" s="17">
        <v>4.9580824811815298E-2</v>
      </c>
      <c r="AA115" s="17">
        <v>3.1434191219156402E-2</v>
      </c>
      <c r="AB115" s="17">
        <v>7.5467085312450999E-2</v>
      </c>
      <c r="AC115" s="17">
        <v>4.2191364105918998E-2</v>
      </c>
      <c r="AD115" s="17">
        <v>4.2415849639289099E-2</v>
      </c>
      <c r="AE115" s="17"/>
      <c r="AF115" s="17">
        <v>3.6581453884287303E-2</v>
      </c>
      <c r="AG115" s="17">
        <v>5.77788261945145E-2</v>
      </c>
      <c r="AH115" s="17"/>
      <c r="AI115" s="17">
        <v>6.8633024261745501E-2</v>
      </c>
      <c r="AJ115" s="17">
        <v>4.1051821796241998E-2</v>
      </c>
      <c r="AK115" s="17"/>
      <c r="AL115" s="17">
        <v>9.6808558454125199E-2</v>
      </c>
      <c r="AM115" s="17">
        <v>4.58875917058474E-2</v>
      </c>
      <c r="AN115" s="17"/>
      <c r="AO115" s="17">
        <v>9.7390187309076601E-2</v>
      </c>
      <c r="AP115" s="17">
        <v>3.7390140614960203E-2</v>
      </c>
    </row>
    <row r="116" spans="2:42" x14ac:dyDescent="0.35">
      <c r="B116" t="s">
        <v>106</v>
      </c>
      <c r="C116" s="17">
        <v>1.68513294798379E-2</v>
      </c>
      <c r="D116" s="17">
        <v>1.81336887467511E-2</v>
      </c>
      <c r="E116" s="17">
        <v>1.5567531258329799E-2</v>
      </c>
      <c r="F116" s="17"/>
      <c r="G116" s="17">
        <v>4.6985987629610898E-2</v>
      </c>
      <c r="H116" s="17">
        <v>3.4579119004733601E-2</v>
      </c>
      <c r="I116" s="17">
        <v>1.8267184501146901E-2</v>
      </c>
      <c r="J116" s="17">
        <v>6.3394414247815497E-3</v>
      </c>
      <c r="K116" s="17">
        <v>0</v>
      </c>
      <c r="L116" s="17">
        <v>1.12852175929085E-2</v>
      </c>
      <c r="M116" s="17"/>
      <c r="N116" s="17">
        <v>7.9801633073063507E-3</v>
      </c>
      <c r="O116" s="17">
        <v>1.35353030554241E-2</v>
      </c>
      <c r="P116" s="17">
        <v>3.4469693898345803E-2</v>
      </c>
      <c r="Q116" s="17">
        <v>1.27083944266809E-2</v>
      </c>
      <c r="R116" s="17"/>
      <c r="S116" s="17">
        <v>2.3631467985942001E-2</v>
      </c>
      <c r="T116" s="17">
        <v>0</v>
      </c>
      <c r="U116" s="17">
        <v>1.50548511511836E-2</v>
      </c>
      <c r="V116" s="17">
        <v>4.0339901941313101E-2</v>
      </c>
      <c r="W116" s="17">
        <v>0</v>
      </c>
      <c r="X116" s="17">
        <v>2.4980780929609699E-2</v>
      </c>
      <c r="Y116" s="17">
        <v>2.73067649753834E-2</v>
      </c>
      <c r="Z116" s="17">
        <v>0</v>
      </c>
      <c r="AA116" s="17">
        <v>9.9701449005152008E-3</v>
      </c>
      <c r="AB116" s="17">
        <v>1.1638178441635399E-2</v>
      </c>
      <c r="AC116" s="17">
        <v>4.6404004552857897E-2</v>
      </c>
      <c r="AD116" s="17">
        <v>0</v>
      </c>
      <c r="AE116" s="17"/>
      <c r="AF116" s="17">
        <v>1.6888728805607999E-2</v>
      </c>
      <c r="AG116" s="17">
        <v>1.6944471987959401E-2</v>
      </c>
      <c r="AH116" s="17"/>
      <c r="AI116" s="17">
        <v>2.38371382665305E-2</v>
      </c>
      <c r="AJ116" s="17">
        <v>1.38172183015775E-2</v>
      </c>
      <c r="AK116" s="17"/>
      <c r="AL116" s="17">
        <v>1.4240686629886199E-2</v>
      </c>
      <c r="AM116" s="17">
        <v>1.7044961583481899E-2</v>
      </c>
      <c r="AN116" s="17"/>
      <c r="AO116" s="17">
        <v>1.56204918750528E-2</v>
      </c>
      <c r="AP116" s="17">
        <v>1.7159471030656001E-2</v>
      </c>
    </row>
    <row r="117" spans="2:42" x14ac:dyDescent="0.35">
      <c r="B117" t="s">
        <v>107</v>
      </c>
      <c r="C117" s="17">
        <v>7.2462401216384503E-2</v>
      </c>
      <c r="D117" s="17">
        <v>7.3110239950732805E-2</v>
      </c>
      <c r="E117" s="17">
        <v>7.2482707689157502E-2</v>
      </c>
      <c r="F117" s="17"/>
      <c r="G117" s="17">
        <v>4.4455395835872401E-2</v>
      </c>
      <c r="H117" s="17">
        <v>4.3648211591206403E-2</v>
      </c>
      <c r="I117" s="17">
        <v>5.47734958795889E-2</v>
      </c>
      <c r="J117" s="17">
        <v>0.111201324340608</v>
      </c>
      <c r="K117" s="17">
        <v>0.100435019722384</v>
      </c>
      <c r="L117" s="17">
        <v>6.8443409995803103E-2</v>
      </c>
      <c r="M117" s="17"/>
      <c r="N117" s="17">
        <v>7.0254829522525306E-2</v>
      </c>
      <c r="O117" s="17">
        <v>0.100428507332607</v>
      </c>
      <c r="P117" s="17">
        <v>2.12878785184668E-2</v>
      </c>
      <c r="Q117" s="17">
        <v>9.1099577421306505E-2</v>
      </c>
      <c r="R117" s="17"/>
      <c r="S117" s="17">
        <v>5.5538380613556301E-2</v>
      </c>
      <c r="T117" s="17">
        <v>9.4263678592831496E-2</v>
      </c>
      <c r="U117" s="17">
        <v>2.8878385632081002E-2</v>
      </c>
      <c r="V117" s="17">
        <v>3.2278134193045198E-2</v>
      </c>
      <c r="W117" s="17">
        <v>1.46048860665561E-2</v>
      </c>
      <c r="X117" s="17">
        <v>0.111146175100683</v>
      </c>
      <c r="Y117" s="17">
        <v>0.12663798859538999</v>
      </c>
      <c r="Z117" s="17">
        <v>0.12590129818985399</v>
      </c>
      <c r="AA117" s="17">
        <v>7.3955723881743804E-2</v>
      </c>
      <c r="AB117" s="17">
        <v>8.5052958099801096E-2</v>
      </c>
      <c r="AC117" s="17">
        <v>8.4804638423515696E-2</v>
      </c>
      <c r="AD117" s="17">
        <v>0</v>
      </c>
      <c r="AE117" s="17"/>
      <c r="AF117" s="17">
        <v>5.3299284437459703E-2</v>
      </c>
      <c r="AG117" s="17">
        <v>9.7448746634218403E-2</v>
      </c>
      <c r="AH117" s="17"/>
      <c r="AI117" s="17">
        <v>2.82655592943786E-2</v>
      </c>
      <c r="AJ117" s="17">
        <v>9.1658193173188102E-2</v>
      </c>
      <c r="AK117" s="17"/>
      <c r="AL117" s="17">
        <v>3.3291673275798898E-2</v>
      </c>
      <c r="AM117" s="17">
        <v>7.5367704962755896E-2</v>
      </c>
      <c r="AN117" s="17"/>
      <c r="AO117" s="17">
        <v>2.7130618599971599E-2</v>
      </c>
      <c r="AP117" s="17">
        <v>8.3811262952870294E-2</v>
      </c>
    </row>
    <row r="118" spans="2:42" x14ac:dyDescent="0.35"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</row>
    <row r="119" spans="2:42" x14ac:dyDescent="0.35">
      <c r="B119" s="6" t="s">
        <v>125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</row>
    <row r="120" spans="2:42" x14ac:dyDescent="0.35">
      <c r="B120" s="24" t="s">
        <v>59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</row>
    <row r="121" spans="2:42" x14ac:dyDescent="0.35">
      <c r="B121" t="s">
        <v>109</v>
      </c>
      <c r="C121" s="17">
        <v>0.61920028168969699</v>
      </c>
      <c r="D121" s="17">
        <v>0.617236171218982</v>
      </c>
      <c r="E121" s="17">
        <v>0.62034314767948495</v>
      </c>
      <c r="F121" s="17"/>
      <c r="G121" s="17">
        <v>0.80283375214047303</v>
      </c>
      <c r="H121" s="17">
        <v>0.804018142837293</v>
      </c>
      <c r="I121" s="17">
        <v>0.74355174859386997</v>
      </c>
      <c r="J121" s="17">
        <v>0.62529649214063898</v>
      </c>
      <c r="K121" s="17">
        <v>0.47215023795226801</v>
      </c>
      <c r="L121" s="17">
        <v>0.33769697983923902</v>
      </c>
      <c r="M121" s="17"/>
      <c r="N121" s="17">
        <v>0.70940433968507</v>
      </c>
      <c r="O121" s="17">
        <v>0.60725120378102204</v>
      </c>
      <c r="P121" s="17">
        <v>0.60831283257853797</v>
      </c>
      <c r="Q121" s="17">
        <v>0.54676593801959905</v>
      </c>
      <c r="R121" s="17"/>
      <c r="S121" s="17">
        <v>0.693081233992346</v>
      </c>
      <c r="T121" s="17">
        <v>0.57548399676520801</v>
      </c>
      <c r="U121" s="17">
        <v>0.58084408700558199</v>
      </c>
      <c r="V121" s="17">
        <v>0.55201594713374202</v>
      </c>
      <c r="W121" s="17">
        <v>0.60632123741867106</v>
      </c>
      <c r="X121" s="17">
        <v>0.61510086665101404</v>
      </c>
      <c r="Y121" s="17">
        <v>0.61401677069633398</v>
      </c>
      <c r="Z121" s="17">
        <v>0.61452631307857297</v>
      </c>
      <c r="AA121" s="17">
        <v>0.63792895632275304</v>
      </c>
      <c r="AB121" s="17">
        <v>0.64612699643246196</v>
      </c>
      <c r="AC121" s="17">
        <v>0.664383855755175</v>
      </c>
      <c r="AD121" s="17">
        <v>0.60590683887278296</v>
      </c>
      <c r="AE121" s="17"/>
      <c r="AF121" s="17">
        <v>0.63433680919940405</v>
      </c>
      <c r="AG121" s="17">
        <v>0.60100098298876903</v>
      </c>
      <c r="AH121" s="17"/>
      <c r="AI121" s="17">
        <v>0.76333770546465696</v>
      </c>
      <c r="AJ121" s="17">
        <v>0.55421852189002496</v>
      </c>
      <c r="AK121" s="17"/>
      <c r="AL121" s="17">
        <v>0.70336896474534305</v>
      </c>
      <c r="AM121" s="17">
        <v>0.61280383869921695</v>
      </c>
      <c r="AN121" s="17"/>
      <c r="AO121" s="17">
        <v>0.743317829648933</v>
      </c>
      <c r="AP121" s="17">
        <v>0.58536333219023695</v>
      </c>
    </row>
    <row r="122" spans="2:42" x14ac:dyDescent="0.35">
      <c r="B122" t="s">
        <v>110</v>
      </c>
      <c r="C122" s="17">
        <v>0.46710442551914599</v>
      </c>
      <c r="D122" s="17">
        <v>0.46816290407088501</v>
      </c>
      <c r="E122" s="17">
        <v>0.46696068164913201</v>
      </c>
      <c r="F122" s="17"/>
      <c r="G122" s="17">
        <v>0.50285281478056898</v>
      </c>
      <c r="H122" s="17">
        <v>0.59768278362497496</v>
      </c>
      <c r="I122" s="17">
        <v>0.55176350856062495</v>
      </c>
      <c r="J122" s="17">
        <v>0.48375266394475702</v>
      </c>
      <c r="K122" s="17">
        <v>0.40734018048230802</v>
      </c>
      <c r="L122" s="17">
        <v>0.29407399025174102</v>
      </c>
      <c r="M122" s="17"/>
      <c r="N122" s="17">
        <v>0.57860288455424802</v>
      </c>
      <c r="O122" s="17">
        <v>0.46261671918937403</v>
      </c>
      <c r="P122" s="17">
        <v>0.41959388881236998</v>
      </c>
      <c r="Q122" s="17">
        <v>0.395604323916456</v>
      </c>
      <c r="R122" s="17"/>
      <c r="S122" s="17">
        <v>0.478961650042105</v>
      </c>
      <c r="T122" s="17">
        <v>0.500077945486324</v>
      </c>
      <c r="U122" s="17">
        <v>0.406004999680464</v>
      </c>
      <c r="V122" s="17">
        <v>0.41848291558047901</v>
      </c>
      <c r="W122" s="17">
        <v>0.461266147855174</v>
      </c>
      <c r="X122" s="17">
        <v>0.441628882780712</v>
      </c>
      <c r="Y122" s="17">
        <v>0.47388616615059398</v>
      </c>
      <c r="Z122" s="17">
        <v>0.44024405443091602</v>
      </c>
      <c r="AA122" s="17">
        <v>0.44173334941674802</v>
      </c>
      <c r="AB122" s="17">
        <v>0.52138047095545403</v>
      </c>
      <c r="AC122" s="17">
        <v>0.51090278298539704</v>
      </c>
      <c r="AD122" s="17">
        <v>0.54333373768113702</v>
      </c>
      <c r="AE122" s="17"/>
      <c r="AF122" s="17">
        <v>0.47149276936698897</v>
      </c>
      <c r="AG122" s="17">
        <v>0.46369426304961198</v>
      </c>
      <c r="AH122" s="17"/>
      <c r="AI122" s="17">
        <v>0.53376399443369904</v>
      </c>
      <c r="AJ122" s="17">
        <v>0.43705216024265497</v>
      </c>
      <c r="AK122" s="17"/>
      <c r="AL122" s="17">
        <v>0.488560363271826</v>
      </c>
      <c r="AM122" s="17">
        <v>0.46547387033329901</v>
      </c>
      <c r="AN122" s="17"/>
      <c r="AO122" s="17">
        <v>0.47691196820820803</v>
      </c>
      <c r="AP122" s="17">
        <v>0.46443069136841503</v>
      </c>
    </row>
    <row r="123" spans="2:42" x14ac:dyDescent="0.35">
      <c r="B123" t="s">
        <v>111</v>
      </c>
      <c r="C123" s="17">
        <v>0.32904750718567799</v>
      </c>
      <c r="D123" s="17">
        <v>0.30442911192378402</v>
      </c>
      <c r="E123" s="17">
        <v>0.350830840074559</v>
      </c>
      <c r="F123" s="17"/>
      <c r="G123" s="17">
        <v>0.52281974317232305</v>
      </c>
      <c r="H123" s="17">
        <v>0.500081222382321</v>
      </c>
      <c r="I123" s="17">
        <v>0.449523823364538</v>
      </c>
      <c r="J123" s="17">
        <v>0.305042032032807</v>
      </c>
      <c r="K123" s="17">
        <v>0.17084919855831199</v>
      </c>
      <c r="L123" s="17">
        <v>8.7123196480521303E-2</v>
      </c>
      <c r="M123" s="17"/>
      <c r="N123" s="17">
        <v>0.406230284403643</v>
      </c>
      <c r="O123" s="17">
        <v>0.32852141068563401</v>
      </c>
      <c r="P123" s="17">
        <v>0.30042994334231998</v>
      </c>
      <c r="Q123" s="17">
        <v>0.27448746628517101</v>
      </c>
      <c r="R123" s="17"/>
      <c r="S123" s="17">
        <v>0.364358442386579</v>
      </c>
      <c r="T123" s="17">
        <v>0.29733512827939701</v>
      </c>
      <c r="U123" s="17">
        <v>0.352447251742187</v>
      </c>
      <c r="V123" s="17">
        <v>0.30778765672045399</v>
      </c>
      <c r="W123" s="17">
        <v>0.322333080837088</v>
      </c>
      <c r="X123" s="17">
        <v>0.34536676347019102</v>
      </c>
      <c r="Y123" s="17">
        <v>0.29895786393359802</v>
      </c>
      <c r="Z123" s="17">
        <v>0.30616804706587902</v>
      </c>
      <c r="AA123" s="17">
        <v>0.28738270615720901</v>
      </c>
      <c r="AB123" s="17">
        <v>0.355649106476223</v>
      </c>
      <c r="AC123" s="17">
        <v>0.36609200964421401</v>
      </c>
      <c r="AD123" s="17">
        <v>0.39206456510315801</v>
      </c>
      <c r="AE123" s="17"/>
      <c r="AF123" s="17">
        <v>0.34637328267308498</v>
      </c>
      <c r="AG123" s="17">
        <v>0.305428345681937</v>
      </c>
      <c r="AH123" s="17"/>
      <c r="AI123" s="17">
        <v>0.41215413969127501</v>
      </c>
      <c r="AJ123" s="17">
        <v>0.29158037970551798</v>
      </c>
      <c r="AK123" s="17"/>
      <c r="AL123" s="17">
        <v>0.36338172859718798</v>
      </c>
      <c r="AM123" s="17">
        <v>0.32643826011291499</v>
      </c>
      <c r="AN123" s="17"/>
      <c r="AO123" s="17">
        <v>0.357733060032012</v>
      </c>
      <c r="AP123" s="17">
        <v>0.321227246320194</v>
      </c>
    </row>
    <row r="124" spans="2:42" x14ac:dyDescent="0.35">
      <c r="B124" t="s">
        <v>112</v>
      </c>
      <c r="C124" s="17">
        <v>0.31074030937233899</v>
      </c>
      <c r="D124" s="17">
        <v>0.34718676305491603</v>
      </c>
      <c r="E124" s="17">
        <v>0.274836026714536</v>
      </c>
      <c r="F124" s="17"/>
      <c r="G124" s="17">
        <v>0.28226769616117597</v>
      </c>
      <c r="H124" s="17">
        <v>0.33239400094289701</v>
      </c>
      <c r="I124" s="17">
        <v>0.34550907096614603</v>
      </c>
      <c r="J124" s="17">
        <v>0.31438192502999002</v>
      </c>
      <c r="K124" s="17">
        <v>0.30331252312978202</v>
      </c>
      <c r="L124" s="17">
        <v>0.28580165197304402</v>
      </c>
      <c r="M124" s="17"/>
      <c r="N124" s="17">
        <v>0.38536392934158997</v>
      </c>
      <c r="O124" s="17">
        <v>0.28521727638364103</v>
      </c>
      <c r="P124" s="17">
        <v>0.30336619131957399</v>
      </c>
      <c r="Q124" s="17">
        <v>0.263465492020999</v>
      </c>
      <c r="R124" s="17"/>
      <c r="S124" s="17">
        <v>0.28465098215392898</v>
      </c>
      <c r="T124" s="17">
        <v>0.27841700665355601</v>
      </c>
      <c r="U124" s="17">
        <v>0.26160294593213401</v>
      </c>
      <c r="V124" s="17">
        <v>0.30945999601653601</v>
      </c>
      <c r="W124" s="17">
        <v>0.35749639264655098</v>
      </c>
      <c r="X124" s="17">
        <v>0.31426236682910402</v>
      </c>
      <c r="Y124" s="17">
        <v>0.29104095523512402</v>
      </c>
      <c r="Z124" s="17">
        <v>0.31259088718775502</v>
      </c>
      <c r="AA124" s="17">
        <v>0.31396794727914901</v>
      </c>
      <c r="AB124" s="17">
        <v>0.35918427789502999</v>
      </c>
      <c r="AC124" s="17">
        <v>0.35532362702755199</v>
      </c>
      <c r="AD124" s="17">
        <v>0.40665568492345</v>
      </c>
      <c r="AE124" s="17"/>
      <c r="AF124" s="17">
        <v>0.359867304525891</v>
      </c>
      <c r="AG124" s="17">
        <v>0.24718261473455599</v>
      </c>
      <c r="AH124" s="17"/>
      <c r="AI124" s="17">
        <v>1</v>
      </c>
      <c r="AJ124" s="17">
        <v>0</v>
      </c>
      <c r="AK124" s="17"/>
      <c r="AL124" s="17">
        <v>0.75385733327837601</v>
      </c>
      <c r="AM124" s="17">
        <v>0.277065399909253</v>
      </c>
      <c r="AN124" s="17"/>
      <c r="AO124" s="17">
        <v>0.75549801305509401</v>
      </c>
      <c r="AP124" s="17">
        <v>0.18949037971733401</v>
      </c>
    </row>
    <row r="125" spans="2:42" x14ac:dyDescent="0.35">
      <c r="B125" t="s">
        <v>113</v>
      </c>
      <c r="C125" s="17">
        <v>0.13179625436341899</v>
      </c>
      <c r="D125" s="17">
        <v>0.14651909504878199</v>
      </c>
      <c r="E125" s="17">
        <v>0.117118487932365</v>
      </c>
      <c r="F125" s="17"/>
      <c r="G125" s="17">
        <v>0.13196026389312601</v>
      </c>
      <c r="H125" s="17">
        <v>0.135528594663053</v>
      </c>
      <c r="I125" s="17">
        <v>0.14021125270873899</v>
      </c>
      <c r="J125" s="17">
        <v>0.13428011325317801</v>
      </c>
      <c r="K125" s="17">
        <v>0.123656154007193</v>
      </c>
      <c r="L125" s="17">
        <v>0.125226424972746</v>
      </c>
      <c r="M125" s="17"/>
      <c r="N125" s="17">
        <v>0.13292156949470499</v>
      </c>
      <c r="O125" s="17">
        <v>0.136452534827608</v>
      </c>
      <c r="P125" s="17">
        <v>0.144075138596653</v>
      </c>
      <c r="Q125" s="17">
        <v>0.113836073639467</v>
      </c>
      <c r="R125" s="17"/>
      <c r="S125" s="17">
        <v>0.12966813994228399</v>
      </c>
      <c r="T125" s="17">
        <v>0.10651674747426799</v>
      </c>
      <c r="U125" s="17">
        <v>0.12619263939126801</v>
      </c>
      <c r="V125" s="17">
        <v>0.12708546160439099</v>
      </c>
      <c r="W125" s="17">
        <v>0.14682755157489299</v>
      </c>
      <c r="X125" s="17">
        <v>0.15989606587670299</v>
      </c>
      <c r="Y125" s="17">
        <v>0.12764196571563199</v>
      </c>
      <c r="Z125" s="17">
        <v>0.129014903774998</v>
      </c>
      <c r="AA125" s="17">
        <v>0.16525848625744699</v>
      </c>
      <c r="AB125" s="17">
        <v>0.14332323757193999</v>
      </c>
      <c r="AC125" s="17">
        <v>6.1730593088349599E-2</v>
      </c>
      <c r="AD125" s="17">
        <v>0.13474055828369699</v>
      </c>
      <c r="AE125" s="17"/>
      <c r="AF125" s="17">
        <v>0.148453912402397</v>
      </c>
      <c r="AG125" s="17">
        <v>0.108976489735215</v>
      </c>
      <c r="AH125" s="17"/>
      <c r="AI125" s="17">
        <v>6.4796254455167707E-2</v>
      </c>
      <c r="AJ125" s="17">
        <v>0.162001996818019</v>
      </c>
      <c r="AK125" s="17"/>
      <c r="AL125" s="17">
        <v>3.8755202491989597E-2</v>
      </c>
      <c r="AM125" s="17">
        <v>0.13886695765191401</v>
      </c>
      <c r="AN125" s="17"/>
      <c r="AO125" s="17">
        <v>1.3243743237373099E-2</v>
      </c>
      <c r="AP125" s="17">
        <v>0.164116062464394</v>
      </c>
    </row>
    <row r="126" spans="2:42" x14ac:dyDescent="0.35">
      <c r="B126" t="s">
        <v>114</v>
      </c>
      <c r="C126" s="17">
        <v>9.9964568571315401E-2</v>
      </c>
      <c r="D126" s="17">
        <v>0.109872885425014</v>
      </c>
      <c r="E126" s="17">
        <v>9.03890500490412E-2</v>
      </c>
      <c r="F126" s="17"/>
      <c r="G126" s="17">
        <v>0.113507971552176</v>
      </c>
      <c r="H126" s="17">
        <v>0.138781691310463</v>
      </c>
      <c r="I126" s="17">
        <v>0.12258107776598</v>
      </c>
      <c r="J126" s="17">
        <v>9.6825600881990798E-2</v>
      </c>
      <c r="K126" s="17">
        <v>7.9318251142312293E-2</v>
      </c>
      <c r="L126" s="17">
        <v>5.7157463416373899E-2</v>
      </c>
      <c r="M126" s="17"/>
      <c r="N126" s="17">
        <v>0.147833693979809</v>
      </c>
      <c r="O126" s="17">
        <v>9.1510748923486707E-2</v>
      </c>
      <c r="P126" s="17">
        <v>9.4582550903997697E-2</v>
      </c>
      <c r="Q126" s="17">
        <v>6.3115650265877399E-2</v>
      </c>
      <c r="R126" s="17"/>
      <c r="S126" s="17">
        <v>0.12193860058577501</v>
      </c>
      <c r="T126" s="17">
        <v>8.2534888483314098E-2</v>
      </c>
      <c r="U126" s="17">
        <v>7.5132738381903305E-2</v>
      </c>
      <c r="V126" s="17">
        <v>9.4728514855578205E-2</v>
      </c>
      <c r="W126" s="17">
        <v>7.2738841670656598E-2</v>
      </c>
      <c r="X126" s="17">
        <v>0.104194599412039</v>
      </c>
      <c r="Y126" s="17">
        <v>9.5739782093400796E-2</v>
      </c>
      <c r="Z126" s="17">
        <v>8.7024050287243901E-2</v>
      </c>
      <c r="AA126" s="17">
        <v>9.4948721284475304E-2</v>
      </c>
      <c r="AB126" s="17">
        <v>0.103785234311891</v>
      </c>
      <c r="AC126" s="17">
        <v>0.14609913529683699</v>
      </c>
      <c r="AD126" s="17">
        <v>0.16486352193991799</v>
      </c>
      <c r="AE126" s="17"/>
      <c r="AF126" s="17">
        <v>0.11142520928704799</v>
      </c>
      <c r="AG126" s="17">
        <v>8.5380675677751094E-2</v>
      </c>
      <c r="AH126" s="17"/>
      <c r="AI126" s="17">
        <v>0.20237868438321899</v>
      </c>
      <c r="AJ126" s="17">
        <v>5.3793010210626199E-2</v>
      </c>
      <c r="AK126" s="17"/>
      <c r="AL126" s="17">
        <v>0.19831360996255801</v>
      </c>
      <c r="AM126" s="17">
        <v>9.2490481849398398E-2</v>
      </c>
      <c r="AN126" s="17"/>
      <c r="AO126" s="17">
        <v>0.15956712623507599</v>
      </c>
      <c r="AP126" s="17">
        <v>8.3715707980146797E-2</v>
      </c>
    </row>
    <row r="127" spans="2:42" x14ac:dyDescent="0.35">
      <c r="B127" t="s">
        <v>115</v>
      </c>
      <c r="C127" s="17">
        <v>9.07060514485242E-2</v>
      </c>
      <c r="D127" s="17">
        <v>9.3179818328648994E-2</v>
      </c>
      <c r="E127" s="17">
        <v>8.8197894064414098E-2</v>
      </c>
      <c r="F127" s="17"/>
      <c r="G127" s="17">
        <v>9.1805212125671901E-2</v>
      </c>
      <c r="H127" s="17">
        <v>0.119839633699958</v>
      </c>
      <c r="I127" s="17">
        <v>9.4628359287826994E-2</v>
      </c>
      <c r="J127" s="17">
        <v>0.103190725012027</v>
      </c>
      <c r="K127" s="17">
        <v>8.9365895478499505E-2</v>
      </c>
      <c r="L127" s="17">
        <v>5.3716165673364402E-2</v>
      </c>
      <c r="M127" s="17"/>
      <c r="N127" s="17">
        <v>0.118113062374472</v>
      </c>
      <c r="O127" s="17">
        <v>8.9616618288834896E-2</v>
      </c>
      <c r="P127" s="17">
        <v>7.5874227900114999E-2</v>
      </c>
      <c r="Q127" s="17">
        <v>7.6499456298945001E-2</v>
      </c>
      <c r="R127" s="17"/>
      <c r="S127" s="17">
        <v>8.2440010204704206E-2</v>
      </c>
      <c r="T127" s="17">
        <v>0.101579934929988</v>
      </c>
      <c r="U127" s="17">
        <v>0.109334247765728</v>
      </c>
      <c r="V127" s="17">
        <v>8.0778853238295895E-2</v>
      </c>
      <c r="W127" s="17">
        <v>7.3484874176391796E-2</v>
      </c>
      <c r="X127" s="17">
        <v>0.107694421047005</v>
      </c>
      <c r="Y127" s="17">
        <v>0.105995551787486</v>
      </c>
      <c r="Z127" s="17">
        <v>3.8370542038048697E-2</v>
      </c>
      <c r="AA127" s="17">
        <v>6.9776444467098603E-2</v>
      </c>
      <c r="AB127" s="17">
        <v>0.110983625942827</v>
      </c>
      <c r="AC127" s="17">
        <v>0.10151256217856899</v>
      </c>
      <c r="AD127" s="17">
        <v>7.8105245766112302E-2</v>
      </c>
      <c r="AE127" s="17"/>
      <c r="AF127" s="17">
        <v>9.0107693240293094E-2</v>
      </c>
      <c r="AG127" s="17">
        <v>9.2316727344382593E-2</v>
      </c>
      <c r="AH127" s="17"/>
      <c r="AI127" s="17">
        <v>7.1699141292283594E-2</v>
      </c>
      <c r="AJ127" s="17">
        <v>9.92749743414095E-2</v>
      </c>
      <c r="AK127" s="17"/>
      <c r="AL127" s="17">
        <v>6.2004378577115597E-2</v>
      </c>
      <c r="AM127" s="17">
        <v>9.2887250055754295E-2</v>
      </c>
      <c r="AN127" s="17"/>
      <c r="AO127" s="17">
        <v>5.08797769213142E-2</v>
      </c>
      <c r="AP127" s="17">
        <v>0.101563497974711</v>
      </c>
    </row>
    <row r="128" spans="2:42" x14ac:dyDescent="0.35">
      <c r="B128" t="s">
        <v>116</v>
      </c>
      <c r="C128" s="17">
        <v>8.6719007405872697E-2</v>
      </c>
      <c r="D128" s="17">
        <v>9.6009473228829606E-2</v>
      </c>
      <c r="E128" s="17">
        <v>7.6940185802557501E-2</v>
      </c>
      <c r="F128" s="17"/>
      <c r="G128" s="17">
        <v>0.131081739118873</v>
      </c>
      <c r="H128" s="17">
        <v>0.15857219732547601</v>
      </c>
      <c r="I128" s="17">
        <v>0.108038902954104</v>
      </c>
      <c r="J128" s="17">
        <v>6.4648296205733105E-2</v>
      </c>
      <c r="K128" s="17">
        <v>5.0908613211973798E-2</v>
      </c>
      <c r="L128" s="17">
        <v>2.28986375296109E-2</v>
      </c>
      <c r="M128" s="17"/>
      <c r="N128" s="17">
        <v>0.14922201132215701</v>
      </c>
      <c r="O128" s="17">
        <v>8.9060308548453093E-2</v>
      </c>
      <c r="P128" s="17">
        <v>5.9023584454980502E-2</v>
      </c>
      <c r="Q128" s="17">
        <v>4.2312157351722002E-2</v>
      </c>
      <c r="R128" s="17"/>
      <c r="S128" s="17">
        <v>0.13119546395379</v>
      </c>
      <c r="T128" s="17">
        <v>7.2890779831311397E-2</v>
      </c>
      <c r="U128" s="17">
        <v>7.2294567621694394E-2</v>
      </c>
      <c r="V128" s="17">
        <v>5.3598966834867701E-2</v>
      </c>
      <c r="W128" s="17">
        <v>9.1444079802498301E-2</v>
      </c>
      <c r="X128" s="17">
        <v>7.7783860041580902E-2</v>
      </c>
      <c r="Y128" s="17">
        <v>8.6004071941334803E-2</v>
      </c>
      <c r="Z128" s="17">
        <v>7.3509750642503299E-2</v>
      </c>
      <c r="AA128" s="17">
        <v>8.2552379512395802E-2</v>
      </c>
      <c r="AB128" s="17">
        <v>0.103057281166653</v>
      </c>
      <c r="AC128" s="17">
        <v>0.10870637153769901</v>
      </c>
      <c r="AD128" s="17">
        <v>4.1928627171381502E-2</v>
      </c>
      <c r="AE128" s="17"/>
      <c r="AF128" s="17">
        <v>8.7812766882209903E-2</v>
      </c>
      <c r="AG128" s="17">
        <v>8.5241428245417902E-2</v>
      </c>
      <c r="AH128" s="17"/>
      <c r="AI128" s="17">
        <v>0.15081125710399701</v>
      </c>
      <c r="AJ128" s="17">
        <v>5.7824171728730202E-2</v>
      </c>
      <c r="AK128" s="17"/>
      <c r="AL128" s="17">
        <v>0.121330118633797</v>
      </c>
      <c r="AM128" s="17">
        <v>8.4088717947022398E-2</v>
      </c>
      <c r="AN128" s="17"/>
      <c r="AO128" s="17">
        <v>0.108226764990814</v>
      </c>
      <c r="AP128" s="17">
        <v>8.0855558447895395E-2</v>
      </c>
    </row>
    <row r="129" spans="2:42" x14ac:dyDescent="0.35">
      <c r="B129" t="s">
        <v>117</v>
      </c>
      <c r="C129" s="17">
        <v>8.5790559326417701E-2</v>
      </c>
      <c r="D129" s="17">
        <v>9.5760223847376896E-2</v>
      </c>
      <c r="E129" s="17">
        <v>7.4693451788592505E-2</v>
      </c>
      <c r="F129" s="17"/>
      <c r="G129" s="17">
        <v>0.16523167005046299</v>
      </c>
      <c r="H129" s="17">
        <v>0.19391636695453299</v>
      </c>
      <c r="I129" s="17">
        <v>0.10198675239275</v>
      </c>
      <c r="J129" s="17">
        <v>4.4578175302782699E-2</v>
      </c>
      <c r="K129" s="17">
        <v>3.07060489864346E-2</v>
      </c>
      <c r="L129" s="17">
        <v>1.5065679329196299E-3</v>
      </c>
      <c r="M129" s="17"/>
      <c r="N129" s="17">
        <v>0.117725821026976</v>
      </c>
      <c r="O129" s="17">
        <v>7.1024369852834404E-2</v>
      </c>
      <c r="P129" s="17">
        <v>9.6586074696421706E-2</v>
      </c>
      <c r="Q129" s="17">
        <v>5.8281446088459303E-2</v>
      </c>
      <c r="R129" s="17"/>
      <c r="S129" s="17">
        <v>0.16288077513709101</v>
      </c>
      <c r="T129" s="17">
        <v>5.5100343973560298E-2</v>
      </c>
      <c r="U129" s="17">
        <v>4.6140571547375102E-2</v>
      </c>
      <c r="V129" s="17">
        <v>6.5587840889127599E-2</v>
      </c>
      <c r="W129" s="17">
        <v>8.1492146178966204E-2</v>
      </c>
      <c r="X129" s="17">
        <v>7.3627494613883501E-2</v>
      </c>
      <c r="Y129" s="17">
        <v>0.10679059921904099</v>
      </c>
      <c r="Z129" s="17">
        <v>8.7561735286629805E-2</v>
      </c>
      <c r="AA129" s="17">
        <v>8.0494036954226494E-2</v>
      </c>
      <c r="AB129" s="17">
        <v>8.0567793144864897E-2</v>
      </c>
      <c r="AC129" s="17">
        <v>8.2612684119968E-2</v>
      </c>
      <c r="AD129" s="17">
        <v>5.4116665730727202E-2</v>
      </c>
      <c r="AE129" s="17"/>
      <c r="AF129" s="17">
        <v>9.4420940943114207E-2</v>
      </c>
      <c r="AG129" s="17">
        <v>7.4901299385145004E-2</v>
      </c>
      <c r="AH129" s="17"/>
      <c r="AI129" s="17">
        <v>0.11807978815725</v>
      </c>
      <c r="AJ129" s="17">
        <v>7.1233542438994199E-2</v>
      </c>
      <c r="AK129" s="17"/>
      <c r="AL129" s="17">
        <v>7.0978351711469198E-2</v>
      </c>
      <c r="AM129" s="17">
        <v>8.6916220773556402E-2</v>
      </c>
      <c r="AN129" s="17"/>
      <c r="AO129" s="17">
        <v>8.6939420043311094E-2</v>
      </c>
      <c r="AP129" s="17">
        <v>8.54773566995643E-2</v>
      </c>
    </row>
    <row r="130" spans="2:42" x14ac:dyDescent="0.35">
      <c r="B130" t="s">
        <v>118</v>
      </c>
      <c r="C130" s="17">
        <v>8.4237929841649295E-2</v>
      </c>
      <c r="D130" s="17">
        <v>0.12892262270320701</v>
      </c>
      <c r="E130" s="17">
        <v>4.0038212454918398E-2</v>
      </c>
      <c r="F130" s="17"/>
      <c r="G130" s="17">
        <v>8.3286156259615496E-2</v>
      </c>
      <c r="H130" s="17">
        <v>0.105785166422281</v>
      </c>
      <c r="I130" s="17">
        <v>9.1486917640027296E-2</v>
      </c>
      <c r="J130" s="17">
        <v>6.6127195955846901E-2</v>
      </c>
      <c r="K130" s="17">
        <v>8.6171905195905105E-2</v>
      </c>
      <c r="L130" s="17">
        <v>7.4775583319165506E-2</v>
      </c>
      <c r="M130" s="17"/>
      <c r="N130" s="17">
        <v>0.113330518915452</v>
      </c>
      <c r="O130" s="17">
        <v>8.6335940240951398E-2</v>
      </c>
      <c r="P130" s="17">
        <v>9.9280943722976606E-2</v>
      </c>
      <c r="Q130" s="17">
        <v>3.8524120356187998E-2</v>
      </c>
      <c r="R130" s="17"/>
      <c r="S130" s="17">
        <v>9.5322261545222595E-2</v>
      </c>
      <c r="T130" s="17">
        <v>7.9011443643886695E-2</v>
      </c>
      <c r="U130" s="17">
        <v>8.58107656664297E-2</v>
      </c>
      <c r="V130" s="17">
        <v>8.4445399381162495E-2</v>
      </c>
      <c r="W130" s="17">
        <v>7.0267628136408494E-2</v>
      </c>
      <c r="X130" s="17">
        <v>9.0464362536969101E-2</v>
      </c>
      <c r="Y130" s="17">
        <v>5.1817795366170101E-2</v>
      </c>
      <c r="Z130" s="17">
        <v>0.105261693995093</v>
      </c>
      <c r="AA130" s="17">
        <v>9.3386678753075394E-2</v>
      </c>
      <c r="AB130" s="17">
        <v>8.28395515723927E-2</v>
      </c>
      <c r="AC130" s="17">
        <v>6.8546506855438102E-2</v>
      </c>
      <c r="AD130" s="17">
        <v>0.11975576240515599</v>
      </c>
      <c r="AE130" s="17"/>
      <c r="AF130" s="17">
        <v>9.8248163979243894E-2</v>
      </c>
      <c r="AG130" s="17">
        <v>6.6073511226147894E-2</v>
      </c>
      <c r="AH130" s="17"/>
      <c r="AI130" s="17">
        <v>0.15205565544449101</v>
      </c>
      <c r="AJ130" s="17">
        <v>5.3663530495061902E-2</v>
      </c>
      <c r="AK130" s="17"/>
      <c r="AL130" s="17">
        <v>8.1632860786506001E-2</v>
      </c>
      <c r="AM130" s="17">
        <v>8.4435903423895703E-2</v>
      </c>
      <c r="AN130" s="17"/>
      <c r="AO130" s="17">
        <v>8.9227315051892103E-2</v>
      </c>
      <c r="AP130" s="17">
        <v>8.28777226979521E-2</v>
      </c>
    </row>
    <row r="131" spans="2:42" x14ac:dyDescent="0.35">
      <c r="B131" t="s">
        <v>119</v>
      </c>
      <c r="C131" s="17">
        <v>7.7766849362835705E-2</v>
      </c>
      <c r="D131" s="17">
        <v>8.6555794301374306E-2</v>
      </c>
      <c r="E131" s="17">
        <v>6.91232404316897E-2</v>
      </c>
      <c r="F131" s="17"/>
      <c r="G131" s="17">
        <v>7.8625071508768796E-2</v>
      </c>
      <c r="H131" s="17">
        <v>0.1308990275801</v>
      </c>
      <c r="I131" s="17">
        <v>9.1858002745686798E-2</v>
      </c>
      <c r="J131" s="17">
        <v>7.7888746759857699E-2</v>
      </c>
      <c r="K131" s="17">
        <v>5.6412238496215697E-2</v>
      </c>
      <c r="L131" s="17">
        <v>3.6514635611116002E-2</v>
      </c>
      <c r="M131" s="17"/>
      <c r="N131" s="17">
        <v>0.100831335250242</v>
      </c>
      <c r="O131" s="17">
        <v>7.7146121762148898E-2</v>
      </c>
      <c r="P131" s="17">
        <v>8.1839326904579707E-2</v>
      </c>
      <c r="Q131" s="17">
        <v>5.09550447604534E-2</v>
      </c>
      <c r="R131" s="17"/>
      <c r="S131" s="17">
        <v>8.7097028618725397E-2</v>
      </c>
      <c r="T131" s="17">
        <v>6.4659701674351103E-2</v>
      </c>
      <c r="U131" s="17">
        <v>8.2272314989761897E-2</v>
      </c>
      <c r="V131" s="17">
        <v>8.5161791733329897E-2</v>
      </c>
      <c r="W131" s="17">
        <v>6.3504204336750497E-2</v>
      </c>
      <c r="X131" s="17">
        <v>6.2815767214108101E-2</v>
      </c>
      <c r="Y131" s="17">
        <v>8.3903980532377506E-2</v>
      </c>
      <c r="Z131" s="17">
        <v>4.9134020491703997E-2</v>
      </c>
      <c r="AA131" s="17">
        <v>8.2931105710026903E-2</v>
      </c>
      <c r="AB131" s="17">
        <v>6.9208584444444998E-2</v>
      </c>
      <c r="AC131" s="17">
        <v>0.13377240906762899</v>
      </c>
      <c r="AD131" s="17">
        <v>7.0370301966456703E-2</v>
      </c>
      <c r="AE131" s="17"/>
      <c r="AF131" s="17">
        <v>8.8360916591860406E-2</v>
      </c>
      <c r="AG131" s="17">
        <v>6.4156084306033007E-2</v>
      </c>
      <c r="AH131" s="17"/>
      <c r="AI131" s="17">
        <v>0.15459737500871901</v>
      </c>
      <c r="AJ131" s="17">
        <v>4.3129191549565703E-2</v>
      </c>
      <c r="AK131" s="17"/>
      <c r="AL131" s="17">
        <v>0.16843497102058999</v>
      </c>
      <c r="AM131" s="17">
        <v>7.0876478144192401E-2</v>
      </c>
      <c r="AN131" s="17"/>
      <c r="AO131" s="17">
        <v>0.126451080992041</v>
      </c>
      <c r="AP131" s="17">
        <v>6.4494544889027797E-2</v>
      </c>
    </row>
    <row r="132" spans="2:42" x14ac:dyDescent="0.35">
      <c r="B132" t="s">
        <v>120</v>
      </c>
      <c r="C132" s="17">
        <v>4.6218994791727502E-2</v>
      </c>
      <c r="D132" s="17">
        <v>5.2388421000464397E-2</v>
      </c>
      <c r="E132" s="17">
        <v>3.9904103663531802E-2</v>
      </c>
      <c r="F132" s="17"/>
      <c r="G132" s="17">
        <v>4.98195208236831E-2</v>
      </c>
      <c r="H132" s="17">
        <v>4.80670168104015E-2</v>
      </c>
      <c r="I132" s="17">
        <v>3.1350277348348797E-2</v>
      </c>
      <c r="J132" s="17">
        <v>4.0594958226113899E-2</v>
      </c>
      <c r="K132" s="17">
        <v>4.6411116113176901E-2</v>
      </c>
      <c r="L132" s="17">
        <v>5.8848786532503999E-2</v>
      </c>
      <c r="M132" s="17"/>
      <c r="N132" s="17">
        <v>4.6695000911118299E-2</v>
      </c>
      <c r="O132" s="17">
        <v>4.9966779623654797E-2</v>
      </c>
      <c r="P132" s="17">
        <v>5.3811037429561399E-2</v>
      </c>
      <c r="Q132" s="17">
        <v>3.5747464746619703E-2</v>
      </c>
      <c r="R132" s="17"/>
      <c r="S132" s="17">
        <v>6.6501008215366406E-2</v>
      </c>
      <c r="T132" s="17">
        <v>3.18904095856151E-2</v>
      </c>
      <c r="U132" s="17">
        <v>2.81176956395113E-2</v>
      </c>
      <c r="V132" s="17">
        <v>5.7523067889885302E-2</v>
      </c>
      <c r="W132" s="17">
        <v>3.9979970574961901E-2</v>
      </c>
      <c r="X132" s="17">
        <v>4.4637081488177598E-2</v>
      </c>
      <c r="Y132" s="17">
        <v>2.4595078094679299E-2</v>
      </c>
      <c r="Z132" s="17">
        <v>3.2886160955256802E-2</v>
      </c>
      <c r="AA132" s="17">
        <v>5.8269310750795798E-2</v>
      </c>
      <c r="AB132" s="17">
        <v>5.5544171184338402E-2</v>
      </c>
      <c r="AC132" s="17">
        <v>3.6976682538646402E-2</v>
      </c>
      <c r="AD132" s="17">
        <v>6.6099762196357104E-2</v>
      </c>
      <c r="AE132" s="17"/>
      <c r="AF132" s="17">
        <v>5.47221794115412E-2</v>
      </c>
      <c r="AG132" s="17">
        <v>3.5151079560759503E-2</v>
      </c>
      <c r="AH132" s="17"/>
      <c r="AI132" s="17">
        <v>4.1936650057603199E-2</v>
      </c>
      <c r="AJ132" s="17">
        <v>4.8149612736770903E-2</v>
      </c>
      <c r="AK132" s="17"/>
      <c r="AL132" s="17">
        <v>1.6295736639669701E-2</v>
      </c>
      <c r="AM132" s="17">
        <v>4.8493028409819297E-2</v>
      </c>
      <c r="AN132" s="17"/>
      <c r="AO132" s="17">
        <v>6.8075490431275297E-3</v>
      </c>
      <c r="AP132" s="17">
        <v>5.6963350617497299E-2</v>
      </c>
    </row>
    <row r="133" spans="2:42" x14ac:dyDescent="0.35">
      <c r="B133" t="s">
        <v>121</v>
      </c>
      <c r="C133" s="17">
        <v>4.4769965731890501E-2</v>
      </c>
      <c r="D133" s="17">
        <v>5.2462504749162503E-2</v>
      </c>
      <c r="E133" s="17">
        <v>3.7584304451457898E-2</v>
      </c>
      <c r="F133" s="17"/>
      <c r="G133" s="17">
        <v>8.4192687820478299E-2</v>
      </c>
      <c r="H133" s="17">
        <v>7.5911324744189601E-2</v>
      </c>
      <c r="I133" s="17">
        <v>4.6386535939806198E-2</v>
      </c>
      <c r="J133" s="17">
        <v>4.2735622450775002E-2</v>
      </c>
      <c r="K133" s="17">
        <v>2.2323560663324301E-2</v>
      </c>
      <c r="L133" s="17">
        <v>8.3330536893063897E-3</v>
      </c>
      <c r="M133" s="17"/>
      <c r="N133" s="17">
        <v>5.78548830402233E-2</v>
      </c>
      <c r="O133" s="17">
        <v>4.0369232058857001E-2</v>
      </c>
      <c r="P133" s="17">
        <v>5.2694267197962899E-2</v>
      </c>
      <c r="Q133" s="17">
        <v>2.8832698000229799E-2</v>
      </c>
      <c r="R133" s="17"/>
      <c r="S133" s="17">
        <v>4.3125434459595498E-2</v>
      </c>
      <c r="T133" s="17">
        <v>4.46005144728907E-2</v>
      </c>
      <c r="U133" s="17">
        <v>4.51747127812345E-2</v>
      </c>
      <c r="V133" s="17">
        <v>4.2496149431157197E-2</v>
      </c>
      <c r="W133" s="17">
        <v>3.4963376678175499E-2</v>
      </c>
      <c r="X133" s="17">
        <v>7.4765820281227996E-2</v>
      </c>
      <c r="Y133" s="17">
        <v>3.9877151199341099E-2</v>
      </c>
      <c r="Z133" s="17">
        <v>3.4391281320751803E-2</v>
      </c>
      <c r="AA133" s="17">
        <v>4.8080225454283802E-2</v>
      </c>
      <c r="AB133" s="17">
        <v>3.8036226577178499E-2</v>
      </c>
      <c r="AC133" s="17">
        <v>2.7233983210293501E-2</v>
      </c>
      <c r="AD133" s="17">
        <v>5.5896767845134303E-2</v>
      </c>
      <c r="AE133" s="17"/>
      <c r="AF133" s="17">
        <v>5.0479818837476202E-2</v>
      </c>
      <c r="AG133" s="17">
        <v>3.7459498642869002E-2</v>
      </c>
      <c r="AH133" s="17"/>
      <c r="AI133" s="17">
        <v>9.15526046300284E-2</v>
      </c>
      <c r="AJ133" s="17">
        <v>2.3678856122355998E-2</v>
      </c>
      <c r="AK133" s="17"/>
      <c r="AL133" s="17">
        <v>6.0919975949501298E-2</v>
      </c>
      <c r="AM133" s="17">
        <v>4.3542637277858197E-2</v>
      </c>
      <c r="AN133" s="17"/>
      <c r="AO133" s="17">
        <v>6.5518419309462103E-2</v>
      </c>
      <c r="AP133" s="17">
        <v>3.9113518376624003E-2</v>
      </c>
    </row>
    <row r="134" spans="2:42" x14ac:dyDescent="0.35">
      <c r="B134" t="s">
        <v>122</v>
      </c>
      <c r="C134" s="17">
        <v>3.9892125735651998E-2</v>
      </c>
      <c r="D134" s="17">
        <v>4.7184798666931302E-2</v>
      </c>
      <c r="E134" s="17">
        <v>3.3061489917288502E-2</v>
      </c>
      <c r="F134" s="17"/>
      <c r="G134" s="17">
        <v>7.6500548323829701E-2</v>
      </c>
      <c r="H134" s="17">
        <v>4.2896352258391501E-2</v>
      </c>
      <c r="I134" s="17">
        <v>4.7674730704561699E-2</v>
      </c>
      <c r="J134" s="17">
        <v>3.8810885960324303E-2</v>
      </c>
      <c r="K134" s="17">
        <v>2.5910070032995398E-2</v>
      </c>
      <c r="L134" s="17">
        <v>1.68632272021224E-2</v>
      </c>
      <c r="M134" s="17"/>
      <c r="N134" s="17">
        <v>5.2312025910891999E-2</v>
      </c>
      <c r="O134" s="17">
        <v>3.8822832598095602E-2</v>
      </c>
      <c r="P134" s="17">
        <v>4.0099924540189298E-2</v>
      </c>
      <c r="Q134" s="17">
        <v>2.7938304747083701E-2</v>
      </c>
      <c r="R134" s="17"/>
      <c r="S134" s="17">
        <v>3.6267968555099603E-2</v>
      </c>
      <c r="T134" s="17">
        <v>4.7503846792832198E-2</v>
      </c>
      <c r="U134" s="17">
        <v>1.6019509518766101E-2</v>
      </c>
      <c r="V134" s="17">
        <v>2.0969575764564201E-2</v>
      </c>
      <c r="W134" s="17">
        <v>4.0541564336461902E-2</v>
      </c>
      <c r="X134" s="17">
        <v>7.5516007824459802E-2</v>
      </c>
      <c r="Y134" s="17">
        <v>3.6285456887697701E-2</v>
      </c>
      <c r="Z134" s="17">
        <v>8.1688602812546307E-3</v>
      </c>
      <c r="AA134" s="17">
        <v>6.8035147900881096E-2</v>
      </c>
      <c r="AB134" s="17">
        <v>2.0802716685502098E-2</v>
      </c>
      <c r="AC134" s="17">
        <v>3.9816057690347899E-2</v>
      </c>
      <c r="AD134" s="17">
        <v>4.1946479372513903E-2</v>
      </c>
      <c r="AE134" s="17"/>
      <c r="AF134" s="17">
        <v>4.2027647678205202E-2</v>
      </c>
      <c r="AG134" s="17">
        <v>3.7362898554682999E-2</v>
      </c>
      <c r="AH134" s="17"/>
      <c r="AI134" s="17">
        <v>6.7672601119227294E-2</v>
      </c>
      <c r="AJ134" s="17">
        <v>2.7367799081148399E-2</v>
      </c>
      <c r="AK134" s="17"/>
      <c r="AL134" s="17">
        <v>6.4172642776654604E-2</v>
      </c>
      <c r="AM134" s="17">
        <v>3.80469151728412E-2</v>
      </c>
      <c r="AN134" s="17"/>
      <c r="AO134" s="17">
        <v>4.3111956790393702E-2</v>
      </c>
      <c r="AP134" s="17">
        <v>3.90143347819355E-2</v>
      </c>
    </row>
    <row r="135" spans="2:42" x14ac:dyDescent="0.35">
      <c r="B135" t="s">
        <v>123</v>
      </c>
      <c r="C135" s="17">
        <v>2.73009547813317E-2</v>
      </c>
      <c r="D135" s="17">
        <v>3.4151156658731599E-2</v>
      </c>
      <c r="E135" s="17">
        <v>2.0184261628420901E-2</v>
      </c>
      <c r="F135" s="17"/>
      <c r="G135" s="17">
        <v>3.4574602460758899E-2</v>
      </c>
      <c r="H135" s="17">
        <v>3.3165724823321002E-2</v>
      </c>
      <c r="I135" s="17">
        <v>2.3893860287993E-2</v>
      </c>
      <c r="J135" s="17">
        <v>2.2188780645177701E-2</v>
      </c>
      <c r="K135" s="17">
        <v>1.5891857656733999E-2</v>
      </c>
      <c r="L135" s="17">
        <v>3.2224052637076402E-2</v>
      </c>
      <c r="M135" s="17"/>
      <c r="N135" s="17">
        <v>3.4096727941401998E-2</v>
      </c>
      <c r="O135" s="17">
        <v>1.4797202841776399E-2</v>
      </c>
      <c r="P135" s="17">
        <v>3.6637699940563297E-2</v>
      </c>
      <c r="Q135" s="17">
        <v>2.50964271066344E-2</v>
      </c>
      <c r="R135" s="17"/>
      <c r="S135" s="17">
        <v>3.45012574865107E-2</v>
      </c>
      <c r="T135" s="17">
        <v>1.5136517797084701E-2</v>
      </c>
      <c r="U135" s="17">
        <v>3.80902556035385E-2</v>
      </c>
      <c r="V135" s="17">
        <v>3.4909887647702399E-2</v>
      </c>
      <c r="W135" s="17">
        <v>1.8228585222911299E-2</v>
      </c>
      <c r="X135" s="17">
        <v>3.9375151228255002E-2</v>
      </c>
      <c r="Y135" s="17">
        <v>1.5359819583968501E-2</v>
      </c>
      <c r="Z135" s="17">
        <v>4.1586880944097397E-2</v>
      </c>
      <c r="AA135" s="17">
        <v>2.9747142034832901E-2</v>
      </c>
      <c r="AB135" s="17">
        <v>1.95530128943712E-2</v>
      </c>
      <c r="AC135" s="17">
        <v>1.5846855230134099E-2</v>
      </c>
      <c r="AD135" s="17">
        <v>2.59261161240181E-2</v>
      </c>
      <c r="AE135" s="17"/>
      <c r="AF135" s="17">
        <v>3.07350855163342E-2</v>
      </c>
      <c r="AG135" s="17">
        <v>2.2907467546486301E-2</v>
      </c>
      <c r="AH135" s="17"/>
      <c r="AI135" s="17">
        <v>3.02435289300741E-2</v>
      </c>
      <c r="AJ135" s="17">
        <v>2.59743482587616E-2</v>
      </c>
      <c r="AK135" s="17"/>
      <c r="AL135" s="17">
        <v>8.5970435583328907E-3</v>
      </c>
      <c r="AM135" s="17">
        <v>2.8722368274968199E-2</v>
      </c>
      <c r="AN135" s="17"/>
      <c r="AO135" s="17">
        <v>5.3928735703709903E-3</v>
      </c>
      <c r="AP135" s="17">
        <v>3.32735400422716E-2</v>
      </c>
    </row>
    <row r="136" spans="2:42" x14ac:dyDescent="0.35">
      <c r="B136" t="s">
        <v>99</v>
      </c>
      <c r="C136" s="17">
        <v>0.14382394209841701</v>
      </c>
      <c r="D136" s="17">
        <v>0.13878824910314999</v>
      </c>
      <c r="E136" s="17">
        <v>0.14917216724505999</v>
      </c>
      <c r="F136" s="17"/>
      <c r="G136" s="17">
        <v>5.1140319729745698E-2</v>
      </c>
      <c r="H136" s="17">
        <v>3.4301467322152897E-2</v>
      </c>
      <c r="I136" s="17">
        <v>6.43052154174895E-2</v>
      </c>
      <c r="J136" s="17">
        <v>0.14007409091009801</v>
      </c>
      <c r="K136" s="17">
        <v>0.23559630854321501</v>
      </c>
      <c r="L136" s="17">
        <v>0.30159476101941901</v>
      </c>
      <c r="M136" s="17"/>
      <c r="N136" s="17">
        <v>8.0038510458525003E-2</v>
      </c>
      <c r="O136" s="17">
        <v>0.15241849632437299</v>
      </c>
      <c r="P136" s="17">
        <v>0.14694723388606301</v>
      </c>
      <c r="Q136" s="17">
        <v>0.202954487068325</v>
      </c>
      <c r="R136" s="17"/>
      <c r="S136" s="17">
        <v>0.11809064357997701</v>
      </c>
      <c r="T136" s="17">
        <v>0.16766692329337801</v>
      </c>
      <c r="U136" s="17">
        <v>0.188169685036402</v>
      </c>
      <c r="V136" s="17">
        <v>0.164195486197691</v>
      </c>
      <c r="W136" s="17">
        <v>0.141346071026276</v>
      </c>
      <c r="X136" s="17">
        <v>0.15756353838776699</v>
      </c>
      <c r="Y136" s="17">
        <v>0.17403246716620199</v>
      </c>
      <c r="Z136" s="17">
        <v>0.18058697074889599</v>
      </c>
      <c r="AA136" s="17">
        <v>0.10832949063618399</v>
      </c>
      <c r="AB136" s="17">
        <v>9.9140989675078103E-2</v>
      </c>
      <c r="AC136" s="17">
        <v>0.128107090066577</v>
      </c>
      <c r="AD136" s="17">
        <v>0.106341873317921</v>
      </c>
      <c r="AE136" s="17"/>
      <c r="AF136" s="17">
        <v>0.12800538552707599</v>
      </c>
      <c r="AG136" s="17">
        <v>0.16402041933018999</v>
      </c>
      <c r="AH136" s="17"/>
      <c r="AI136" s="17">
        <v>0</v>
      </c>
      <c r="AJ136" s="17">
        <v>0.20866437433392701</v>
      </c>
      <c r="AK136" s="17"/>
      <c r="AL136" s="17">
        <v>4.0334734492803899E-2</v>
      </c>
      <c r="AM136" s="17">
        <v>0.151688658434083</v>
      </c>
      <c r="AN136" s="17"/>
      <c r="AO136" s="17">
        <v>5.0565105915825997E-2</v>
      </c>
      <c r="AP136" s="17">
        <v>0.16924818373204301</v>
      </c>
    </row>
    <row r="137" spans="2:42" x14ac:dyDescent="0.35">
      <c r="B137" t="s">
        <v>124</v>
      </c>
      <c r="C137" s="17">
        <v>5.81271071399732E-3</v>
      </c>
      <c r="D137" s="17">
        <v>3.9735054445074703E-3</v>
      </c>
      <c r="E137" s="17">
        <v>7.6504756433682696E-3</v>
      </c>
      <c r="F137" s="17"/>
      <c r="G137" s="17">
        <v>1.8679204722197001E-2</v>
      </c>
      <c r="H137" s="17">
        <v>8.8287842161578391E-3</v>
      </c>
      <c r="I137" s="17">
        <v>4.1924212389389997E-3</v>
      </c>
      <c r="J137" s="17">
        <v>0</v>
      </c>
      <c r="K137" s="17">
        <v>4.3105656838876502E-3</v>
      </c>
      <c r="L137" s="17">
        <v>1.7884133477640801E-3</v>
      </c>
      <c r="M137" s="17"/>
      <c r="N137" s="17">
        <v>1.38715839028625E-3</v>
      </c>
      <c r="O137" s="17">
        <v>5.0678113491506999E-3</v>
      </c>
      <c r="P137" s="17">
        <v>3.16227022406948E-3</v>
      </c>
      <c r="Q137" s="17">
        <v>1.24313194529395E-2</v>
      </c>
      <c r="R137" s="17"/>
      <c r="S137" s="17">
        <v>1.30545371504371E-2</v>
      </c>
      <c r="T137" s="17">
        <v>5.5528748525588796E-3</v>
      </c>
      <c r="U137" s="17">
        <v>0</v>
      </c>
      <c r="V137" s="17">
        <v>1.4508293089044199E-2</v>
      </c>
      <c r="W137" s="17">
        <v>4.2245612286972399E-3</v>
      </c>
      <c r="X137" s="17">
        <v>7.3722580020661203E-3</v>
      </c>
      <c r="Y137" s="17">
        <v>4.2474437851242998E-3</v>
      </c>
      <c r="Z137" s="17">
        <v>7.1395650728770903E-3</v>
      </c>
      <c r="AA137" s="17">
        <v>3.3892322275642199E-3</v>
      </c>
      <c r="AB137" s="17">
        <v>0</v>
      </c>
      <c r="AC137" s="17">
        <v>0</v>
      </c>
      <c r="AD137" s="17">
        <v>0</v>
      </c>
      <c r="AE137" s="17"/>
      <c r="AF137" s="17">
        <v>3.5750964954866602E-3</v>
      </c>
      <c r="AG137" s="17">
        <v>6.4572860885714596E-3</v>
      </c>
      <c r="AH137" s="17"/>
      <c r="AI137" s="17">
        <v>0</v>
      </c>
      <c r="AJ137" s="17">
        <v>8.4332665801246706E-3</v>
      </c>
      <c r="AK137" s="17"/>
      <c r="AL137" s="17">
        <v>0</v>
      </c>
      <c r="AM137" s="17">
        <v>6.2544506979490102E-3</v>
      </c>
      <c r="AN137" s="17"/>
      <c r="AO137" s="17">
        <v>2.9572203007683698E-3</v>
      </c>
      <c r="AP137" s="17">
        <v>6.5911750528219399E-3</v>
      </c>
    </row>
    <row r="138" spans="2:42" x14ac:dyDescent="0.35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</row>
    <row r="139" spans="2:42" x14ac:dyDescent="0.35">
      <c r="B139" s="6" t="s">
        <v>135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</row>
    <row r="140" spans="2:42" x14ac:dyDescent="0.35">
      <c r="B140" s="24" t="s">
        <v>59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</row>
    <row r="141" spans="2:42" x14ac:dyDescent="0.35">
      <c r="B141" t="s">
        <v>112</v>
      </c>
      <c r="C141" s="17">
        <v>0.333332773973191</v>
      </c>
      <c r="D141" s="17">
        <v>0.352901562671881</v>
      </c>
      <c r="E141" s="17">
        <v>0.31530717954425103</v>
      </c>
      <c r="F141" s="17"/>
      <c r="G141" s="17">
        <v>0.35762245062699399</v>
      </c>
      <c r="H141" s="17">
        <v>0.38394248378047902</v>
      </c>
      <c r="I141" s="17">
        <v>0.36857299419954798</v>
      </c>
      <c r="J141" s="17">
        <v>0.316805202622085</v>
      </c>
      <c r="K141" s="17">
        <v>0.29793238396115401</v>
      </c>
      <c r="L141" s="17">
        <v>0.28419369346573298</v>
      </c>
      <c r="M141" s="17"/>
      <c r="N141" s="17">
        <v>0.40203731369145501</v>
      </c>
      <c r="O141" s="17">
        <v>0.31951153194172599</v>
      </c>
      <c r="P141" s="17">
        <v>0.307963445553041</v>
      </c>
      <c r="Q141" s="17">
        <v>0.29782202717780598</v>
      </c>
      <c r="R141" s="17"/>
      <c r="S141" s="17">
        <v>0.31112875826360697</v>
      </c>
      <c r="T141" s="17">
        <v>0.31666154506352701</v>
      </c>
      <c r="U141" s="17">
        <v>0.29555140103210098</v>
      </c>
      <c r="V141" s="17">
        <v>0.30254827426145298</v>
      </c>
      <c r="W141" s="17">
        <v>0.379948296686967</v>
      </c>
      <c r="X141" s="17">
        <v>0.31198529374560602</v>
      </c>
      <c r="Y141" s="17">
        <v>0.30708329289638298</v>
      </c>
      <c r="Z141" s="17">
        <v>0.34652647886954402</v>
      </c>
      <c r="AA141" s="17">
        <v>0.345333867048634</v>
      </c>
      <c r="AB141" s="17">
        <v>0.38903403434151201</v>
      </c>
      <c r="AC141" s="17">
        <v>0.41447883934250201</v>
      </c>
      <c r="AD141" s="17">
        <v>0.36408417590794301</v>
      </c>
      <c r="AE141" s="17"/>
      <c r="AF141" s="17">
        <v>0.37554244871939702</v>
      </c>
      <c r="AG141" s="17">
        <v>0.27931169465851002</v>
      </c>
      <c r="AH141" s="17"/>
      <c r="AI141" s="17">
        <v>0.89332109660669901</v>
      </c>
      <c r="AJ141" s="17">
        <v>8.0872131074468306E-2</v>
      </c>
      <c r="AK141" s="17"/>
      <c r="AL141" s="17">
        <v>0.78092214228614198</v>
      </c>
      <c r="AM141" s="17">
        <v>0.29931798636310097</v>
      </c>
      <c r="AN141" s="17"/>
      <c r="AO141" s="17">
        <v>0.82479345673202498</v>
      </c>
      <c r="AP141" s="17">
        <v>0.19935066929172901</v>
      </c>
    </row>
    <row r="142" spans="2:42" x14ac:dyDescent="0.35">
      <c r="B142" t="s">
        <v>113</v>
      </c>
      <c r="C142" s="17">
        <v>0.14110827316008001</v>
      </c>
      <c r="D142" s="17">
        <v>0.14549216933329701</v>
      </c>
      <c r="E142" s="17">
        <v>0.13596520907257401</v>
      </c>
      <c r="F142" s="17"/>
      <c r="G142" s="17">
        <v>0.17100147536986901</v>
      </c>
      <c r="H142" s="17">
        <v>0.142995161401934</v>
      </c>
      <c r="I142" s="17">
        <v>0.14499411405552401</v>
      </c>
      <c r="J142" s="17">
        <v>0.133490497673043</v>
      </c>
      <c r="K142" s="17">
        <v>0.12246098752283301</v>
      </c>
      <c r="L142" s="17">
        <v>0.13510122502553201</v>
      </c>
      <c r="M142" s="17"/>
      <c r="N142" s="17">
        <v>0.13334810332636801</v>
      </c>
      <c r="O142" s="17">
        <v>0.13359361553426599</v>
      </c>
      <c r="P142" s="17">
        <v>0.15902686436235</v>
      </c>
      <c r="Q142" s="17">
        <v>0.140716006451579</v>
      </c>
      <c r="R142" s="17"/>
      <c r="S142" s="17">
        <v>0.123311358903768</v>
      </c>
      <c r="T142" s="17">
        <v>0.12529008214377799</v>
      </c>
      <c r="U142" s="17">
        <v>0.134796075931469</v>
      </c>
      <c r="V142" s="17">
        <v>0.155088930536249</v>
      </c>
      <c r="W142" s="17">
        <v>0.15146784700065699</v>
      </c>
      <c r="X142" s="17">
        <v>0.17919444998075901</v>
      </c>
      <c r="Y142" s="17">
        <v>0.15438451608965301</v>
      </c>
      <c r="Z142" s="17">
        <v>0.13556197167787401</v>
      </c>
      <c r="AA142" s="17">
        <v>0.15264087069873999</v>
      </c>
      <c r="AB142" s="17">
        <v>0.149511268693125</v>
      </c>
      <c r="AC142" s="17">
        <v>6.7148831355521299E-2</v>
      </c>
      <c r="AD142" s="17">
        <v>0.156303433113192</v>
      </c>
      <c r="AE142" s="17"/>
      <c r="AF142" s="17">
        <v>0.154281282910053</v>
      </c>
      <c r="AG142" s="17">
        <v>0.123074326591672</v>
      </c>
      <c r="AH142" s="17"/>
      <c r="AI142" s="17">
        <v>3.4984088935328103E-2</v>
      </c>
      <c r="AJ142" s="17">
        <v>0.18895244900018501</v>
      </c>
      <c r="AK142" s="17"/>
      <c r="AL142" s="17">
        <v>4.8284786997552002E-2</v>
      </c>
      <c r="AM142" s="17">
        <v>0.14816244242899501</v>
      </c>
      <c r="AN142" s="17"/>
      <c r="AO142" s="17">
        <v>6.3852378357891404E-3</v>
      </c>
      <c r="AP142" s="17">
        <v>0.17783649263939999</v>
      </c>
    </row>
    <row r="143" spans="2:42" x14ac:dyDescent="0.35">
      <c r="B143" t="s">
        <v>126</v>
      </c>
      <c r="C143" s="17">
        <v>0.25018717448306399</v>
      </c>
      <c r="D143" s="17">
        <v>0.25290051310595701</v>
      </c>
      <c r="E143" s="17">
        <v>0.247908064042688</v>
      </c>
      <c r="F143" s="17"/>
      <c r="G143" s="17">
        <v>9.0075311707139699E-2</v>
      </c>
      <c r="H143" s="17">
        <v>0.18015926403042101</v>
      </c>
      <c r="I143" s="17">
        <v>0.20544816339006</v>
      </c>
      <c r="J143" s="17">
        <v>0.30445998159283599</v>
      </c>
      <c r="K143" s="17">
        <v>0.358340054894981</v>
      </c>
      <c r="L143" s="17">
        <v>0.33433034627603903</v>
      </c>
      <c r="M143" s="17"/>
      <c r="N143" s="17">
        <v>0.228511249638886</v>
      </c>
      <c r="O143" s="17">
        <v>0.27646553100003601</v>
      </c>
      <c r="P143" s="17">
        <v>0.24222635551501601</v>
      </c>
      <c r="Q143" s="17">
        <v>0.25539248314794999</v>
      </c>
      <c r="R143" s="17"/>
      <c r="S143" s="17">
        <v>0.26374736011040101</v>
      </c>
      <c r="T143" s="17">
        <v>0.28742486057663402</v>
      </c>
      <c r="U143" s="17">
        <v>0.29956666646366098</v>
      </c>
      <c r="V143" s="17">
        <v>0.27631567319820499</v>
      </c>
      <c r="W143" s="17">
        <v>0.239519660309746</v>
      </c>
      <c r="X143" s="17">
        <v>0.21514765603015701</v>
      </c>
      <c r="Y143" s="17">
        <v>0.22739802335202799</v>
      </c>
      <c r="Z143" s="17">
        <v>0.207259943011493</v>
      </c>
      <c r="AA143" s="17">
        <v>0.25314422119455199</v>
      </c>
      <c r="AB143" s="17">
        <v>0.20891794830268401</v>
      </c>
      <c r="AC143" s="17">
        <v>0.21529246833967999</v>
      </c>
      <c r="AD143" s="17">
        <v>0.234403601354672</v>
      </c>
      <c r="AE143" s="17"/>
      <c r="AF143" s="17">
        <v>0.218886653210492</v>
      </c>
      <c r="AG143" s="17">
        <v>0.29237685680507502</v>
      </c>
      <c r="AH143" s="17"/>
      <c r="AI143" s="17">
        <v>2.4760617558992799E-2</v>
      </c>
      <c r="AJ143" s="17">
        <v>0.35181667493381302</v>
      </c>
      <c r="AK143" s="17"/>
      <c r="AL143" s="17">
        <v>4.2234917154427697E-2</v>
      </c>
      <c r="AM143" s="17">
        <v>0.26599061479428798</v>
      </c>
      <c r="AN143" s="17"/>
      <c r="AO143" s="17">
        <v>8.8757578651074295E-2</v>
      </c>
      <c r="AP143" s="17">
        <v>0.29419614156062202</v>
      </c>
    </row>
    <row r="144" spans="2:42" x14ac:dyDescent="0.35">
      <c r="B144" t="s">
        <v>127</v>
      </c>
      <c r="C144" s="17">
        <v>5.5505907698565797E-3</v>
      </c>
      <c r="D144" s="17">
        <v>9.5117203327360796E-3</v>
      </c>
      <c r="E144" s="17">
        <v>1.72357006327989E-3</v>
      </c>
      <c r="F144" s="17"/>
      <c r="G144" s="17">
        <v>1.2672545317440401E-2</v>
      </c>
      <c r="H144" s="17">
        <v>9.5823112348856106E-3</v>
      </c>
      <c r="I144" s="17">
        <v>3.0337486359628902E-3</v>
      </c>
      <c r="J144" s="17">
        <v>6.4349338878368096E-3</v>
      </c>
      <c r="K144" s="17">
        <v>1.9094826139822601E-3</v>
      </c>
      <c r="L144" s="17">
        <v>1.26371912762805E-3</v>
      </c>
      <c r="M144" s="17"/>
      <c r="N144" s="17">
        <v>3.6580049724209101E-3</v>
      </c>
      <c r="O144" s="17">
        <v>6.4929675049864603E-3</v>
      </c>
      <c r="P144" s="17">
        <v>1.31526089582622E-2</v>
      </c>
      <c r="Q144" s="17">
        <v>0</v>
      </c>
      <c r="R144" s="17"/>
      <c r="S144" s="17">
        <v>1.0595712700302899E-2</v>
      </c>
      <c r="T144" s="17">
        <v>8.4101303691474401E-3</v>
      </c>
      <c r="U144" s="17">
        <v>0</v>
      </c>
      <c r="V144" s="17">
        <v>0</v>
      </c>
      <c r="W144" s="17">
        <v>5.78897941388008E-3</v>
      </c>
      <c r="X144" s="17">
        <v>6.9107273014487203E-3</v>
      </c>
      <c r="Y144" s="17">
        <v>0</v>
      </c>
      <c r="Z144" s="17">
        <v>0</v>
      </c>
      <c r="AA144" s="17">
        <v>5.6879920931373904E-3</v>
      </c>
      <c r="AB144" s="17">
        <v>2.9734612986795101E-3</v>
      </c>
      <c r="AC144" s="17">
        <v>0</v>
      </c>
      <c r="AD144" s="17">
        <v>3.5217516297719499E-2</v>
      </c>
      <c r="AE144" s="17"/>
      <c r="AF144" s="17">
        <v>2.9263243426785098E-3</v>
      </c>
      <c r="AG144" s="17">
        <v>9.1418143092251193E-3</v>
      </c>
      <c r="AH144" s="17"/>
      <c r="AI144" s="17">
        <v>3.8838628035685499E-3</v>
      </c>
      <c r="AJ144" s="17">
        <v>6.30200503493894E-3</v>
      </c>
      <c r="AK144" s="17"/>
      <c r="AL144" s="17">
        <v>0</v>
      </c>
      <c r="AM144" s="17">
        <v>5.9724108118714902E-3</v>
      </c>
      <c r="AN144" s="17"/>
      <c r="AO144" s="17">
        <v>2.4105218142787101E-3</v>
      </c>
      <c r="AP144" s="17">
        <v>6.4066369649490402E-3</v>
      </c>
    </row>
    <row r="145" spans="2:42" x14ac:dyDescent="0.35">
      <c r="B145" t="s">
        <v>128</v>
      </c>
      <c r="C145" s="17">
        <v>5.72039102528848E-2</v>
      </c>
      <c r="D145" s="17">
        <v>4.8026617415311397E-2</v>
      </c>
      <c r="E145" s="17">
        <v>6.6578467062600497E-2</v>
      </c>
      <c r="F145" s="17"/>
      <c r="G145" s="17">
        <v>6.98850332814972E-2</v>
      </c>
      <c r="H145" s="17">
        <v>5.82344204184801E-2</v>
      </c>
      <c r="I145" s="17">
        <v>4.7574715178193602E-2</v>
      </c>
      <c r="J145" s="17">
        <v>4.2874096152013201E-2</v>
      </c>
      <c r="K145" s="17">
        <v>6.518349672057E-2</v>
      </c>
      <c r="L145" s="17">
        <v>6.2007111699955098E-2</v>
      </c>
      <c r="M145" s="17"/>
      <c r="N145" s="17">
        <v>5.5212601990001303E-2</v>
      </c>
      <c r="O145" s="17">
        <v>5.5793737147685103E-2</v>
      </c>
      <c r="P145" s="17">
        <v>7.1000466952427704E-2</v>
      </c>
      <c r="Q145" s="17">
        <v>4.9440971883173798E-2</v>
      </c>
      <c r="R145" s="17"/>
      <c r="S145" s="17">
        <v>6.3927078437657298E-2</v>
      </c>
      <c r="T145" s="17">
        <v>4.3331224948222002E-2</v>
      </c>
      <c r="U145" s="17">
        <v>6.3289012793030605E-2</v>
      </c>
      <c r="V145" s="17">
        <v>7.4968750172061602E-2</v>
      </c>
      <c r="W145" s="17">
        <v>3.4245175601178901E-2</v>
      </c>
      <c r="X145" s="17">
        <v>3.5723890356540298E-2</v>
      </c>
      <c r="Y145" s="17">
        <v>3.9319654140051397E-2</v>
      </c>
      <c r="Z145" s="17">
        <v>8.3374733742296397E-2</v>
      </c>
      <c r="AA145" s="17">
        <v>6.3190080038069002E-2</v>
      </c>
      <c r="AB145" s="17">
        <v>6.0947059033373198E-2</v>
      </c>
      <c r="AC145" s="17">
        <v>6.3983436990763101E-2</v>
      </c>
      <c r="AD145" s="17">
        <v>0.103149617109649</v>
      </c>
      <c r="AE145" s="17"/>
      <c r="AF145" s="17">
        <v>6.0564953212473897E-2</v>
      </c>
      <c r="AG145" s="17">
        <v>5.3173812102552502E-2</v>
      </c>
      <c r="AH145" s="17"/>
      <c r="AI145" s="17">
        <v>1.2840493216155499E-2</v>
      </c>
      <c r="AJ145" s="17">
        <v>7.7204357286504099E-2</v>
      </c>
      <c r="AK145" s="17"/>
      <c r="AL145" s="17">
        <v>1.14008189806285E-2</v>
      </c>
      <c r="AM145" s="17">
        <v>6.0684740075504701E-2</v>
      </c>
      <c r="AN145" s="17"/>
      <c r="AO145" s="17">
        <v>7.9839334418452205E-3</v>
      </c>
      <c r="AP145" s="17">
        <v>7.0622269679923397E-2</v>
      </c>
    </row>
    <row r="146" spans="2:42" x14ac:dyDescent="0.35">
      <c r="B146" t="s">
        <v>129</v>
      </c>
      <c r="C146" s="17">
        <v>4.44376273032163E-2</v>
      </c>
      <c r="D146" s="17">
        <v>4.2586281954942698E-2</v>
      </c>
      <c r="E146" s="17">
        <v>4.6567280987556199E-2</v>
      </c>
      <c r="F146" s="17"/>
      <c r="G146" s="17">
        <v>3.2292840469581197E-2</v>
      </c>
      <c r="H146" s="17">
        <v>2.0383465667297301E-2</v>
      </c>
      <c r="I146" s="17">
        <v>3.75436999941723E-2</v>
      </c>
      <c r="J146" s="17">
        <v>3.8971780438474601E-2</v>
      </c>
      <c r="K146" s="17">
        <v>5.4995206352497203E-2</v>
      </c>
      <c r="L146" s="17">
        <v>7.5198234621066604E-2</v>
      </c>
      <c r="M146" s="17"/>
      <c r="N146" s="17">
        <v>3.8678418158389398E-2</v>
      </c>
      <c r="O146" s="17">
        <v>4.9338000728565798E-2</v>
      </c>
      <c r="P146" s="17">
        <v>3.6678658119925302E-2</v>
      </c>
      <c r="Q146" s="17">
        <v>5.1599405894193699E-2</v>
      </c>
      <c r="R146" s="17"/>
      <c r="S146" s="17">
        <v>2.8570290735941001E-2</v>
      </c>
      <c r="T146" s="17">
        <v>5.1679387979483501E-2</v>
      </c>
      <c r="U146" s="17">
        <v>7.1184500464554906E-2</v>
      </c>
      <c r="V146" s="17">
        <v>5.0019077621907798E-2</v>
      </c>
      <c r="W146" s="17">
        <v>4.2852674269897001E-2</v>
      </c>
      <c r="X146" s="17">
        <v>4.4983658701812097E-2</v>
      </c>
      <c r="Y146" s="17">
        <v>5.7462860297543501E-2</v>
      </c>
      <c r="Z146" s="17">
        <v>5.21012839674889E-2</v>
      </c>
      <c r="AA146" s="17">
        <v>2.32101963158199E-2</v>
      </c>
      <c r="AB146" s="17">
        <v>4.8379637773521701E-2</v>
      </c>
      <c r="AC146" s="17">
        <v>3.3951219066308401E-2</v>
      </c>
      <c r="AD146" s="17">
        <v>3.9426046744154897E-2</v>
      </c>
      <c r="AE146" s="17"/>
      <c r="AF146" s="17">
        <v>5.0963552510545698E-2</v>
      </c>
      <c r="AG146" s="17">
        <v>3.6022731151348401E-2</v>
      </c>
      <c r="AH146" s="17"/>
      <c r="AI146" s="17">
        <v>6.8379712436280101E-3</v>
      </c>
      <c r="AJ146" s="17">
        <v>6.1388754599824097E-2</v>
      </c>
      <c r="AK146" s="17"/>
      <c r="AL146" s="17">
        <v>4.8192079019531098E-2</v>
      </c>
      <c r="AM146" s="17">
        <v>4.4152305785852899E-2</v>
      </c>
      <c r="AN146" s="17"/>
      <c r="AO146" s="17">
        <v>1.7682410802201998E-2</v>
      </c>
      <c r="AP146" s="17">
        <v>5.1731639507592603E-2</v>
      </c>
    </row>
    <row r="147" spans="2:42" x14ac:dyDescent="0.35">
      <c r="B147" t="s">
        <v>130</v>
      </c>
      <c r="C147" s="17">
        <v>2.3219397329326499E-2</v>
      </c>
      <c r="D147" s="17">
        <v>2.3344653467514902E-2</v>
      </c>
      <c r="E147" s="17">
        <v>2.2655036944519601E-2</v>
      </c>
      <c r="F147" s="17"/>
      <c r="G147" s="17">
        <v>3.3352325735260001E-2</v>
      </c>
      <c r="H147" s="17">
        <v>3.1611973945484602E-2</v>
      </c>
      <c r="I147" s="17">
        <v>1.9436148512911498E-2</v>
      </c>
      <c r="J147" s="17">
        <v>1.4100058477403501E-2</v>
      </c>
      <c r="K147" s="17">
        <v>1.7902382171037599E-2</v>
      </c>
      <c r="L147" s="17">
        <v>2.3637316516572499E-2</v>
      </c>
      <c r="M147" s="17"/>
      <c r="N147" s="17">
        <v>2.7688496707438601E-2</v>
      </c>
      <c r="O147" s="17">
        <v>1.50566853421363E-2</v>
      </c>
      <c r="P147" s="17">
        <v>2.8440195452238502E-2</v>
      </c>
      <c r="Q147" s="17">
        <v>2.2586396467888702E-2</v>
      </c>
      <c r="R147" s="17"/>
      <c r="S147" s="17">
        <v>2.1227342263017299E-2</v>
      </c>
      <c r="T147" s="17">
        <v>2.2467519633995299E-2</v>
      </c>
      <c r="U147" s="17">
        <v>3.0580237058978402E-2</v>
      </c>
      <c r="V147" s="17">
        <v>3.1065371115989698E-2</v>
      </c>
      <c r="W147" s="17">
        <v>2.3840208839740699E-2</v>
      </c>
      <c r="X147" s="17">
        <v>3.7164166673554301E-2</v>
      </c>
      <c r="Y147" s="17">
        <v>3.2945814449253097E-2</v>
      </c>
      <c r="Z147" s="17">
        <v>2.3414410541673598E-2</v>
      </c>
      <c r="AA147" s="17">
        <v>1.4481080807054099E-2</v>
      </c>
      <c r="AB147" s="17">
        <v>6.0631298020317401E-3</v>
      </c>
      <c r="AC147" s="17">
        <v>1.9886781889445398E-2</v>
      </c>
      <c r="AD147" s="17">
        <v>1.20701472436781E-2</v>
      </c>
      <c r="AE147" s="17"/>
      <c r="AF147" s="17">
        <v>2.3586643019908499E-2</v>
      </c>
      <c r="AG147" s="17">
        <v>2.2929278390935701E-2</v>
      </c>
      <c r="AH147" s="17"/>
      <c r="AI147" s="17">
        <v>7.1268996597121997E-3</v>
      </c>
      <c r="AJ147" s="17">
        <v>3.04744098774648E-2</v>
      </c>
      <c r="AK147" s="17"/>
      <c r="AL147" s="17">
        <v>1.38782908459341E-2</v>
      </c>
      <c r="AM147" s="17">
        <v>2.3929279590992902E-2</v>
      </c>
      <c r="AN147" s="17"/>
      <c r="AO147" s="17">
        <v>7.3073451832719096E-3</v>
      </c>
      <c r="AP147" s="17">
        <v>2.7557344007709601E-2</v>
      </c>
    </row>
    <row r="148" spans="2:42" x14ac:dyDescent="0.35">
      <c r="B148" t="s">
        <v>118</v>
      </c>
      <c r="C148" s="17">
        <v>6.2584157501780696E-3</v>
      </c>
      <c r="D148" s="17">
        <v>7.7115741399627303E-3</v>
      </c>
      <c r="E148" s="17">
        <v>4.8850670616026699E-3</v>
      </c>
      <c r="F148" s="17"/>
      <c r="G148" s="17">
        <v>7.4345930227289799E-3</v>
      </c>
      <c r="H148" s="17">
        <v>1.4675239548204599E-2</v>
      </c>
      <c r="I148" s="17">
        <v>7.0285110156519002E-3</v>
      </c>
      <c r="J148" s="17">
        <v>4.0336924047569304E-3</v>
      </c>
      <c r="K148" s="17">
        <v>1.9192172748849501E-3</v>
      </c>
      <c r="L148" s="17">
        <v>2.6833131755324602E-3</v>
      </c>
      <c r="M148" s="17"/>
      <c r="N148" s="17">
        <v>8.3449580427039493E-3</v>
      </c>
      <c r="O148" s="17">
        <v>6.5667074101001402E-3</v>
      </c>
      <c r="P148" s="17">
        <v>7.0096684512253298E-3</v>
      </c>
      <c r="Q148" s="17">
        <v>3.1070809698918599E-3</v>
      </c>
      <c r="R148" s="17"/>
      <c r="S148" s="17">
        <v>9.5272676267800695E-3</v>
      </c>
      <c r="T148" s="17">
        <v>8.2256975665779396E-3</v>
      </c>
      <c r="U148" s="17">
        <v>4.6997286198318102E-3</v>
      </c>
      <c r="V148" s="17">
        <v>6.8154299908456803E-3</v>
      </c>
      <c r="W148" s="17">
        <v>1.16654469480818E-2</v>
      </c>
      <c r="X148" s="17">
        <v>4.4193869069736203E-3</v>
      </c>
      <c r="Y148" s="17">
        <v>4.5547856933213704E-3</v>
      </c>
      <c r="Z148" s="17">
        <v>0</v>
      </c>
      <c r="AA148" s="17">
        <v>3.4602727885493798E-3</v>
      </c>
      <c r="AB148" s="17">
        <v>6.5452422758194998E-3</v>
      </c>
      <c r="AC148" s="17">
        <v>6.3256574134949702E-3</v>
      </c>
      <c r="AD148" s="17">
        <v>0</v>
      </c>
      <c r="AE148" s="17"/>
      <c r="AF148" s="17">
        <v>7.84682427460235E-3</v>
      </c>
      <c r="AG148" s="17">
        <v>4.1698816320927699E-3</v>
      </c>
      <c r="AH148" s="17"/>
      <c r="AI148" s="17">
        <v>5.5469278670342197E-3</v>
      </c>
      <c r="AJ148" s="17">
        <v>6.5791772395398804E-3</v>
      </c>
      <c r="AK148" s="17"/>
      <c r="AL148" s="17">
        <v>4.2719736469653902E-3</v>
      </c>
      <c r="AM148" s="17">
        <v>6.4093764543949701E-3</v>
      </c>
      <c r="AN148" s="17"/>
      <c r="AO148" s="17">
        <v>3.3320557841164901E-3</v>
      </c>
      <c r="AP148" s="17">
        <v>7.0562005599568399E-3</v>
      </c>
    </row>
    <row r="149" spans="2:42" x14ac:dyDescent="0.35">
      <c r="B149" t="s">
        <v>131</v>
      </c>
      <c r="C149" s="17">
        <v>8.4718165256788998E-3</v>
      </c>
      <c r="D149" s="17">
        <v>9.57150686218383E-3</v>
      </c>
      <c r="E149" s="17">
        <v>7.4596072975545696E-3</v>
      </c>
      <c r="F149" s="17"/>
      <c r="G149" s="17">
        <v>1.1963960217034801E-2</v>
      </c>
      <c r="H149" s="17">
        <v>2.0800251567775702E-3</v>
      </c>
      <c r="I149" s="17">
        <v>7.8467129959505205E-3</v>
      </c>
      <c r="J149" s="17">
        <v>1.1841501516694899E-2</v>
      </c>
      <c r="K149" s="17">
        <v>7.6326787508821103E-3</v>
      </c>
      <c r="L149" s="17">
        <v>9.6942047806544401E-3</v>
      </c>
      <c r="M149" s="17"/>
      <c r="N149" s="17">
        <v>5.3060242685606003E-3</v>
      </c>
      <c r="O149" s="17">
        <v>1.2741857374271401E-2</v>
      </c>
      <c r="P149" s="17">
        <v>3.9166355447900897E-3</v>
      </c>
      <c r="Q149" s="17">
        <v>1.1577239885486401E-2</v>
      </c>
      <c r="R149" s="17"/>
      <c r="S149" s="17">
        <v>9.6448429162255492E-3</v>
      </c>
      <c r="T149" s="17">
        <v>4.7079831221391796E-3</v>
      </c>
      <c r="U149" s="17">
        <v>1.3259212674116399E-2</v>
      </c>
      <c r="V149" s="17">
        <v>3.02526894582162E-3</v>
      </c>
      <c r="W149" s="17">
        <v>7.3571478679450002E-3</v>
      </c>
      <c r="X149" s="17">
        <v>1.91520447079663E-2</v>
      </c>
      <c r="Y149" s="17">
        <v>3.2881179813650701E-3</v>
      </c>
      <c r="Z149" s="17">
        <v>0</v>
      </c>
      <c r="AA149" s="17">
        <v>4.9052402581773197E-3</v>
      </c>
      <c r="AB149" s="17">
        <v>1.5466573233322701E-2</v>
      </c>
      <c r="AC149" s="17">
        <v>5.8284370697975797E-3</v>
      </c>
      <c r="AD149" s="17">
        <v>1.50061251817149E-2</v>
      </c>
      <c r="AE149" s="17"/>
      <c r="AF149" s="17">
        <v>7.1123273212906103E-3</v>
      </c>
      <c r="AG149" s="17">
        <v>1.0381779600534199E-2</v>
      </c>
      <c r="AH149" s="17"/>
      <c r="AI149" s="17">
        <v>1.14364551687537E-3</v>
      </c>
      <c r="AJ149" s="17">
        <v>1.17755903534148E-2</v>
      </c>
      <c r="AK149" s="17"/>
      <c r="AL149" s="17">
        <v>4.5975654349504E-3</v>
      </c>
      <c r="AM149" s="17">
        <v>8.7662422590156792E-3</v>
      </c>
      <c r="AN149" s="17"/>
      <c r="AO149" s="17">
        <v>3.6588966395207602E-3</v>
      </c>
      <c r="AP149" s="17">
        <v>9.7839156592064592E-3</v>
      </c>
    </row>
    <row r="150" spans="2:42" x14ac:dyDescent="0.35">
      <c r="B150" t="s">
        <v>132</v>
      </c>
      <c r="C150" s="17">
        <v>1.27681796998299E-2</v>
      </c>
      <c r="D150" s="17">
        <v>9.3128223716594204E-3</v>
      </c>
      <c r="E150" s="17">
        <v>1.6234227170424199E-2</v>
      </c>
      <c r="F150" s="17"/>
      <c r="G150" s="17">
        <v>7.5687328050734201E-3</v>
      </c>
      <c r="H150" s="17">
        <v>3.9476798771446199E-3</v>
      </c>
      <c r="I150" s="17">
        <v>2.4851668331308099E-2</v>
      </c>
      <c r="J150" s="17">
        <v>1.8945885633614001E-2</v>
      </c>
      <c r="K150" s="17">
        <v>8.3291579459168104E-3</v>
      </c>
      <c r="L150" s="17">
        <v>1.1576022744320799E-2</v>
      </c>
      <c r="M150" s="17"/>
      <c r="N150" s="17">
        <v>5.9725198423533398E-3</v>
      </c>
      <c r="O150" s="17">
        <v>1.12866240776733E-2</v>
      </c>
      <c r="P150" s="17">
        <v>2.0506902101678499E-2</v>
      </c>
      <c r="Q150" s="17">
        <v>1.5006501467822101E-2</v>
      </c>
      <c r="R150" s="17"/>
      <c r="S150" s="17">
        <v>1.6702488340623701E-2</v>
      </c>
      <c r="T150" s="17">
        <v>7.5099202000517198E-3</v>
      </c>
      <c r="U150" s="17">
        <v>1.34828315577006E-2</v>
      </c>
      <c r="V150" s="17">
        <v>1.18274825915335E-2</v>
      </c>
      <c r="W150" s="17">
        <v>0</v>
      </c>
      <c r="X150" s="17">
        <v>1.25706635540582E-2</v>
      </c>
      <c r="Y150" s="17">
        <v>1.8040326578406801E-2</v>
      </c>
      <c r="Z150" s="17">
        <v>0</v>
      </c>
      <c r="AA150" s="17">
        <v>2.4403251023960602E-2</v>
      </c>
      <c r="AB150" s="17">
        <v>1.0141029703318099E-2</v>
      </c>
      <c r="AC150" s="17">
        <v>2.2777391669356401E-2</v>
      </c>
      <c r="AD150" s="17">
        <v>0</v>
      </c>
      <c r="AE150" s="17"/>
      <c r="AF150" s="17">
        <v>1.1193808978353899E-2</v>
      </c>
      <c r="AG150" s="17">
        <v>1.50062143153351E-2</v>
      </c>
      <c r="AH150" s="17"/>
      <c r="AI150" s="17">
        <v>2.6008555222425799E-3</v>
      </c>
      <c r="AJ150" s="17">
        <v>1.73519345652207E-2</v>
      </c>
      <c r="AK150" s="17"/>
      <c r="AL150" s="17">
        <v>5.90552327385316E-3</v>
      </c>
      <c r="AM150" s="17">
        <v>1.3289710856055599E-2</v>
      </c>
      <c r="AN150" s="17"/>
      <c r="AO150" s="17">
        <v>1.6548635752469099E-3</v>
      </c>
      <c r="AP150" s="17">
        <v>1.5797894052570299E-2</v>
      </c>
    </row>
    <row r="151" spans="2:42" x14ac:dyDescent="0.35">
      <c r="B151" t="s">
        <v>133</v>
      </c>
      <c r="C151" s="17">
        <v>8.7322753105034304E-2</v>
      </c>
      <c r="D151" s="17">
        <v>7.3205050425216495E-2</v>
      </c>
      <c r="E151" s="17">
        <v>0.100379616087139</v>
      </c>
      <c r="F151" s="17"/>
      <c r="G151" s="17">
        <v>0.13183730257020701</v>
      </c>
      <c r="H151" s="17">
        <v>0.11347373133706599</v>
      </c>
      <c r="I151" s="17">
        <v>0.11227346695411</v>
      </c>
      <c r="J151" s="17">
        <v>8.8397983779806996E-2</v>
      </c>
      <c r="K151" s="17">
        <v>5.15693146467694E-2</v>
      </c>
      <c r="L151" s="17">
        <v>3.8957788837901297E-2</v>
      </c>
      <c r="M151" s="17"/>
      <c r="N151" s="17">
        <v>7.3098060433169701E-2</v>
      </c>
      <c r="O151" s="17">
        <v>8.1803935169799794E-2</v>
      </c>
      <c r="P151" s="17">
        <v>8.1667511681920504E-2</v>
      </c>
      <c r="Q151" s="17">
        <v>0.11455854924645199</v>
      </c>
      <c r="R151" s="17"/>
      <c r="S151" s="17">
        <v>0.10911301446340101</v>
      </c>
      <c r="T151" s="17">
        <v>9.3709622536745599E-2</v>
      </c>
      <c r="U151" s="17">
        <v>6.49317682482696E-2</v>
      </c>
      <c r="V151" s="17">
        <v>6.1350302509707799E-2</v>
      </c>
      <c r="W151" s="17">
        <v>7.4738386532801598E-2</v>
      </c>
      <c r="X151" s="17">
        <v>7.6782716448535404E-2</v>
      </c>
      <c r="Y151" s="17">
        <v>0.120834487893374</v>
      </c>
      <c r="Z151" s="17">
        <v>9.4930005097772704E-2</v>
      </c>
      <c r="AA151" s="17">
        <v>7.6095809976043899E-2</v>
      </c>
      <c r="AB151" s="17">
        <v>8.1323578718681802E-2</v>
      </c>
      <c r="AC151" s="17">
        <v>0.133035134251106</v>
      </c>
      <c r="AD151" s="17">
        <v>4.0339337047276401E-2</v>
      </c>
      <c r="AE151" s="17"/>
      <c r="AF151" s="17">
        <v>7.1943253937514107E-2</v>
      </c>
      <c r="AG151" s="17">
        <v>0.10635886489226901</v>
      </c>
      <c r="AH151" s="17"/>
      <c r="AI151" s="17">
        <v>4.8319642432443901E-3</v>
      </c>
      <c r="AJ151" s="17">
        <v>0.124512238577395</v>
      </c>
      <c r="AK151" s="17"/>
      <c r="AL151" s="17">
        <v>4.0311902360016097E-2</v>
      </c>
      <c r="AM151" s="17">
        <v>9.08953672390308E-2</v>
      </c>
      <c r="AN151" s="17"/>
      <c r="AO151" s="17">
        <v>2.6155195447120801E-2</v>
      </c>
      <c r="AP151" s="17">
        <v>0.103998264291864</v>
      </c>
    </row>
    <row r="152" spans="2:42" x14ac:dyDescent="0.35">
      <c r="B152" t="s">
        <v>134</v>
      </c>
      <c r="C152" s="17">
        <v>1.7641787804635298E-2</v>
      </c>
      <c r="D152" s="17">
        <v>1.8139799628252701E-2</v>
      </c>
      <c r="E152" s="17">
        <v>1.6670456806002501E-2</v>
      </c>
      <c r="F152" s="17"/>
      <c r="G152" s="17">
        <v>2.7722665705899499E-2</v>
      </c>
      <c r="H152" s="17">
        <v>2.2793383933948599E-2</v>
      </c>
      <c r="I152" s="17">
        <v>1.70037692519171E-2</v>
      </c>
      <c r="J152" s="17">
        <v>1.54793699715274E-2</v>
      </c>
      <c r="K152" s="17">
        <v>7.6056747458748903E-3</v>
      </c>
      <c r="L152" s="17">
        <v>1.5696275040128101E-2</v>
      </c>
      <c r="M152" s="17"/>
      <c r="N152" s="17">
        <v>1.13167686360474E-2</v>
      </c>
      <c r="O152" s="17">
        <v>1.6676833573683901E-2</v>
      </c>
      <c r="P152" s="17">
        <v>1.1941389349008199E-2</v>
      </c>
      <c r="Q152" s="17">
        <v>2.7824537880937399E-2</v>
      </c>
      <c r="R152" s="17"/>
      <c r="S152" s="17">
        <v>2.3135681879671199E-2</v>
      </c>
      <c r="T152" s="17">
        <v>1.39134500428524E-2</v>
      </c>
      <c r="U152" s="17">
        <v>0</v>
      </c>
      <c r="V152" s="17">
        <v>1.23905932437495E-2</v>
      </c>
      <c r="W152" s="17">
        <v>1.3222280307346099E-2</v>
      </c>
      <c r="X152" s="17">
        <v>2.59324325335119E-2</v>
      </c>
      <c r="Y152" s="17">
        <v>2.7169493801342599E-2</v>
      </c>
      <c r="Z152" s="17">
        <v>4.0334615676199601E-2</v>
      </c>
      <c r="AA152" s="17">
        <v>2.3782106476173698E-2</v>
      </c>
      <c r="AB152" s="17">
        <v>1.06079185938724E-2</v>
      </c>
      <c r="AC152" s="17">
        <v>1.7291802612025599E-2</v>
      </c>
      <c r="AD152" s="17">
        <v>0</v>
      </c>
      <c r="AE152" s="17"/>
      <c r="AF152" s="17">
        <v>1.04151664075083E-2</v>
      </c>
      <c r="AG152" s="17">
        <v>2.6515543872046E-2</v>
      </c>
      <c r="AH152" s="17"/>
      <c r="AI152" s="17">
        <v>1.11391442364811E-3</v>
      </c>
      <c r="AJ152" s="17">
        <v>2.5093081645709701E-2</v>
      </c>
      <c r="AK152" s="17"/>
      <c r="AL152" s="17">
        <v>0</v>
      </c>
      <c r="AM152" s="17">
        <v>1.8982484674846398E-2</v>
      </c>
      <c r="AN152" s="17"/>
      <c r="AO152" s="17">
        <v>5.0815144421481198E-3</v>
      </c>
      <c r="AP152" s="17">
        <v>2.1065971914407299E-2</v>
      </c>
    </row>
    <row r="153" spans="2:42" x14ac:dyDescent="0.35">
      <c r="B153" t="s">
        <v>75</v>
      </c>
      <c r="C153" s="17">
        <v>1.2497299843025301E-2</v>
      </c>
      <c r="D153" s="17">
        <v>7.29572829108478E-3</v>
      </c>
      <c r="E153" s="17">
        <v>1.76662178598074E-2</v>
      </c>
      <c r="F153" s="17"/>
      <c r="G153" s="17">
        <v>4.6570763171275002E-2</v>
      </c>
      <c r="H153" s="17">
        <v>1.61208596678768E-2</v>
      </c>
      <c r="I153" s="17">
        <v>4.39228748468977E-3</v>
      </c>
      <c r="J153" s="17">
        <v>4.1650158499069003E-3</v>
      </c>
      <c r="K153" s="17">
        <v>4.2199623986162501E-3</v>
      </c>
      <c r="L153" s="17">
        <v>5.6607486889367004E-3</v>
      </c>
      <c r="M153" s="17"/>
      <c r="N153" s="17">
        <v>6.8274802922054902E-3</v>
      </c>
      <c r="O153" s="17">
        <v>1.46719731950709E-2</v>
      </c>
      <c r="P153" s="17">
        <v>1.6469297958117701E-2</v>
      </c>
      <c r="Q153" s="17">
        <v>1.0368799526820301E-2</v>
      </c>
      <c r="R153" s="17"/>
      <c r="S153" s="17">
        <v>9.3688033586040199E-3</v>
      </c>
      <c r="T153" s="17">
        <v>1.66685758168463E-2</v>
      </c>
      <c r="U153" s="17">
        <v>8.6585651562866607E-3</v>
      </c>
      <c r="V153" s="17">
        <v>1.45848458124756E-2</v>
      </c>
      <c r="W153" s="17">
        <v>1.53538962217586E-2</v>
      </c>
      <c r="X153" s="17">
        <v>3.0032913059077099E-2</v>
      </c>
      <c r="Y153" s="17">
        <v>7.5186268272768499E-3</v>
      </c>
      <c r="Z153" s="17">
        <v>1.6496557415658201E-2</v>
      </c>
      <c r="AA153" s="17">
        <v>9.6650112810892797E-3</v>
      </c>
      <c r="AB153" s="17">
        <v>1.00891182300578E-2</v>
      </c>
      <c r="AC153" s="17">
        <v>0</v>
      </c>
      <c r="AD153" s="17">
        <v>0</v>
      </c>
      <c r="AE153" s="17"/>
      <c r="AF153" s="17">
        <v>4.7367611551816999E-3</v>
      </c>
      <c r="AG153" s="17">
        <v>2.1537201678404401E-2</v>
      </c>
      <c r="AH153" s="17"/>
      <c r="AI153" s="17">
        <v>1.0076624028714099E-3</v>
      </c>
      <c r="AJ153" s="17">
        <v>1.7677195811521901E-2</v>
      </c>
      <c r="AK153" s="17"/>
      <c r="AL153" s="17">
        <v>0</v>
      </c>
      <c r="AM153" s="17">
        <v>1.34470386660504E-2</v>
      </c>
      <c r="AN153" s="17"/>
      <c r="AO153" s="17">
        <v>4.7969896513604697E-3</v>
      </c>
      <c r="AP153" s="17">
        <v>1.45965598700693E-2</v>
      </c>
    </row>
    <row r="154" spans="2:42" x14ac:dyDescent="0.35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</row>
    <row r="155" spans="2:42" x14ac:dyDescent="0.35">
      <c r="B155" s="6" t="s">
        <v>154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</row>
    <row r="156" spans="2:42" x14ac:dyDescent="0.35">
      <c r="B156" s="24" t="s">
        <v>59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</row>
    <row r="157" spans="2:42" x14ac:dyDescent="0.35">
      <c r="B157" t="s">
        <v>143</v>
      </c>
      <c r="C157" s="17">
        <v>0.35717854698483698</v>
      </c>
      <c r="D157" s="17">
        <v>0.36286749235579902</v>
      </c>
      <c r="E157" s="17">
        <v>0.35238635447598798</v>
      </c>
      <c r="F157" s="17"/>
      <c r="G157" s="17">
        <v>0.29201538761332702</v>
      </c>
      <c r="H157" s="17">
        <v>0.40883331570049602</v>
      </c>
      <c r="I157" s="17">
        <v>0.40256350040841299</v>
      </c>
      <c r="J157" s="17">
        <v>0.38372610071001501</v>
      </c>
      <c r="K157" s="17">
        <v>0.37119655239398303</v>
      </c>
      <c r="L157" s="17">
        <v>0.29061826980686201</v>
      </c>
      <c r="M157" s="17"/>
      <c r="N157" s="17">
        <v>0.39375818139525498</v>
      </c>
      <c r="O157" s="17">
        <v>0.351523256865169</v>
      </c>
      <c r="P157" s="17">
        <v>0.34440308569329903</v>
      </c>
      <c r="Q157" s="17">
        <v>0.33699540760923002</v>
      </c>
      <c r="R157" s="17"/>
      <c r="S157" s="17">
        <v>0.30400481587352302</v>
      </c>
      <c r="T157" s="17">
        <v>0.37764978533140803</v>
      </c>
      <c r="U157" s="17">
        <v>0.31592107691649002</v>
      </c>
      <c r="V157" s="17">
        <v>0.329803332734868</v>
      </c>
      <c r="W157" s="17">
        <v>0.36724378326047802</v>
      </c>
      <c r="X157" s="17">
        <v>0.31080274592372398</v>
      </c>
      <c r="Y157" s="17">
        <v>0.37621679838340799</v>
      </c>
      <c r="Z157" s="17">
        <v>0.35500038338450302</v>
      </c>
      <c r="AA157" s="17">
        <v>0.399476586103159</v>
      </c>
      <c r="AB157" s="17">
        <v>0.41294627137412598</v>
      </c>
      <c r="AC157" s="17">
        <v>0.38324599922529801</v>
      </c>
      <c r="AD157" s="17">
        <v>0.410932761324874</v>
      </c>
      <c r="AE157" s="17"/>
      <c r="AF157" s="17">
        <v>0.40041733536497598</v>
      </c>
      <c r="AG157" s="17">
        <v>0.29950569856856701</v>
      </c>
      <c r="AH157" s="17"/>
      <c r="AI157" s="17">
        <v>0.43526714757541302</v>
      </c>
      <c r="AJ157" s="17">
        <v>0.32197370875634201</v>
      </c>
      <c r="AK157" s="17"/>
      <c r="AL157" s="17">
        <v>0.41076410976032102</v>
      </c>
      <c r="AM157" s="17">
        <v>0.35310628417920897</v>
      </c>
      <c r="AN157" s="17"/>
      <c r="AO157" s="17">
        <v>0.40106319552337699</v>
      </c>
      <c r="AP157" s="17">
        <v>0.34521470576483598</v>
      </c>
    </row>
    <row r="158" spans="2:42" x14ac:dyDescent="0.35">
      <c r="B158" t="s">
        <v>144</v>
      </c>
      <c r="C158" s="17">
        <v>0.17543211857003599</v>
      </c>
      <c r="D158" s="17">
        <v>0.18921263273754199</v>
      </c>
      <c r="E158" s="17">
        <v>0.16250155289801799</v>
      </c>
      <c r="F158" s="17"/>
      <c r="G158" s="17">
        <v>0.185245747235143</v>
      </c>
      <c r="H158" s="17">
        <v>0.206927189829159</v>
      </c>
      <c r="I158" s="17">
        <v>0.19515444150786301</v>
      </c>
      <c r="J158" s="17">
        <v>0.179733701859673</v>
      </c>
      <c r="K158" s="17">
        <v>0.16084765790905001</v>
      </c>
      <c r="L158" s="17">
        <v>0.13334971481871999</v>
      </c>
      <c r="M158" s="17"/>
      <c r="N158" s="17">
        <v>0.20376541921511801</v>
      </c>
      <c r="O158" s="17">
        <v>0.161455175829743</v>
      </c>
      <c r="P158" s="17">
        <v>0.177050386709422</v>
      </c>
      <c r="Q158" s="17">
        <v>0.16026455735120501</v>
      </c>
      <c r="R158" s="17"/>
      <c r="S158" s="17">
        <v>0.19487903532379999</v>
      </c>
      <c r="T158" s="17">
        <v>0.15276753205406299</v>
      </c>
      <c r="U158" s="17">
        <v>0.17031595006285</v>
      </c>
      <c r="V158" s="17">
        <v>0.20586979513980599</v>
      </c>
      <c r="W158" s="17">
        <v>0.15488325644793699</v>
      </c>
      <c r="X158" s="17">
        <v>0.177410634574168</v>
      </c>
      <c r="Y158" s="17">
        <v>0.168449783299749</v>
      </c>
      <c r="Z158" s="17">
        <v>0.185619536302881</v>
      </c>
      <c r="AA158" s="17">
        <v>0.18147167472231601</v>
      </c>
      <c r="AB158" s="17">
        <v>0.155895393503934</v>
      </c>
      <c r="AC158" s="17">
        <v>0.20852377445228301</v>
      </c>
      <c r="AD158" s="17">
        <v>0.13377155867936399</v>
      </c>
      <c r="AE158" s="17"/>
      <c r="AF158" s="17">
        <v>0.182741820180576</v>
      </c>
      <c r="AG158" s="17">
        <v>0.16487255208024301</v>
      </c>
      <c r="AH158" s="17"/>
      <c r="AI158" s="17">
        <v>0.186035536243642</v>
      </c>
      <c r="AJ158" s="17">
        <v>0.17065175881143699</v>
      </c>
      <c r="AK158" s="17"/>
      <c r="AL158" s="17">
        <v>0.18600691727792901</v>
      </c>
      <c r="AM158" s="17">
        <v>0.17462848122399199</v>
      </c>
      <c r="AN158" s="17"/>
      <c r="AO158" s="17">
        <v>0.17160691476935</v>
      </c>
      <c r="AP158" s="17">
        <v>0.176474946356736</v>
      </c>
    </row>
    <row r="159" spans="2:42" x14ac:dyDescent="0.35">
      <c r="B159" t="s">
        <v>145</v>
      </c>
      <c r="C159" s="17">
        <v>0.12910506953581499</v>
      </c>
      <c r="D159" s="17">
        <v>0.13772657821070999</v>
      </c>
      <c r="E159" s="17">
        <v>0.120234134251304</v>
      </c>
      <c r="F159" s="17"/>
      <c r="G159" s="17">
        <v>0.14556507892076601</v>
      </c>
      <c r="H159" s="17">
        <v>0.154132542037277</v>
      </c>
      <c r="I159" s="17">
        <v>0.13669188265347301</v>
      </c>
      <c r="J159" s="17">
        <v>0.13153226124860701</v>
      </c>
      <c r="K159" s="17">
        <v>0.104959803729338</v>
      </c>
      <c r="L159" s="17">
        <v>0.10568374390459399</v>
      </c>
      <c r="M159" s="17"/>
      <c r="N159" s="17">
        <v>0.14791423782655899</v>
      </c>
      <c r="O159" s="17">
        <v>0.13285562369346099</v>
      </c>
      <c r="P159" s="17">
        <v>0.133513092313128</v>
      </c>
      <c r="Q159" s="17">
        <v>0.101349226972017</v>
      </c>
      <c r="R159" s="17"/>
      <c r="S159" s="17">
        <v>0.15270322473356901</v>
      </c>
      <c r="T159" s="17">
        <v>0.126081208864185</v>
      </c>
      <c r="U159" s="17">
        <v>0.13601707876508701</v>
      </c>
      <c r="V159" s="17">
        <v>0.127262701349977</v>
      </c>
      <c r="W159" s="17">
        <v>0.14704807385989499</v>
      </c>
      <c r="X159" s="17">
        <v>0.13111034607153901</v>
      </c>
      <c r="Y159" s="17">
        <v>0.12516364473703701</v>
      </c>
      <c r="Z159" s="17">
        <v>0.12760336961095001</v>
      </c>
      <c r="AA159" s="17">
        <v>0.117302997416439</v>
      </c>
      <c r="AB159" s="17">
        <v>0.118709128296219</v>
      </c>
      <c r="AC159" s="17">
        <v>0.10047138747170101</v>
      </c>
      <c r="AD159" s="17">
        <v>0.105773915699611</v>
      </c>
      <c r="AE159" s="17"/>
      <c r="AF159" s="17">
        <v>0.12585855186400399</v>
      </c>
      <c r="AG159" s="17">
        <v>0.13463003495854201</v>
      </c>
      <c r="AH159" s="17"/>
      <c r="AI159" s="17">
        <v>0.134876871703943</v>
      </c>
      <c r="AJ159" s="17">
        <v>0.12650295655032001</v>
      </c>
      <c r="AK159" s="17"/>
      <c r="AL159" s="17">
        <v>0.141540081470343</v>
      </c>
      <c r="AM159" s="17">
        <v>0.12816006431489901</v>
      </c>
      <c r="AN159" s="17"/>
      <c r="AO159" s="17">
        <v>0.13089648817491201</v>
      </c>
      <c r="AP159" s="17">
        <v>0.12861669264616299</v>
      </c>
    </row>
    <row r="160" spans="2:42" x14ac:dyDescent="0.35">
      <c r="B160" t="s">
        <v>146</v>
      </c>
      <c r="C160" s="17">
        <v>4.3490730824628898E-2</v>
      </c>
      <c r="D160" s="17">
        <v>4.0570687739503203E-2</v>
      </c>
      <c r="E160" s="17">
        <v>4.6040545945582698E-2</v>
      </c>
      <c r="F160" s="17"/>
      <c r="G160" s="17">
        <v>7.7902619327423497E-2</v>
      </c>
      <c r="H160" s="17">
        <v>4.5854739573963403E-2</v>
      </c>
      <c r="I160" s="17">
        <v>3.4273018751513999E-2</v>
      </c>
      <c r="J160" s="17">
        <v>2.6807680473192499E-2</v>
      </c>
      <c r="K160" s="17">
        <v>3.0558307064827001E-2</v>
      </c>
      <c r="L160" s="17">
        <v>4.8272490661327799E-2</v>
      </c>
      <c r="M160" s="17"/>
      <c r="N160" s="17">
        <v>4.1008649497827197E-2</v>
      </c>
      <c r="O160" s="17">
        <v>4.0926389926136397E-2</v>
      </c>
      <c r="P160" s="17">
        <v>5.0384864661221503E-2</v>
      </c>
      <c r="Q160" s="17">
        <v>4.3347912705602502E-2</v>
      </c>
      <c r="R160" s="17"/>
      <c r="S160" s="17">
        <v>5.0648634268834203E-2</v>
      </c>
      <c r="T160" s="17">
        <v>2.7870436090363399E-2</v>
      </c>
      <c r="U160" s="17">
        <v>5.7235554043024002E-2</v>
      </c>
      <c r="V160" s="17">
        <v>4.49185334301778E-2</v>
      </c>
      <c r="W160" s="17">
        <v>5.7559288137464297E-2</v>
      </c>
      <c r="X160" s="17">
        <v>4.8607820017406898E-2</v>
      </c>
      <c r="Y160" s="17">
        <v>3.58712277709353E-2</v>
      </c>
      <c r="Z160" s="17">
        <v>8.2661055794106993E-3</v>
      </c>
      <c r="AA160" s="17">
        <v>2.4920336172229701E-2</v>
      </c>
      <c r="AB160" s="17">
        <v>6.5071672265060707E-2</v>
      </c>
      <c r="AC160" s="17">
        <v>3.1812830650792302E-2</v>
      </c>
      <c r="AD160" s="17">
        <v>7.8515740773352299E-2</v>
      </c>
      <c r="AE160" s="17"/>
      <c r="AF160" s="17">
        <v>3.9866714771102901E-2</v>
      </c>
      <c r="AG160" s="17">
        <v>4.8767253352510198E-2</v>
      </c>
      <c r="AH160" s="17"/>
      <c r="AI160" s="17">
        <v>3.9300688345343199E-2</v>
      </c>
      <c r="AJ160" s="17">
        <v>4.5379735961590797E-2</v>
      </c>
      <c r="AK160" s="17"/>
      <c r="AL160" s="17">
        <v>2.38380280637292E-2</v>
      </c>
      <c r="AM160" s="17">
        <v>4.4984248226295202E-2</v>
      </c>
      <c r="AN160" s="17"/>
      <c r="AO160" s="17">
        <v>4.7881275266488499E-2</v>
      </c>
      <c r="AP160" s="17">
        <v>4.2293779764951703E-2</v>
      </c>
    </row>
    <row r="161" spans="2:42" x14ac:dyDescent="0.35">
      <c r="B161" t="s">
        <v>147</v>
      </c>
      <c r="C161" s="17">
        <v>2.7617372729434E-2</v>
      </c>
      <c r="D161" s="17">
        <v>1.89055116956948E-2</v>
      </c>
      <c r="E161" s="17">
        <v>3.5629700090362003E-2</v>
      </c>
      <c r="F161" s="17"/>
      <c r="G161" s="17">
        <v>5.1569833107025502E-2</v>
      </c>
      <c r="H161" s="17">
        <v>2.5432072005008698E-2</v>
      </c>
      <c r="I161" s="17">
        <v>2.60284576308141E-2</v>
      </c>
      <c r="J161" s="17">
        <v>2.1065746294294401E-2</v>
      </c>
      <c r="K161" s="17">
        <v>2.6383397692791799E-2</v>
      </c>
      <c r="L161" s="17">
        <v>2.08218402736354E-2</v>
      </c>
      <c r="M161" s="17"/>
      <c r="N161" s="17">
        <v>2.1343627099412898E-2</v>
      </c>
      <c r="O161" s="17">
        <v>3.2075153637543902E-2</v>
      </c>
      <c r="P161" s="17">
        <v>2.6841504288582299E-2</v>
      </c>
      <c r="Q161" s="17">
        <v>3.0813865437641998E-2</v>
      </c>
      <c r="R161" s="17"/>
      <c r="S161" s="17">
        <v>2.0569470323837501E-2</v>
      </c>
      <c r="T161" s="17">
        <v>2.3793867423428299E-2</v>
      </c>
      <c r="U161" s="17">
        <v>2.3408776642422999E-2</v>
      </c>
      <c r="V161" s="17">
        <v>2.8665276981028599E-2</v>
      </c>
      <c r="W161" s="17">
        <v>5.0687499679756401E-2</v>
      </c>
      <c r="X161" s="17">
        <v>2.9493071824119699E-2</v>
      </c>
      <c r="Y161" s="17">
        <v>2.6624864623231E-2</v>
      </c>
      <c r="Z161" s="17">
        <v>2.8822847955127202E-2</v>
      </c>
      <c r="AA161" s="17">
        <v>2.5623487421532899E-2</v>
      </c>
      <c r="AB161" s="17">
        <v>3.3253526548347699E-2</v>
      </c>
      <c r="AC161" s="17">
        <v>2.8090069204632501E-2</v>
      </c>
      <c r="AD161" s="17">
        <v>1.6202580321477901E-2</v>
      </c>
      <c r="AE161" s="17"/>
      <c r="AF161" s="17">
        <v>3.0088936888487301E-2</v>
      </c>
      <c r="AG161" s="17">
        <v>2.4525903350694E-2</v>
      </c>
      <c r="AH161" s="17"/>
      <c r="AI161" s="17">
        <v>1.9860766777369601E-2</v>
      </c>
      <c r="AJ161" s="17">
        <v>3.1114298729892499E-2</v>
      </c>
      <c r="AK161" s="17"/>
      <c r="AL161" s="17">
        <v>2.1891787961982101E-2</v>
      </c>
      <c r="AM161" s="17">
        <v>2.80524915316131E-2</v>
      </c>
      <c r="AN161" s="17"/>
      <c r="AO161" s="17">
        <v>2.6779885663595598E-2</v>
      </c>
      <c r="AP161" s="17">
        <v>2.7845688612394701E-2</v>
      </c>
    </row>
    <row r="162" spans="2:42" x14ac:dyDescent="0.35">
      <c r="B162" t="s">
        <v>148</v>
      </c>
      <c r="C162" s="17">
        <v>1.36852760451017E-2</v>
      </c>
      <c r="D162" s="17">
        <v>1.3228923604106E-2</v>
      </c>
      <c r="E162" s="17">
        <v>1.4230034650756901E-2</v>
      </c>
      <c r="F162" s="17"/>
      <c r="G162" s="17">
        <v>3.51173473128438E-2</v>
      </c>
      <c r="H162" s="17">
        <v>1.07791829536868E-2</v>
      </c>
      <c r="I162" s="17">
        <v>9.1768745519510697E-3</v>
      </c>
      <c r="J162" s="17">
        <v>5.39568685993249E-3</v>
      </c>
      <c r="K162" s="17">
        <v>8.9003009578013693E-3</v>
      </c>
      <c r="L162" s="17">
        <v>1.5337963981853499E-2</v>
      </c>
      <c r="M162" s="17"/>
      <c r="N162" s="17">
        <v>8.3680789905884196E-3</v>
      </c>
      <c r="O162" s="17">
        <v>1.52339363089478E-2</v>
      </c>
      <c r="P162" s="17">
        <v>1.43257641017109E-2</v>
      </c>
      <c r="Q162" s="17">
        <v>1.743814792738E-2</v>
      </c>
      <c r="R162" s="17"/>
      <c r="S162" s="17">
        <v>1.31676779973452E-2</v>
      </c>
      <c r="T162" s="17">
        <v>1.9816012593600801E-2</v>
      </c>
      <c r="U162" s="17">
        <v>1.1752670355049699E-2</v>
      </c>
      <c r="V162" s="17">
        <v>1.68309793680784E-2</v>
      </c>
      <c r="W162" s="17">
        <v>9.5649168078785207E-3</v>
      </c>
      <c r="X162" s="17">
        <v>1.39479372616567E-2</v>
      </c>
      <c r="Y162" s="17">
        <v>1.24124640201671E-2</v>
      </c>
      <c r="Z162" s="17">
        <v>2.2875997288622701E-2</v>
      </c>
      <c r="AA162" s="17">
        <v>1.38001116287068E-2</v>
      </c>
      <c r="AB162" s="17">
        <v>3.3849041611693801E-3</v>
      </c>
      <c r="AC162" s="17">
        <v>1.6639034899243899E-2</v>
      </c>
      <c r="AD162" s="17">
        <v>1.0869413067233E-2</v>
      </c>
      <c r="AE162" s="17"/>
      <c r="AF162" s="17">
        <v>1.15462753821632E-2</v>
      </c>
      <c r="AG162" s="17">
        <v>1.6024192789513499E-2</v>
      </c>
      <c r="AH162" s="17"/>
      <c r="AI162" s="17">
        <v>1.1226875145257499E-2</v>
      </c>
      <c r="AJ162" s="17">
        <v>1.4793601784393399E-2</v>
      </c>
      <c r="AK162" s="17"/>
      <c r="AL162" s="17">
        <v>2.4068680931397801E-2</v>
      </c>
      <c r="AM162" s="17">
        <v>1.28961837724051E-2</v>
      </c>
      <c r="AN162" s="17"/>
      <c r="AO162" s="17">
        <v>5.8576550283154201E-3</v>
      </c>
      <c r="AP162" s="17">
        <v>1.5819243573471701E-2</v>
      </c>
    </row>
    <row r="163" spans="2:42" x14ac:dyDescent="0.35">
      <c r="B163" t="s">
        <v>149</v>
      </c>
      <c r="C163" s="17">
        <v>1.18284496402369E-2</v>
      </c>
      <c r="D163" s="17">
        <v>1.02158435245792E-2</v>
      </c>
      <c r="E163" s="17">
        <v>1.3488600096512499E-2</v>
      </c>
      <c r="F163" s="17"/>
      <c r="G163" s="17">
        <v>7.33429998570659E-3</v>
      </c>
      <c r="H163" s="17">
        <v>8.9255125781993998E-3</v>
      </c>
      <c r="I163" s="17">
        <v>6.8789798597633598E-3</v>
      </c>
      <c r="J163" s="17">
        <v>1.01919863300955E-2</v>
      </c>
      <c r="K163" s="17">
        <v>1.4114545898634E-2</v>
      </c>
      <c r="L163" s="17">
        <v>2.10350651008934E-2</v>
      </c>
      <c r="M163" s="17"/>
      <c r="N163" s="17">
        <v>5.3659665374225698E-3</v>
      </c>
      <c r="O163" s="17">
        <v>1.5066911333279901E-2</v>
      </c>
      <c r="P163" s="17">
        <v>1.36480173031211E-2</v>
      </c>
      <c r="Q163" s="17">
        <v>1.2680905616852299E-2</v>
      </c>
      <c r="R163" s="17"/>
      <c r="S163" s="17">
        <v>1.43451371259978E-2</v>
      </c>
      <c r="T163" s="17">
        <v>1.40033184228157E-2</v>
      </c>
      <c r="U163" s="17">
        <v>7.4731933541956203E-3</v>
      </c>
      <c r="V163" s="17">
        <v>6.5219867918326398E-3</v>
      </c>
      <c r="W163" s="17">
        <v>7.6400864052693796E-3</v>
      </c>
      <c r="X163" s="17">
        <v>2.5087744841254901E-2</v>
      </c>
      <c r="Y163" s="17">
        <v>8.8282960818754606E-3</v>
      </c>
      <c r="Z163" s="17">
        <v>1.4796224928350501E-2</v>
      </c>
      <c r="AA163" s="17">
        <v>1.4247633471534399E-2</v>
      </c>
      <c r="AB163" s="17">
        <v>2.9734612986795101E-3</v>
      </c>
      <c r="AC163" s="17">
        <v>1.0753164046747501E-2</v>
      </c>
      <c r="AD163" s="17">
        <v>1.1776249265787801E-2</v>
      </c>
      <c r="AE163" s="17"/>
      <c r="AF163" s="17">
        <v>1.33874378064561E-2</v>
      </c>
      <c r="AG163" s="17">
        <v>9.8289385231247004E-3</v>
      </c>
      <c r="AH163" s="17"/>
      <c r="AI163" s="17">
        <v>1.49457441705774E-2</v>
      </c>
      <c r="AJ163" s="17">
        <v>1.0423073582512399E-2</v>
      </c>
      <c r="AK163" s="17"/>
      <c r="AL163" s="17">
        <v>1.3665411181086599E-2</v>
      </c>
      <c r="AM163" s="17">
        <v>1.16888487893601E-2</v>
      </c>
      <c r="AN163" s="17"/>
      <c r="AO163" s="17">
        <v>1.6724124288591501E-2</v>
      </c>
      <c r="AP163" s="17">
        <v>1.0493789887721001E-2</v>
      </c>
    </row>
    <row r="164" spans="2:42" x14ac:dyDescent="0.35">
      <c r="B164" t="s">
        <v>150</v>
      </c>
      <c r="C164" s="17">
        <v>4.2993882774946396E-3</v>
      </c>
      <c r="D164" s="17">
        <v>4.9429536273542102E-3</v>
      </c>
      <c r="E164" s="17">
        <v>3.7022445934410302E-3</v>
      </c>
      <c r="F164" s="17"/>
      <c r="G164" s="17">
        <v>6.7149461562856297E-3</v>
      </c>
      <c r="H164" s="17">
        <v>6.8556971478943201E-3</v>
      </c>
      <c r="I164" s="17">
        <v>4.2765251460249697E-3</v>
      </c>
      <c r="J164" s="17">
        <v>3.7999535747584002E-3</v>
      </c>
      <c r="K164" s="17">
        <v>1.892731981431E-3</v>
      </c>
      <c r="L164" s="17">
        <v>2.6327619901820301E-3</v>
      </c>
      <c r="M164" s="17"/>
      <c r="N164" s="17">
        <v>5.6698581567136601E-3</v>
      </c>
      <c r="O164" s="17">
        <v>3.8945688422680502E-3</v>
      </c>
      <c r="P164" s="17">
        <v>1.9431440374492401E-3</v>
      </c>
      <c r="Q164" s="17">
        <v>5.3705733695999904E-3</v>
      </c>
      <c r="R164" s="17"/>
      <c r="S164" s="17">
        <v>4.5772395819629001E-3</v>
      </c>
      <c r="T164" s="17">
        <v>2.72818715085411E-3</v>
      </c>
      <c r="U164" s="17">
        <v>0</v>
      </c>
      <c r="V164" s="17">
        <v>7.4028364802886503E-3</v>
      </c>
      <c r="W164" s="17">
        <v>7.6400864052693796E-3</v>
      </c>
      <c r="X164" s="17">
        <v>1.5747447988359201E-2</v>
      </c>
      <c r="Y164" s="17">
        <v>4.2192138048856099E-3</v>
      </c>
      <c r="Z164" s="17">
        <v>0</v>
      </c>
      <c r="AA164" s="17">
        <v>0</v>
      </c>
      <c r="AB164" s="17">
        <v>3.8391683016105798E-3</v>
      </c>
      <c r="AC164" s="17">
        <v>0</v>
      </c>
      <c r="AD164" s="17">
        <v>0</v>
      </c>
      <c r="AE164" s="17"/>
      <c r="AF164" s="17">
        <v>4.0323262371342403E-3</v>
      </c>
      <c r="AG164" s="17">
        <v>4.6979168431121902E-3</v>
      </c>
      <c r="AH164" s="17"/>
      <c r="AI164" s="17">
        <v>3.3080658033385001E-3</v>
      </c>
      <c r="AJ164" s="17">
        <v>4.7463081489098899E-3</v>
      </c>
      <c r="AK164" s="17"/>
      <c r="AL164" s="17">
        <v>1.030633302225E-2</v>
      </c>
      <c r="AM164" s="17">
        <v>3.8428873770185298E-3</v>
      </c>
      <c r="AN164" s="17"/>
      <c r="AO164" s="17">
        <v>4.7671762336034696E-3</v>
      </c>
      <c r="AP164" s="17">
        <v>4.1718598360488803E-3</v>
      </c>
    </row>
    <row r="165" spans="2:42" x14ac:dyDescent="0.35">
      <c r="B165" t="s">
        <v>151</v>
      </c>
      <c r="C165" s="17">
        <v>2.4384356405897301E-2</v>
      </c>
      <c r="D165" s="17">
        <v>2.5469405071100699E-2</v>
      </c>
      <c r="E165" s="17">
        <v>2.3501810155246099E-2</v>
      </c>
      <c r="F165" s="17"/>
      <c r="G165" s="17">
        <v>3.0086759432348301E-2</v>
      </c>
      <c r="H165" s="17">
        <v>2.3562471314976401E-2</v>
      </c>
      <c r="I165" s="17">
        <v>2.22339964421466E-2</v>
      </c>
      <c r="J165" s="17">
        <v>2.6635668400049599E-2</v>
      </c>
      <c r="K165" s="17">
        <v>1.52278181916284E-2</v>
      </c>
      <c r="L165" s="17">
        <v>2.7306703398036002E-2</v>
      </c>
      <c r="M165" s="17"/>
      <c r="N165" s="17">
        <v>1.82124746300278E-2</v>
      </c>
      <c r="O165" s="17">
        <v>2.65167049011166E-2</v>
      </c>
      <c r="P165" s="17">
        <v>2.9025040466110201E-2</v>
      </c>
      <c r="Q165" s="17">
        <v>2.3687804866248201E-2</v>
      </c>
      <c r="R165" s="17"/>
      <c r="S165" s="17">
        <v>4.1875798639510797E-2</v>
      </c>
      <c r="T165" s="17">
        <v>1.7245311762166898E-2</v>
      </c>
      <c r="U165" s="17">
        <v>2.96122275985547E-2</v>
      </c>
      <c r="V165" s="17">
        <v>1.37257743682661E-2</v>
      </c>
      <c r="W165" s="17">
        <v>2.6756223438909401E-2</v>
      </c>
      <c r="X165" s="17">
        <v>1.38172108491926E-2</v>
      </c>
      <c r="Y165" s="17">
        <v>1.79852403403589E-2</v>
      </c>
      <c r="Z165" s="17">
        <v>4.3822006163659298E-2</v>
      </c>
      <c r="AA165" s="17">
        <v>1.8690868913643199E-2</v>
      </c>
      <c r="AB165" s="17">
        <v>2.0433109489742699E-2</v>
      </c>
      <c r="AC165" s="17">
        <v>8.4055373643724795E-3</v>
      </c>
      <c r="AD165" s="17">
        <v>6.8614918429624305E-2</v>
      </c>
      <c r="AE165" s="17"/>
      <c r="AF165" s="17">
        <v>2.06921377254119E-2</v>
      </c>
      <c r="AG165" s="17">
        <v>2.95837806671248E-2</v>
      </c>
      <c r="AH165" s="17"/>
      <c r="AI165" s="17">
        <v>1.83123720613492E-2</v>
      </c>
      <c r="AJ165" s="17">
        <v>2.7121801115612899E-2</v>
      </c>
      <c r="AK165" s="17"/>
      <c r="AL165" s="17">
        <v>2.8517164072697301E-2</v>
      </c>
      <c r="AM165" s="17">
        <v>2.4070281530639701E-2</v>
      </c>
      <c r="AN165" s="17"/>
      <c r="AO165" s="17">
        <v>1.9433859449614298E-2</v>
      </c>
      <c r="AP165" s="17">
        <v>2.5733961826413701E-2</v>
      </c>
    </row>
    <row r="166" spans="2:42" x14ac:dyDescent="0.35">
      <c r="B166" t="s">
        <v>152</v>
      </c>
      <c r="C166" s="17">
        <v>0.19635792953533099</v>
      </c>
      <c r="D166" s="17">
        <v>0.181455773564175</v>
      </c>
      <c r="E166" s="17">
        <v>0.210356023543399</v>
      </c>
      <c r="F166" s="17"/>
      <c r="G166" s="17">
        <v>0.13721926435777199</v>
      </c>
      <c r="H166" s="17">
        <v>9.5518049393019305E-2</v>
      </c>
      <c r="I166" s="17">
        <v>0.14526323483892201</v>
      </c>
      <c r="J166" s="17">
        <v>0.20003489743116601</v>
      </c>
      <c r="K166" s="17">
        <v>0.25333608853558798</v>
      </c>
      <c r="L166" s="17">
        <v>0.31875015300632498</v>
      </c>
      <c r="M166" s="17"/>
      <c r="N166" s="17">
        <v>0.14448536750466401</v>
      </c>
      <c r="O166" s="17">
        <v>0.20356003893680399</v>
      </c>
      <c r="P166" s="17">
        <v>0.19031086654370599</v>
      </c>
      <c r="Q166" s="17">
        <v>0.24750360597641899</v>
      </c>
      <c r="R166" s="17"/>
      <c r="S166" s="17">
        <v>0.188103747091347</v>
      </c>
      <c r="T166" s="17">
        <v>0.21265301944823101</v>
      </c>
      <c r="U166" s="17">
        <v>0.23841930590633301</v>
      </c>
      <c r="V166" s="17">
        <v>0.19019108469452001</v>
      </c>
      <c r="W166" s="17">
        <v>0.157274941946002</v>
      </c>
      <c r="X166" s="17">
        <v>0.20307091589217099</v>
      </c>
      <c r="Y166" s="17">
        <v>0.20808106338097901</v>
      </c>
      <c r="Z166" s="17">
        <v>0.196621876665834</v>
      </c>
      <c r="AA166" s="17">
        <v>0.19607146709536799</v>
      </c>
      <c r="AB166" s="17">
        <v>0.17340806359213501</v>
      </c>
      <c r="AC166" s="17">
        <v>0.206199653915526</v>
      </c>
      <c r="AD166" s="17">
        <v>0.163542862438676</v>
      </c>
      <c r="AE166" s="17"/>
      <c r="AF166" s="17">
        <v>0.15970177089875201</v>
      </c>
      <c r="AG166" s="17">
        <v>0.24565456992767801</v>
      </c>
      <c r="AH166" s="17"/>
      <c r="AI166" s="17">
        <v>0.12485628259604099</v>
      </c>
      <c r="AJ166" s="17">
        <v>0.22859315842317501</v>
      </c>
      <c r="AK166" s="17"/>
      <c r="AL166" s="17">
        <v>0.12013802483446299</v>
      </c>
      <c r="AM166" s="17">
        <v>0.20215030096683601</v>
      </c>
      <c r="AN166" s="17"/>
      <c r="AO166" s="17">
        <v>0.16235836951163601</v>
      </c>
      <c r="AP166" s="17">
        <v>0.205626896046847</v>
      </c>
    </row>
    <row r="167" spans="2:42" x14ac:dyDescent="0.35">
      <c r="B167" t="s">
        <v>75</v>
      </c>
      <c r="C167" s="17">
        <v>1.6620761451188501E-2</v>
      </c>
      <c r="D167" s="17">
        <v>1.54041978694351E-2</v>
      </c>
      <c r="E167" s="17">
        <v>1.7928999299389899E-2</v>
      </c>
      <c r="F167" s="17"/>
      <c r="G167" s="17">
        <v>3.12287165513578E-2</v>
      </c>
      <c r="H167" s="17">
        <v>1.31792274663197E-2</v>
      </c>
      <c r="I167" s="17">
        <v>1.7459088209115101E-2</v>
      </c>
      <c r="J167" s="17">
        <v>1.10763168182163E-2</v>
      </c>
      <c r="K167" s="17">
        <v>1.25827956449279E-2</v>
      </c>
      <c r="L167" s="17">
        <v>1.61912930575712E-2</v>
      </c>
      <c r="M167" s="17"/>
      <c r="N167" s="17">
        <v>1.0108139146410899E-2</v>
      </c>
      <c r="O167" s="17">
        <v>1.68922397255304E-2</v>
      </c>
      <c r="P167" s="17">
        <v>1.85542338822496E-2</v>
      </c>
      <c r="Q167" s="17">
        <v>2.0547992167804199E-2</v>
      </c>
      <c r="R167" s="17"/>
      <c r="S167" s="17">
        <v>1.51252190402715E-2</v>
      </c>
      <c r="T167" s="17">
        <v>2.5391320858884001E-2</v>
      </c>
      <c r="U167" s="17">
        <v>9.8441663559932693E-3</v>
      </c>
      <c r="V167" s="17">
        <v>2.88076986611558E-2</v>
      </c>
      <c r="W167" s="17">
        <v>1.37018436111412E-2</v>
      </c>
      <c r="X167" s="17">
        <v>3.0904124756408399E-2</v>
      </c>
      <c r="Y167" s="17">
        <v>1.6147403557373902E-2</v>
      </c>
      <c r="Z167" s="17">
        <v>1.6571652120661001E-2</v>
      </c>
      <c r="AA167" s="17">
        <v>8.3948370550711304E-3</v>
      </c>
      <c r="AB167" s="17">
        <v>1.00853011689758E-2</v>
      </c>
      <c r="AC167" s="17">
        <v>5.8585487694030802E-3</v>
      </c>
      <c r="AD167" s="17">
        <v>0</v>
      </c>
      <c r="AE167" s="17"/>
      <c r="AF167" s="17">
        <v>1.16666928809371E-2</v>
      </c>
      <c r="AG167" s="17">
        <v>2.19091589388908E-2</v>
      </c>
      <c r="AH167" s="17"/>
      <c r="AI167" s="17">
        <v>1.20096495777257E-2</v>
      </c>
      <c r="AJ167" s="17">
        <v>1.8699598135813799E-2</v>
      </c>
      <c r="AK167" s="17"/>
      <c r="AL167" s="17">
        <v>1.9263461423800601E-2</v>
      </c>
      <c r="AM167" s="17">
        <v>1.64199280877321E-2</v>
      </c>
      <c r="AN167" s="17"/>
      <c r="AO167" s="17">
        <v>1.2631056090516801E-2</v>
      </c>
      <c r="AP167" s="17">
        <v>1.7708435684417E-2</v>
      </c>
    </row>
    <row r="168" spans="2:42" x14ac:dyDescent="0.3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</row>
    <row r="169" spans="2:42" x14ac:dyDescent="0.35">
      <c r="B169" s="6" t="s">
        <v>155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</row>
    <row r="170" spans="2:42" x14ac:dyDescent="0.35">
      <c r="B170" s="24" t="s">
        <v>59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</row>
    <row r="171" spans="2:42" x14ac:dyDescent="0.35">
      <c r="B171" t="s">
        <v>143</v>
      </c>
      <c r="C171" s="17">
        <v>0.132698526623553</v>
      </c>
      <c r="D171" s="17">
        <v>0.145628843719742</v>
      </c>
      <c r="E171" s="17">
        <v>0.120426284636484</v>
      </c>
      <c r="F171" s="17"/>
      <c r="G171" s="17">
        <v>0.127676196165734</v>
      </c>
      <c r="H171" s="17">
        <v>0.119646614675392</v>
      </c>
      <c r="I171" s="17">
        <v>0.17226797058562099</v>
      </c>
      <c r="J171" s="17">
        <v>0.134154530595232</v>
      </c>
      <c r="K171" s="17">
        <v>0.108399769783229</v>
      </c>
      <c r="L171" s="17">
        <v>0.12962553888967901</v>
      </c>
      <c r="M171" s="17"/>
      <c r="N171" s="17">
        <v>0.123520095769728</v>
      </c>
      <c r="O171" s="17">
        <v>0.14252395592209699</v>
      </c>
      <c r="P171" s="17">
        <v>0.12832478987762599</v>
      </c>
      <c r="Q171" s="17">
        <v>0.13677250118947101</v>
      </c>
      <c r="R171" s="17"/>
      <c r="S171" s="17">
        <v>0.124382187802293</v>
      </c>
      <c r="T171" s="17">
        <v>0.13522477593995999</v>
      </c>
      <c r="U171" s="17">
        <v>0.132357890879198</v>
      </c>
      <c r="V171" s="17">
        <v>0.116668425541176</v>
      </c>
      <c r="W171" s="17">
        <v>0.10284898175122099</v>
      </c>
      <c r="X171" s="17">
        <v>0.15398979708273</v>
      </c>
      <c r="Y171" s="17">
        <v>0.13596398499807699</v>
      </c>
      <c r="Z171" s="17">
        <v>0.15547136630106101</v>
      </c>
      <c r="AA171" s="17">
        <v>0.13135580933525301</v>
      </c>
      <c r="AB171" s="17">
        <v>0.13191513471550401</v>
      </c>
      <c r="AC171" s="17">
        <v>0.15053396984105599</v>
      </c>
      <c r="AD171" s="17">
        <v>0.15413939060062901</v>
      </c>
      <c r="AE171" s="17"/>
      <c r="AF171" s="17">
        <v>0.13143640379863999</v>
      </c>
      <c r="AG171" s="17">
        <v>0.13557688492101599</v>
      </c>
      <c r="AH171" s="17"/>
      <c r="AI171" s="17">
        <v>0.13997769777951899</v>
      </c>
      <c r="AJ171" s="17">
        <v>0.129416843496372</v>
      </c>
      <c r="AK171" s="17"/>
      <c r="AL171" s="17">
        <v>0.115770130803972</v>
      </c>
      <c r="AM171" s="17">
        <v>0.13398500889759099</v>
      </c>
      <c r="AN171" s="17"/>
      <c r="AO171" s="17">
        <v>0.125691790895476</v>
      </c>
      <c r="AP171" s="17">
        <v>0.134608704248596</v>
      </c>
    </row>
    <row r="172" spans="2:42" x14ac:dyDescent="0.35">
      <c r="B172" t="s">
        <v>144</v>
      </c>
      <c r="C172" s="17">
        <v>9.8269605142736097E-2</v>
      </c>
      <c r="D172" s="17">
        <v>9.8317954221129197E-2</v>
      </c>
      <c r="E172" s="17">
        <v>9.7733884091177003E-2</v>
      </c>
      <c r="F172" s="17"/>
      <c r="G172" s="17">
        <v>0.13803600506800001</v>
      </c>
      <c r="H172" s="17">
        <v>0.112514427188139</v>
      </c>
      <c r="I172" s="17">
        <v>9.73351328174685E-2</v>
      </c>
      <c r="J172" s="17">
        <v>8.6634457607718193E-2</v>
      </c>
      <c r="K172" s="17">
        <v>8.0802284452609299E-2</v>
      </c>
      <c r="L172" s="17">
        <v>8.1952221065710401E-2</v>
      </c>
      <c r="M172" s="17"/>
      <c r="N172" s="17">
        <v>0.104170845215622</v>
      </c>
      <c r="O172" s="17">
        <v>8.7376164627418595E-2</v>
      </c>
      <c r="P172" s="17">
        <v>0.108190082054776</v>
      </c>
      <c r="Q172" s="17">
        <v>9.4446580780294595E-2</v>
      </c>
      <c r="R172" s="17"/>
      <c r="S172" s="17">
        <v>0.13103662325797799</v>
      </c>
      <c r="T172" s="17">
        <v>8.6203455190947603E-2</v>
      </c>
      <c r="U172" s="17">
        <v>8.7677752446401594E-2</v>
      </c>
      <c r="V172" s="17">
        <v>9.2345520516357096E-2</v>
      </c>
      <c r="W172" s="17">
        <v>0.109449906466275</v>
      </c>
      <c r="X172" s="17">
        <v>0.11592630898891999</v>
      </c>
      <c r="Y172" s="17">
        <v>8.1750746642213906E-2</v>
      </c>
      <c r="Z172" s="17">
        <v>0.13262789183964499</v>
      </c>
      <c r="AA172" s="17">
        <v>0.105489977877168</v>
      </c>
      <c r="AB172" s="17">
        <v>8.0132775213443197E-2</v>
      </c>
      <c r="AC172" s="17">
        <v>7.0037406078382297E-2</v>
      </c>
      <c r="AD172" s="17">
        <v>3.77654551509733E-2</v>
      </c>
      <c r="AE172" s="17"/>
      <c r="AF172" s="17">
        <v>9.3070711167451706E-2</v>
      </c>
      <c r="AG172" s="17">
        <v>0.10467930770185301</v>
      </c>
      <c r="AH172" s="17"/>
      <c r="AI172" s="17">
        <v>9.3505881038751695E-2</v>
      </c>
      <c r="AJ172" s="17">
        <v>0.100417244301046</v>
      </c>
      <c r="AK172" s="17"/>
      <c r="AL172" s="17">
        <v>6.1650821302416101E-2</v>
      </c>
      <c r="AM172" s="17">
        <v>0.101052468729427</v>
      </c>
      <c r="AN172" s="17"/>
      <c r="AO172" s="17">
        <v>7.6098386335340398E-2</v>
      </c>
      <c r="AP172" s="17">
        <v>0.104313927025196</v>
      </c>
    </row>
    <row r="173" spans="2:42" x14ac:dyDescent="0.35">
      <c r="B173" t="s">
        <v>145</v>
      </c>
      <c r="C173" s="17">
        <v>9.9231125269432702E-2</v>
      </c>
      <c r="D173" s="17">
        <v>0.11100100870063299</v>
      </c>
      <c r="E173" s="17">
        <v>8.7696586617640501E-2</v>
      </c>
      <c r="F173" s="17"/>
      <c r="G173" s="17">
        <v>0.14948042116472199</v>
      </c>
      <c r="H173" s="17">
        <v>0.11485005056516</v>
      </c>
      <c r="I173" s="17">
        <v>0.100314857957191</v>
      </c>
      <c r="J173" s="17">
        <v>7.5206911731313594E-2</v>
      </c>
      <c r="K173" s="17">
        <v>8.6028445127973599E-2</v>
      </c>
      <c r="L173" s="17">
        <v>8.0337393313335295E-2</v>
      </c>
      <c r="M173" s="17"/>
      <c r="N173" s="17">
        <v>0.109618656734759</v>
      </c>
      <c r="O173" s="17">
        <v>8.60260094323924E-2</v>
      </c>
      <c r="P173" s="17">
        <v>0.119456105379056</v>
      </c>
      <c r="Q173" s="17">
        <v>8.2724662864743004E-2</v>
      </c>
      <c r="R173" s="17"/>
      <c r="S173" s="17">
        <v>0.106586821671614</v>
      </c>
      <c r="T173" s="17">
        <v>9.8288488168176202E-2</v>
      </c>
      <c r="U173" s="17">
        <v>0.10346588723776599</v>
      </c>
      <c r="V173" s="17">
        <v>9.8077102889635101E-2</v>
      </c>
      <c r="W173" s="17">
        <v>0.11466052830184199</v>
      </c>
      <c r="X173" s="17">
        <v>7.8653138425398006E-2</v>
      </c>
      <c r="Y173" s="17">
        <v>8.18540370827988E-2</v>
      </c>
      <c r="Z173" s="17">
        <v>9.3216397572936802E-2</v>
      </c>
      <c r="AA173" s="17">
        <v>0.11546541611238299</v>
      </c>
      <c r="AB173" s="17">
        <v>0.104723346391671</v>
      </c>
      <c r="AC173" s="17">
        <v>9.9402611291340204E-2</v>
      </c>
      <c r="AD173" s="17">
        <v>6.48656804606942E-2</v>
      </c>
      <c r="AE173" s="17"/>
      <c r="AF173" s="17">
        <v>9.3483137349886697E-2</v>
      </c>
      <c r="AG173" s="17">
        <v>0.10786794749892401</v>
      </c>
      <c r="AH173" s="17"/>
      <c r="AI173" s="17">
        <v>9.8204365102326899E-2</v>
      </c>
      <c r="AJ173" s="17">
        <v>9.9694021586040293E-2</v>
      </c>
      <c r="AK173" s="17"/>
      <c r="AL173" s="17">
        <v>0.125434455214713</v>
      </c>
      <c r="AM173" s="17">
        <v>9.7239789536581606E-2</v>
      </c>
      <c r="AN173" s="17"/>
      <c r="AO173" s="17">
        <v>9.1031176896286398E-2</v>
      </c>
      <c r="AP173" s="17">
        <v>0.101466596752413</v>
      </c>
    </row>
    <row r="174" spans="2:42" x14ac:dyDescent="0.35">
      <c r="B174" t="s">
        <v>146</v>
      </c>
      <c r="C174" s="17">
        <v>4.0391271603940397E-2</v>
      </c>
      <c r="D174" s="17">
        <v>4.7408280408901798E-2</v>
      </c>
      <c r="E174" s="17">
        <v>3.3217040022886203E-2</v>
      </c>
      <c r="F174" s="17"/>
      <c r="G174" s="17">
        <v>6.2820649021093702E-2</v>
      </c>
      <c r="H174" s="17">
        <v>6.5290788057465104E-2</v>
      </c>
      <c r="I174" s="17">
        <v>3.5554243777781401E-2</v>
      </c>
      <c r="J174" s="17">
        <v>2.5489769460431501E-2</v>
      </c>
      <c r="K174" s="17">
        <v>3.8464935752439602E-2</v>
      </c>
      <c r="L174" s="17">
        <v>2.23689158764621E-2</v>
      </c>
      <c r="M174" s="17"/>
      <c r="N174" s="17">
        <v>5.0709680057263402E-2</v>
      </c>
      <c r="O174" s="17">
        <v>3.6779439748675001E-2</v>
      </c>
      <c r="P174" s="17">
        <v>4.6680344878542099E-2</v>
      </c>
      <c r="Q174" s="17">
        <v>2.8003045634423601E-2</v>
      </c>
      <c r="R174" s="17"/>
      <c r="S174" s="17">
        <v>5.45463192630955E-2</v>
      </c>
      <c r="T174" s="17">
        <v>3.4474973226078301E-2</v>
      </c>
      <c r="U174" s="17">
        <v>3.1534230457772899E-2</v>
      </c>
      <c r="V174" s="17">
        <v>5.18652537208103E-2</v>
      </c>
      <c r="W174" s="17">
        <v>4.7979048493673598E-2</v>
      </c>
      <c r="X174" s="17">
        <v>5.1992434243413002E-2</v>
      </c>
      <c r="Y174" s="17">
        <v>3.5846610502004703E-2</v>
      </c>
      <c r="Z174" s="17">
        <v>3.6202265213899798E-2</v>
      </c>
      <c r="AA174" s="17">
        <v>3.5341518793330001E-2</v>
      </c>
      <c r="AB174" s="17">
        <v>2.4954720758130301E-2</v>
      </c>
      <c r="AC174" s="17">
        <v>1.8670882193030099E-2</v>
      </c>
      <c r="AD174" s="17">
        <v>5.5330988253775998E-2</v>
      </c>
      <c r="AE174" s="17"/>
      <c r="AF174" s="17">
        <v>3.4683832607648797E-2</v>
      </c>
      <c r="AG174" s="17">
        <v>4.8452437140265897E-2</v>
      </c>
      <c r="AH174" s="17"/>
      <c r="AI174" s="17">
        <v>3.5768238910274801E-2</v>
      </c>
      <c r="AJ174" s="17">
        <v>4.24754825755118E-2</v>
      </c>
      <c r="AK174" s="17"/>
      <c r="AL174" s="17">
        <v>6.34051178630166E-2</v>
      </c>
      <c r="AM174" s="17">
        <v>3.8642322348187798E-2</v>
      </c>
      <c r="AN174" s="17"/>
      <c r="AO174" s="17">
        <v>3.2323022503050303E-2</v>
      </c>
      <c r="AP174" s="17">
        <v>4.25908392063035E-2</v>
      </c>
    </row>
    <row r="175" spans="2:42" x14ac:dyDescent="0.35">
      <c r="B175" t="s">
        <v>147</v>
      </c>
      <c r="C175" s="17">
        <v>2.9449742283288401E-2</v>
      </c>
      <c r="D175" s="17">
        <v>2.5738942901010298E-2</v>
      </c>
      <c r="E175" s="17">
        <v>3.2535479185268203E-2</v>
      </c>
      <c r="F175" s="17"/>
      <c r="G175" s="17">
        <v>4.45053412816028E-2</v>
      </c>
      <c r="H175" s="17">
        <v>3.3415069406398802E-2</v>
      </c>
      <c r="I175" s="17">
        <v>3.4662063869364698E-2</v>
      </c>
      <c r="J175" s="17">
        <v>2.4859696611483701E-2</v>
      </c>
      <c r="K175" s="17">
        <v>2.4025786136630901E-2</v>
      </c>
      <c r="L175" s="17">
        <v>1.9258464217467599E-2</v>
      </c>
      <c r="M175" s="17"/>
      <c r="N175" s="17">
        <v>3.3557233995546297E-2</v>
      </c>
      <c r="O175" s="17">
        <v>3.0551637391563798E-2</v>
      </c>
      <c r="P175" s="17">
        <v>2.3317291636935099E-2</v>
      </c>
      <c r="Q175" s="17">
        <v>2.9658369314156201E-2</v>
      </c>
      <c r="R175" s="17"/>
      <c r="S175" s="17">
        <v>3.0513878489605701E-2</v>
      </c>
      <c r="T175" s="17">
        <v>2.8888647170423699E-2</v>
      </c>
      <c r="U175" s="17">
        <v>4.5275956939394499E-2</v>
      </c>
      <c r="V175" s="17">
        <v>1.3525800677521099E-2</v>
      </c>
      <c r="W175" s="17">
        <v>2.45505040756266E-2</v>
      </c>
      <c r="X175" s="17">
        <v>3.6669778298515497E-2</v>
      </c>
      <c r="Y175" s="17">
        <v>3.51980456451313E-2</v>
      </c>
      <c r="Z175" s="17">
        <v>4.16181520909766E-2</v>
      </c>
      <c r="AA175" s="17">
        <v>2.9955937680238898E-2</v>
      </c>
      <c r="AB175" s="17">
        <v>2.5704303199002E-2</v>
      </c>
      <c r="AC175" s="17">
        <v>1.2221356997235E-2</v>
      </c>
      <c r="AD175" s="17">
        <v>2.8736567842174501E-2</v>
      </c>
      <c r="AE175" s="17"/>
      <c r="AF175" s="17">
        <v>2.7159914985012901E-2</v>
      </c>
      <c r="AG175" s="17">
        <v>3.28011453366761E-2</v>
      </c>
      <c r="AH175" s="17"/>
      <c r="AI175" s="17">
        <v>3.7972018322692903E-2</v>
      </c>
      <c r="AJ175" s="17">
        <v>2.5607627723202301E-2</v>
      </c>
      <c r="AK175" s="17"/>
      <c r="AL175" s="17">
        <v>8.8929316497453701E-3</v>
      </c>
      <c r="AM175" s="17">
        <v>3.1011967834526099E-2</v>
      </c>
      <c r="AN175" s="17"/>
      <c r="AO175" s="17">
        <v>4.0589510039244797E-2</v>
      </c>
      <c r="AP175" s="17">
        <v>2.6412816681778799E-2</v>
      </c>
    </row>
    <row r="176" spans="2:42" x14ac:dyDescent="0.35">
      <c r="B176" t="s">
        <v>148</v>
      </c>
      <c r="C176" s="17">
        <v>2.0908627888757299E-2</v>
      </c>
      <c r="D176" s="17">
        <v>2.9079481992428598E-2</v>
      </c>
      <c r="E176" s="17">
        <v>1.3082987849533999E-2</v>
      </c>
      <c r="F176" s="17"/>
      <c r="G176" s="17">
        <v>3.2705470062351902E-2</v>
      </c>
      <c r="H176" s="17">
        <v>2.5720652731794399E-2</v>
      </c>
      <c r="I176" s="17">
        <v>2.0237360567144799E-2</v>
      </c>
      <c r="J176" s="17">
        <v>1.9503061540601701E-2</v>
      </c>
      <c r="K176" s="17">
        <v>1.1840503631963E-2</v>
      </c>
      <c r="L176" s="17">
        <v>1.68550550703301E-2</v>
      </c>
      <c r="M176" s="17"/>
      <c r="N176" s="17">
        <v>1.79209095465248E-2</v>
      </c>
      <c r="O176" s="17">
        <v>1.8060647443069101E-2</v>
      </c>
      <c r="P176" s="17">
        <v>2.2928418732422799E-2</v>
      </c>
      <c r="Q176" s="17">
        <v>2.5594831817380901E-2</v>
      </c>
      <c r="R176" s="17"/>
      <c r="S176" s="17">
        <v>2.38482114340677E-2</v>
      </c>
      <c r="T176" s="17">
        <v>1.9396228981707599E-2</v>
      </c>
      <c r="U176" s="17">
        <v>2.11065716380552E-2</v>
      </c>
      <c r="V176" s="17">
        <v>4.1127078516258402E-2</v>
      </c>
      <c r="W176" s="17">
        <v>3.3075008011312503E-2</v>
      </c>
      <c r="X176" s="17">
        <v>1.64943593607349E-2</v>
      </c>
      <c r="Y176" s="17">
        <v>2.0386555521506099E-2</v>
      </c>
      <c r="Z176" s="17">
        <v>6.5402166259829397E-3</v>
      </c>
      <c r="AA176" s="17">
        <v>1.8637007899837701E-2</v>
      </c>
      <c r="AB176" s="17">
        <v>6.7366656293810197E-3</v>
      </c>
      <c r="AC176" s="17">
        <v>1.9045581849182799E-2</v>
      </c>
      <c r="AD176" s="17">
        <v>1.1776249265787801E-2</v>
      </c>
      <c r="AE176" s="17"/>
      <c r="AF176" s="17">
        <v>1.8993239320931499E-2</v>
      </c>
      <c r="AG176" s="17">
        <v>2.3679018331598599E-2</v>
      </c>
      <c r="AH176" s="17"/>
      <c r="AI176" s="17">
        <v>1.72865523726175E-2</v>
      </c>
      <c r="AJ176" s="17">
        <v>2.2541575356540101E-2</v>
      </c>
      <c r="AK176" s="17"/>
      <c r="AL176" s="17">
        <v>3.8830123808590897E-2</v>
      </c>
      <c r="AM176" s="17">
        <v>1.9546674454371801E-2</v>
      </c>
      <c r="AN176" s="17"/>
      <c r="AO176" s="17">
        <v>2.1488584598697801E-2</v>
      </c>
      <c r="AP176" s="17">
        <v>2.0750519980336599E-2</v>
      </c>
    </row>
    <row r="177" spans="2:42" x14ac:dyDescent="0.35">
      <c r="B177" t="s">
        <v>149</v>
      </c>
      <c r="C177" s="17">
        <v>1.5300683242959801E-2</v>
      </c>
      <c r="D177" s="17">
        <v>1.51590809804761E-2</v>
      </c>
      <c r="E177" s="17">
        <v>1.55498621957258E-2</v>
      </c>
      <c r="F177" s="17"/>
      <c r="G177" s="17">
        <v>2.5606222461109999E-2</v>
      </c>
      <c r="H177" s="17">
        <v>7.8025996497376902E-3</v>
      </c>
      <c r="I177" s="17">
        <v>1.1808490997788501E-2</v>
      </c>
      <c r="J177" s="17">
        <v>1.2783639292540901E-2</v>
      </c>
      <c r="K177" s="17">
        <v>1.492593319564E-2</v>
      </c>
      <c r="L177" s="17">
        <v>1.9674839440412099E-2</v>
      </c>
      <c r="M177" s="17"/>
      <c r="N177" s="17">
        <v>1.7060361949407601E-2</v>
      </c>
      <c r="O177" s="17">
        <v>1.9761926444301098E-2</v>
      </c>
      <c r="P177" s="17">
        <v>1.32693284189353E-2</v>
      </c>
      <c r="Q177" s="17">
        <v>1.07580869899171E-2</v>
      </c>
      <c r="R177" s="17"/>
      <c r="S177" s="17">
        <v>1.9720972419093302E-2</v>
      </c>
      <c r="T177" s="17">
        <v>1.6906546277715501E-2</v>
      </c>
      <c r="U177" s="17">
        <v>1.2503637692493999E-2</v>
      </c>
      <c r="V177" s="17">
        <v>2.6916489244482401E-2</v>
      </c>
      <c r="W177" s="17">
        <v>1.6937170405175301E-2</v>
      </c>
      <c r="X177" s="17">
        <v>1.44674490061841E-2</v>
      </c>
      <c r="Y177" s="17">
        <v>1.6543106885458101E-2</v>
      </c>
      <c r="Z177" s="17">
        <v>7.4914681831298301E-3</v>
      </c>
      <c r="AA177" s="17">
        <v>4.9886166263550203E-3</v>
      </c>
      <c r="AB177" s="17">
        <v>1.28937818657332E-2</v>
      </c>
      <c r="AC177" s="17">
        <v>1.2044741661287E-2</v>
      </c>
      <c r="AD177" s="17">
        <v>1.6516975699078999E-2</v>
      </c>
      <c r="AE177" s="17"/>
      <c r="AF177" s="17">
        <v>1.5812266145778599E-2</v>
      </c>
      <c r="AG177" s="17">
        <v>1.47456396616132E-2</v>
      </c>
      <c r="AH177" s="17"/>
      <c r="AI177" s="17">
        <v>1.8414843235298101E-2</v>
      </c>
      <c r="AJ177" s="17">
        <v>1.38967203352015E-2</v>
      </c>
      <c r="AK177" s="17"/>
      <c r="AL177" s="17">
        <v>1.82420605719236E-2</v>
      </c>
      <c r="AM177" s="17">
        <v>1.50771517379489E-2</v>
      </c>
      <c r="AN177" s="17"/>
      <c r="AO177" s="17">
        <v>1.9235158766377498E-2</v>
      </c>
      <c r="AP177" s="17">
        <v>1.4228065778453701E-2</v>
      </c>
    </row>
    <row r="178" spans="2:42" x14ac:dyDescent="0.35">
      <c r="B178" t="s">
        <v>150</v>
      </c>
      <c r="C178" s="17">
        <v>8.6256540410947907E-3</v>
      </c>
      <c r="D178" s="17">
        <v>9.4832068842029792E-3</v>
      </c>
      <c r="E178" s="17">
        <v>7.85095975773706E-3</v>
      </c>
      <c r="F178" s="17"/>
      <c r="G178" s="17">
        <v>1.5950208637398201E-2</v>
      </c>
      <c r="H178" s="17">
        <v>1.2462314182139399E-2</v>
      </c>
      <c r="I178" s="17">
        <v>5.0514521820207298E-3</v>
      </c>
      <c r="J178" s="17">
        <v>7.9617223017460909E-3</v>
      </c>
      <c r="K178" s="17">
        <v>1.7743076900264801E-3</v>
      </c>
      <c r="L178" s="17">
        <v>8.6359330572565399E-3</v>
      </c>
      <c r="M178" s="17"/>
      <c r="N178" s="17">
        <v>8.5766269806809396E-3</v>
      </c>
      <c r="O178" s="17">
        <v>5.8418036891047399E-3</v>
      </c>
      <c r="P178" s="17">
        <v>1.5413134471836501E-2</v>
      </c>
      <c r="Q178" s="17">
        <v>5.7121217734373399E-3</v>
      </c>
      <c r="R178" s="17"/>
      <c r="S178" s="17">
        <v>7.7888136406453201E-3</v>
      </c>
      <c r="T178" s="17">
        <v>4.54138305525866E-3</v>
      </c>
      <c r="U178" s="17">
        <v>1.3688686803983901E-2</v>
      </c>
      <c r="V178" s="17">
        <v>6.2737682595670604E-3</v>
      </c>
      <c r="W178" s="17">
        <v>2.01872545169757E-2</v>
      </c>
      <c r="X178" s="17">
        <v>9.0792913333753392E-3</v>
      </c>
      <c r="Y178" s="17">
        <v>4.2474437851242998E-3</v>
      </c>
      <c r="Z178" s="17">
        <v>1.47857989825578E-2</v>
      </c>
      <c r="AA178" s="17">
        <v>5.9830356077891899E-3</v>
      </c>
      <c r="AB178" s="17">
        <v>7.5191691237695398E-3</v>
      </c>
      <c r="AC178" s="17">
        <v>4.9919677016090503E-3</v>
      </c>
      <c r="AD178" s="17">
        <v>1.79536792863958E-2</v>
      </c>
      <c r="AE178" s="17"/>
      <c r="AF178" s="17">
        <v>7.7734196659538504E-3</v>
      </c>
      <c r="AG178" s="17">
        <v>9.8523159454424001E-3</v>
      </c>
      <c r="AH178" s="17"/>
      <c r="AI178" s="17">
        <v>1.0792584889987101E-2</v>
      </c>
      <c r="AJ178" s="17">
        <v>7.6487323212708798E-3</v>
      </c>
      <c r="AK178" s="17"/>
      <c r="AL178" s="17">
        <v>0</v>
      </c>
      <c r="AM178" s="17">
        <v>9.2811651210648691E-3</v>
      </c>
      <c r="AN178" s="17"/>
      <c r="AO178" s="17">
        <v>6.7994911616603704E-3</v>
      </c>
      <c r="AP178" s="17">
        <v>9.1235029121464906E-3</v>
      </c>
    </row>
    <row r="179" spans="2:42" x14ac:dyDescent="0.35">
      <c r="B179" t="s">
        <v>151</v>
      </c>
      <c r="C179" s="17">
        <v>6.6395369411967303E-2</v>
      </c>
      <c r="D179" s="17">
        <v>6.6273595451167899E-2</v>
      </c>
      <c r="E179" s="17">
        <v>6.6302313827414194E-2</v>
      </c>
      <c r="F179" s="17"/>
      <c r="G179" s="17">
        <v>6.7705109344272804E-2</v>
      </c>
      <c r="H179" s="17">
        <v>8.6947295588708395E-2</v>
      </c>
      <c r="I179" s="17">
        <v>6.4482145558777099E-2</v>
      </c>
      <c r="J179" s="17">
        <v>4.8323346954561003E-2</v>
      </c>
      <c r="K179" s="17">
        <v>5.8374180403347298E-2</v>
      </c>
      <c r="L179" s="17">
        <v>7.0343603351329498E-2</v>
      </c>
      <c r="M179" s="17"/>
      <c r="N179" s="17">
        <v>6.2127294597844697E-2</v>
      </c>
      <c r="O179" s="17">
        <v>5.3207659911992701E-2</v>
      </c>
      <c r="P179" s="17">
        <v>7.4102156050099205E-2</v>
      </c>
      <c r="Q179" s="17">
        <v>7.6191067774653495E-2</v>
      </c>
      <c r="R179" s="17"/>
      <c r="S179" s="17">
        <v>8.6116125361218404E-2</v>
      </c>
      <c r="T179" s="17">
        <v>5.8125268046219397E-2</v>
      </c>
      <c r="U179" s="17">
        <v>5.3337159623378302E-2</v>
      </c>
      <c r="V179" s="17">
        <v>5.41524686780036E-2</v>
      </c>
      <c r="W179" s="17">
        <v>4.5203394124039398E-2</v>
      </c>
      <c r="X179" s="17">
        <v>6.3483522009635404E-2</v>
      </c>
      <c r="Y179" s="17">
        <v>9.1456708949294196E-2</v>
      </c>
      <c r="Z179" s="17">
        <v>6.6756333175345503E-2</v>
      </c>
      <c r="AA179" s="17">
        <v>5.4803720546764502E-2</v>
      </c>
      <c r="AB179" s="17">
        <v>0.10380422073466</v>
      </c>
      <c r="AC179" s="17">
        <v>6.0982255396582002E-2</v>
      </c>
      <c r="AD179" s="17">
        <v>1.1776249265787801E-2</v>
      </c>
      <c r="AE179" s="17"/>
      <c r="AF179" s="17">
        <v>7.6684830419536096E-2</v>
      </c>
      <c r="AG179" s="17">
        <v>5.3095069184823603E-2</v>
      </c>
      <c r="AH179" s="17"/>
      <c r="AI179" s="17">
        <v>6.9773641970029707E-2</v>
      </c>
      <c r="AJ179" s="17">
        <v>6.4872336113907303E-2</v>
      </c>
      <c r="AK179" s="17"/>
      <c r="AL179" s="17">
        <v>6.6061569314942198E-2</v>
      </c>
      <c r="AM179" s="17">
        <v>6.6420736724527293E-2</v>
      </c>
      <c r="AN179" s="17"/>
      <c r="AO179" s="17">
        <v>7.5005169850817802E-2</v>
      </c>
      <c r="AP179" s="17">
        <v>6.4048163980987505E-2</v>
      </c>
    </row>
    <row r="180" spans="2:42" x14ac:dyDescent="0.35">
      <c r="B180" t="s">
        <v>152</v>
      </c>
      <c r="C180" s="17">
        <v>0.46261713141600902</v>
      </c>
      <c r="D180" s="17">
        <v>0.42591619200468001</v>
      </c>
      <c r="E180" s="17">
        <v>0.49918698700754599</v>
      </c>
      <c r="F180" s="17"/>
      <c r="G180" s="17">
        <v>0.29825724638281298</v>
      </c>
      <c r="H180" s="17">
        <v>0.39819016701818799</v>
      </c>
      <c r="I180" s="17">
        <v>0.43091855269386098</v>
      </c>
      <c r="J180" s="17">
        <v>0.53786339262405103</v>
      </c>
      <c r="K180" s="17">
        <v>0.55180241316194301</v>
      </c>
      <c r="L180" s="17">
        <v>0.53009029131047503</v>
      </c>
      <c r="M180" s="17"/>
      <c r="N180" s="17">
        <v>0.44369187913668401</v>
      </c>
      <c r="O180" s="17">
        <v>0.49964162629498798</v>
      </c>
      <c r="P180" s="17">
        <v>0.425982855544357</v>
      </c>
      <c r="Q180" s="17">
        <v>0.481659708833866</v>
      </c>
      <c r="R180" s="17"/>
      <c r="S180" s="17">
        <v>0.37694622981048198</v>
      </c>
      <c r="T180" s="17">
        <v>0.49124878930518301</v>
      </c>
      <c r="U180" s="17">
        <v>0.47463512219998599</v>
      </c>
      <c r="V180" s="17">
        <v>0.46625561562884799</v>
      </c>
      <c r="W180" s="17">
        <v>0.47238739644695399</v>
      </c>
      <c r="X180" s="17">
        <v>0.42734456443361701</v>
      </c>
      <c r="Y180" s="17">
        <v>0.48442343687317901</v>
      </c>
      <c r="Z180" s="17">
        <v>0.43744580397802502</v>
      </c>
      <c r="AA180" s="17">
        <v>0.46629438451879401</v>
      </c>
      <c r="AB180" s="17">
        <v>0.48122735883301798</v>
      </c>
      <c r="AC180" s="17">
        <v>0.52701733606615497</v>
      </c>
      <c r="AD180" s="17">
        <v>0.57743294224660302</v>
      </c>
      <c r="AE180" s="17"/>
      <c r="AF180" s="17">
        <v>0.47682911996484501</v>
      </c>
      <c r="AG180" s="17">
        <v>0.44169994621156999</v>
      </c>
      <c r="AH180" s="17"/>
      <c r="AI180" s="17">
        <v>0.45649316142284702</v>
      </c>
      <c r="AJ180" s="17">
        <v>0.46537801291849301</v>
      </c>
      <c r="AK180" s="17"/>
      <c r="AL180" s="17">
        <v>0.47520231129504997</v>
      </c>
      <c r="AM180" s="17">
        <v>0.46166071410378801</v>
      </c>
      <c r="AN180" s="17"/>
      <c r="AO180" s="17">
        <v>0.485886920920788</v>
      </c>
      <c r="AP180" s="17">
        <v>0.45627331698136597</v>
      </c>
    </row>
    <row r="181" spans="2:42" x14ac:dyDescent="0.35">
      <c r="B181" t="s">
        <v>75</v>
      </c>
      <c r="C181" s="17">
        <v>2.6112263076261501E-2</v>
      </c>
      <c r="D181" s="17">
        <v>2.5993412735628801E-2</v>
      </c>
      <c r="E181" s="17">
        <v>2.6417614808586801E-2</v>
      </c>
      <c r="F181" s="17"/>
      <c r="G181" s="17">
        <v>3.7257130410901902E-2</v>
      </c>
      <c r="H181" s="17">
        <v>2.3160020936877201E-2</v>
      </c>
      <c r="I181" s="17">
        <v>2.7367728992981399E-2</v>
      </c>
      <c r="J181" s="17">
        <v>2.7219471280320501E-2</v>
      </c>
      <c r="K181" s="17">
        <v>2.35614406641978E-2</v>
      </c>
      <c r="L181" s="17">
        <v>2.0857744407542698E-2</v>
      </c>
      <c r="M181" s="17"/>
      <c r="N181" s="17">
        <v>2.9046416015939099E-2</v>
      </c>
      <c r="O181" s="17">
        <v>2.02291290943977E-2</v>
      </c>
      <c r="P181" s="17">
        <v>2.2335492955414701E-2</v>
      </c>
      <c r="Q181" s="17">
        <v>2.8479023027656501E-2</v>
      </c>
      <c r="R181" s="17"/>
      <c r="S181" s="17">
        <v>3.8513816849907297E-2</v>
      </c>
      <c r="T181" s="17">
        <v>2.6701444638329599E-2</v>
      </c>
      <c r="U181" s="17">
        <v>2.4417104081569801E-2</v>
      </c>
      <c r="V181" s="17">
        <v>3.2792476327341502E-2</v>
      </c>
      <c r="W181" s="17">
        <v>1.2720807406905101E-2</v>
      </c>
      <c r="X181" s="17">
        <v>3.18993568174777E-2</v>
      </c>
      <c r="Y181" s="17">
        <v>1.2329323115213099E-2</v>
      </c>
      <c r="Z181" s="17">
        <v>7.8443060364401501E-3</v>
      </c>
      <c r="AA181" s="17">
        <v>3.1684575002086997E-2</v>
      </c>
      <c r="AB181" s="17">
        <v>2.0388523535688399E-2</v>
      </c>
      <c r="AC181" s="17">
        <v>2.5051890924140299E-2</v>
      </c>
      <c r="AD181" s="17">
        <v>2.37058219280992E-2</v>
      </c>
      <c r="AE181" s="17"/>
      <c r="AF181" s="17">
        <v>2.4073124574314701E-2</v>
      </c>
      <c r="AG181" s="17">
        <v>2.7550288066217201E-2</v>
      </c>
      <c r="AH181" s="17"/>
      <c r="AI181" s="17">
        <v>2.1811014955655499E-2</v>
      </c>
      <c r="AJ181" s="17">
        <v>2.8051403272414802E-2</v>
      </c>
      <c r="AK181" s="17"/>
      <c r="AL181" s="17">
        <v>2.65104781756305E-2</v>
      </c>
      <c r="AM181" s="17">
        <v>2.6082000511984699E-2</v>
      </c>
      <c r="AN181" s="17"/>
      <c r="AO181" s="17">
        <v>2.5850788032260201E-2</v>
      </c>
      <c r="AP181" s="17">
        <v>2.6183546452421502E-2</v>
      </c>
    </row>
    <row r="182" spans="2:42" x14ac:dyDescent="0.35"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</row>
    <row r="183" spans="2:42" x14ac:dyDescent="0.35">
      <c r="B183" s="6" t="s">
        <v>156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</row>
    <row r="184" spans="2:42" x14ac:dyDescent="0.35">
      <c r="B184" s="24" t="s">
        <v>59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</row>
    <row r="185" spans="2:42" x14ac:dyDescent="0.35">
      <c r="B185" t="s">
        <v>143</v>
      </c>
      <c r="C185" s="17">
        <v>0.394197224094337</v>
      </c>
      <c r="D185" s="17">
        <v>0.41690482887906</v>
      </c>
      <c r="E185" s="17">
        <v>0.373045917014934</v>
      </c>
      <c r="F185" s="17"/>
      <c r="G185" s="17">
        <v>0.68169570551530401</v>
      </c>
      <c r="H185" s="17">
        <v>0.59016729273241397</v>
      </c>
      <c r="I185" s="17">
        <v>0.45009800348582601</v>
      </c>
      <c r="J185" s="17">
        <v>0.30591005908615199</v>
      </c>
      <c r="K185" s="17">
        <v>0.23922479158378099</v>
      </c>
      <c r="L185" s="17">
        <v>0.17182960435646299</v>
      </c>
      <c r="M185" s="17"/>
      <c r="N185" s="17">
        <v>0.44414953337514901</v>
      </c>
      <c r="O185" s="17">
        <v>0.35911022403567</v>
      </c>
      <c r="P185" s="17">
        <v>0.40479310162006499</v>
      </c>
      <c r="Q185" s="17">
        <v>0.36705749029922102</v>
      </c>
      <c r="R185" s="17"/>
      <c r="S185" s="17">
        <v>0.492802025987081</v>
      </c>
      <c r="T185" s="17">
        <v>0.34958923410566001</v>
      </c>
      <c r="U185" s="17">
        <v>0.32868724976242503</v>
      </c>
      <c r="V185" s="17">
        <v>0.35701251538763801</v>
      </c>
      <c r="W185" s="17">
        <v>0.41598187480575799</v>
      </c>
      <c r="X185" s="17">
        <v>0.41890581171873997</v>
      </c>
      <c r="Y185" s="17">
        <v>0.41301830161259601</v>
      </c>
      <c r="Z185" s="17">
        <v>0.38603901859360701</v>
      </c>
      <c r="AA185" s="17">
        <v>0.39022277271363398</v>
      </c>
      <c r="AB185" s="17">
        <v>0.36738905631114699</v>
      </c>
      <c r="AC185" s="17">
        <v>0.37560454926887898</v>
      </c>
      <c r="AD185" s="17">
        <v>0.375447196540663</v>
      </c>
      <c r="AE185" s="17"/>
      <c r="AF185" s="17">
        <v>0.37116397578750698</v>
      </c>
      <c r="AG185" s="17">
        <v>0.42802059486803301</v>
      </c>
      <c r="AH185" s="17"/>
      <c r="AI185" s="17">
        <v>0.41799185227718599</v>
      </c>
      <c r="AJ185" s="17">
        <v>0.38346984481555602</v>
      </c>
      <c r="AK185" s="17"/>
      <c r="AL185" s="17">
        <v>0.37525685282758597</v>
      </c>
      <c r="AM185" s="17">
        <v>0.39563660749238999</v>
      </c>
      <c r="AN185" s="17"/>
      <c r="AO185" s="17">
        <v>0.38970661779362697</v>
      </c>
      <c r="AP185" s="17">
        <v>0.39542145403697998</v>
      </c>
    </row>
    <row r="186" spans="2:42" x14ac:dyDescent="0.35">
      <c r="B186" t="s">
        <v>144</v>
      </c>
      <c r="C186" s="17">
        <v>9.2689531889201607E-2</v>
      </c>
      <c r="D186" s="17">
        <v>8.7565436633103996E-2</v>
      </c>
      <c r="E186" s="17">
        <v>9.7615700150896503E-2</v>
      </c>
      <c r="F186" s="17"/>
      <c r="G186" s="17">
        <v>0.108516315082401</v>
      </c>
      <c r="H186" s="17">
        <v>0.122125006436224</v>
      </c>
      <c r="I186" s="17">
        <v>0.13216816334197601</v>
      </c>
      <c r="J186" s="17">
        <v>9.6273557059114903E-2</v>
      </c>
      <c r="K186" s="17">
        <v>6.6966698876966699E-2</v>
      </c>
      <c r="L186" s="17">
        <v>4.0235040390183399E-2</v>
      </c>
      <c r="M186" s="17"/>
      <c r="N186" s="17">
        <v>0.101558184874455</v>
      </c>
      <c r="O186" s="17">
        <v>9.7752638505241699E-2</v>
      </c>
      <c r="P186" s="17">
        <v>8.69674305324597E-2</v>
      </c>
      <c r="Q186" s="17">
        <v>8.4123816212389999E-2</v>
      </c>
      <c r="R186" s="17"/>
      <c r="S186" s="17">
        <v>0.10589815441511299</v>
      </c>
      <c r="T186" s="17">
        <v>8.7713286482545103E-2</v>
      </c>
      <c r="U186" s="17">
        <v>9.2935535905288899E-2</v>
      </c>
      <c r="V186" s="17">
        <v>0.101710022704421</v>
      </c>
      <c r="W186" s="17">
        <v>7.6134138764323997E-2</v>
      </c>
      <c r="X186" s="17">
        <v>9.6712294108082894E-2</v>
      </c>
      <c r="Y186" s="17">
        <v>9.5008686932214301E-2</v>
      </c>
      <c r="Z186" s="17">
        <v>8.6743158072694906E-2</v>
      </c>
      <c r="AA186" s="17">
        <v>7.2201053315832903E-2</v>
      </c>
      <c r="AB186" s="17">
        <v>8.8600221995606396E-2</v>
      </c>
      <c r="AC186" s="17">
        <v>0.10526752786650399</v>
      </c>
      <c r="AD186" s="17">
        <v>0.119819010789793</v>
      </c>
      <c r="AE186" s="17"/>
      <c r="AF186" s="17">
        <v>9.1865247060714306E-2</v>
      </c>
      <c r="AG186" s="17">
        <v>9.0368908110195698E-2</v>
      </c>
      <c r="AH186" s="17"/>
      <c r="AI186" s="17">
        <v>9.9093983241574493E-2</v>
      </c>
      <c r="AJ186" s="17">
        <v>8.9802200420877706E-2</v>
      </c>
      <c r="AK186" s="17"/>
      <c r="AL186" s="17">
        <v>8.9675684480519602E-2</v>
      </c>
      <c r="AM186" s="17">
        <v>9.2918570795737607E-2</v>
      </c>
      <c r="AN186" s="17"/>
      <c r="AO186" s="17">
        <v>0.101405066833355</v>
      </c>
      <c r="AP186" s="17">
        <v>9.03135010973031E-2</v>
      </c>
    </row>
    <row r="187" spans="2:42" x14ac:dyDescent="0.35">
      <c r="B187" t="s">
        <v>145</v>
      </c>
      <c r="C187" s="17">
        <v>0.127612573058389</v>
      </c>
      <c r="D187" s="17">
        <v>0.139577331333263</v>
      </c>
      <c r="E187" s="17">
        <v>0.113651032491209</v>
      </c>
      <c r="F187" s="17"/>
      <c r="G187" s="17">
        <v>8.2472133692948604E-2</v>
      </c>
      <c r="H187" s="17">
        <v>0.128997905679337</v>
      </c>
      <c r="I187" s="17">
        <v>0.16853142766872301</v>
      </c>
      <c r="J187" s="17">
        <v>0.15344332800186899</v>
      </c>
      <c r="K187" s="17">
        <v>0.15938880227797</v>
      </c>
      <c r="L187" s="17">
        <v>8.1050404803501994E-2</v>
      </c>
      <c r="M187" s="17"/>
      <c r="N187" s="17">
        <v>0.11741038962278</v>
      </c>
      <c r="O187" s="17">
        <v>0.136442331820191</v>
      </c>
      <c r="P187" s="17">
        <v>0.13826461507485899</v>
      </c>
      <c r="Q187" s="17">
        <v>0.12039875173489401</v>
      </c>
      <c r="R187" s="17"/>
      <c r="S187" s="17">
        <v>0.13464847266694499</v>
      </c>
      <c r="T187" s="17">
        <v>0.11614351887324099</v>
      </c>
      <c r="U187" s="17">
        <v>9.1779927633191594E-2</v>
      </c>
      <c r="V187" s="17">
        <v>0.13405696700153499</v>
      </c>
      <c r="W187" s="17">
        <v>0.14852333226679801</v>
      </c>
      <c r="X187" s="17">
        <v>0.10009174066176101</v>
      </c>
      <c r="Y187" s="17">
        <v>0.12189679153032799</v>
      </c>
      <c r="Z187" s="17">
        <v>0.12876484431538401</v>
      </c>
      <c r="AA187" s="17">
        <v>0.13741934192177699</v>
      </c>
      <c r="AB187" s="17">
        <v>0.14087190559288301</v>
      </c>
      <c r="AC187" s="17">
        <v>0.13835897923805399</v>
      </c>
      <c r="AD187" s="17">
        <v>0.17478367702915101</v>
      </c>
      <c r="AE187" s="17"/>
      <c r="AF187" s="17">
        <v>0.13262252310862699</v>
      </c>
      <c r="AG187" s="17">
        <v>0.12131088195703101</v>
      </c>
      <c r="AH187" s="17"/>
      <c r="AI187" s="17">
        <v>0.14395675353425899</v>
      </c>
      <c r="AJ187" s="17">
        <v>0.12024409385298999</v>
      </c>
      <c r="AK187" s="17"/>
      <c r="AL187" s="17">
        <v>0.160076403854465</v>
      </c>
      <c r="AM187" s="17">
        <v>0.12514546729647</v>
      </c>
      <c r="AN187" s="17"/>
      <c r="AO187" s="17">
        <v>0.138382141718803</v>
      </c>
      <c r="AP187" s="17">
        <v>0.124676571204621</v>
      </c>
    </row>
    <row r="188" spans="2:42" x14ac:dyDescent="0.35">
      <c r="B188" t="s">
        <v>146</v>
      </c>
      <c r="C188" s="17">
        <v>4.8306820184643703E-2</v>
      </c>
      <c r="D188" s="17">
        <v>4.9263552326945702E-2</v>
      </c>
      <c r="E188" s="17">
        <v>4.7722991161216199E-2</v>
      </c>
      <c r="F188" s="17"/>
      <c r="G188" s="17">
        <v>3.7999987505870303E-2</v>
      </c>
      <c r="H188" s="17">
        <v>5.6017314602022E-2</v>
      </c>
      <c r="I188" s="17">
        <v>3.15091117650469E-2</v>
      </c>
      <c r="J188" s="17">
        <v>6.8014913417197703E-2</v>
      </c>
      <c r="K188" s="17">
        <v>5.8699717222093703E-2</v>
      </c>
      <c r="L188" s="17">
        <v>3.95928807487907E-2</v>
      </c>
      <c r="M188" s="17"/>
      <c r="N188" s="17">
        <v>4.8446240201445799E-2</v>
      </c>
      <c r="O188" s="17">
        <v>4.4588862437284098E-2</v>
      </c>
      <c r="P188" s="17">
        <v>5.2803570890919603E-2</v>
      </c>
      <c r="Q188" s="17">
        <v>4.74788669395294E-2</v>
      </c>
      <c r="R188" s="17"/>
      <c r="S188" s="17">
        <v>4.5721700847704903E-2</v>
      </c>
      <c r="T188" s="17">
        <v>5.4530973690712602E-2</v>
      </c>
      <c r="U188" s="17">
        <v>5.5671637103431301E-2</v>
      </c>
      <c r="V188" s="17">
        <v>2.94212774253984E-2</v>
      </c>
      <c r="W188" s="17">
        <v>6.2693657884347595E-2</v>
      </c>
      <c r="X188" s="17">
        <v>3.6341672132921901E-2</v>
      </c>
      <c r="Y188" s="17">
        <v>3.9936887438755501E-2</v>
      </c>
      <c r="Z188" s="17">
        <v>7.1737779053343401E-2</v>
      </c>
      <c r="AA188" s="17">
        <v>5.3757132697376198E-2</v>
      </c>
      <c r="AB188" s="17">
        <v>5.0606221512827003E-2</v>
      </c>
      <c r="AC188" s="17">
        <v>3.7876309349172403E-2</v>
      </c>
      <c r="AD188" s="17">
        <v>5.4391658178373298E-2</v>
      </c>
      <c r="AE188" s="17"/>
      <c r="AF188" s="17">
        <v>4.9574522499814602E-2</v>
      </c>
      <c r="AG188" s="17">
        <v>4.7023423291453599E-2</v>
      </c>
      <c r="AH188" s="17"/>
      <c r="AI188" s="17">
        <v>4.2074723165236701E-2</v>
      </c>
      <c r="AJ188" s="17">
        <v>5.1116448808196997E-2</v>
      </c>
      <c r="AK188" s="17"/>
      <c r="AL188" s="17">
        <v>3.6111571329832802E-2</v>
      </c>
      <c r="AM188" s="17">
        <v>4.9233604485200498E-2</v>
      </c>
      <c r="AN188" s="17"/>
      <c r="AO188" s="17">
        <v>4.0304299927632098E-2</v>
      </c>
      <c r="AP188" s="17">
        <v>5.0488468777104098E-2</v>
      </c>
    </row>
    <row r="189" spans="2:42" x14ac:dyDescent="0.35">
      <c r="B189" t="s">
        <v>147</v>
      </c>
      <c r="C189" s="17">
        <v>4.8096889537029501E-2</v>
      </c>
      <c r="D189" s="17">
        <v>4.9358462610838497E-2</v>
      </c>
      <c r="E189" s="17">
        <v>4.5757596589868103E-2</v>
      </c>
      <c r="F189" s="17"/>
      <c r="G189" s="17">
        <v>2.7820308862298401E-2</v>
      </c>
      <c r="H189" s="17">
        <v>2.9217786572620901E-2</v>
      </c>
      <c r="I189" s="17">
        <v>5.2481896242599697E-2</v>
      </c>
      <c r="J189" s="17">
        <v>7.3389384084757397E-2</v>
      </c>
      <c r="K189" s="17">
        <v>5.3244973449426601E-2</v>
      </c>
      <c r="L189" s="17">
        <v>4.9520549722851803E-2</v>
      </c>
      <c r="M189" s="17"/>
      <c r="N189" s="17">
        <v>4.6127109764210701E-2</v>
      </c>
      <c r="O189" s="17">
        <v>5.1130545829845997E-2</v>
      </c>
      <c r="P189" s="17">
        <v>4.6889869737747801E-2</v>
      </c>
      <c r="Q189" s="17">
        <v>4.7567858741845603E-2</v>
      </c>
      <c r="R189" s="17"/>
      <c r="S189" s="17">
        <v>4.3203935377359497E-2</v>
      </c>
      <c r="T189" s="17">
        <v>5.7979990377764003E-2</v>
      </c>
      <c r="U189" s="17">
        <v>6.6066627645088596E-2</v>
      </c>
      <c r="V189" s="17">
        <v>6.0603242603373603E-2</v>
      </c>
      <c r="W189" s="17">
        <v>4.6404033378181699E-2</v>
      </c>
      <c r="X189" s="17">
        <v>1.8405115199264899E-2</v>
      </c>
      <c r="Y189" s="17">
        <v>3.8837825432238599E-2</v>
      </c>
      <c r="Z189" s="17">
        <v>1.7174109442412398E-2</v>
      </c>
      <c r="AA189" s="17">
        <v>7.2047380247905204E-2</v>
      </c>
      <c r="AB189" s="17">
        <v>3.66373928115859E-2</v>
      </c>
      <c r="AC189" s="17">
        <v>4.68268907530041E-2</v>
      </c>
      <c r="AD189" s="17">
        <v>5.0210129125974202E-2</v>
      </c>
      <c r="AE189" s="17"/>
      <c r="AF189" s="17">
        <v>4.4349208787071798E-2</v>
      </c>
      <c r="AG189" s="17">
        <v>5.3581107142133398E-2</v>
      </c>
      <c r="AH189" s="17"/>
      <c r="AI189" s="17">
        <v>4.4447827332237899E-2</v>
      </c>
      <c r="AJ189" s="17">
        <v>4.9742003467024898E-2</v>
      </c>
      <c r="AK189" s="17"/>
      <c r="AL189" s="17">
        <v>6.3786333748621707E-2</v>
      </c>
      <c r="AM189" s="17">
        <v>4.6904562036961403E-2</v>
      </c>
      <c r="AN189" s="17"/>
      <c r="AO189" s="17">
        <v>6.0956684033135602E-2</v>
      </c>
      <c r="AP189" s="17">
        <v>4.45910499189194E-2</v>
      </c>
    </row>
    <row r="190" spans="2:42" x14ac:dyDescent="0.35">
      <c r="B190" t="s">
        <v>148</v>
      </c>
      <c r="C190" s="17">
        <v>2.1012513009041799E-2</v>
      </c>
      <c r="D190" s="17">
        <v>1.6710638110907498E-2</v>
      </c>
      <c r="E190" s="17">
        <v>2.5364790894217101E-2</v>
      </c>
      <c r="F190" s="17"/>
      <c r="G190" s="17">
        <v>1.16160938979043E-2</v>
      </c>
      <c r="H190" s="17">
        <v>8.6569437147107596E-3</v>
      </c>
      <c r="I190" s="17">
        <v>1.99074999822559E-2</v>
      </c>
      <c r="J190" s="17">
        <v>2.4714013694439801E-2</v>
      </c>
      <c r="K190" s="17">
        <v>2.00586395956493E-2</v>
      </c>
      <c r="L190" s="17">
        <v>3.5932324226519499E-2</v>
      </c>
      <c r="M190" s="17"/>
      <c r="N190" s="17">
        <v>2.71127647999733E-2</v>
      </c>
      <c r="O190" s="17">
        <v>1.7615164095620198E-2</v>
      </c>
      <c r="P190" s="17">
        <v>2.0379594415955E-2</v>
      </c>
      <c r="Q190" s="17">
        <v>1.8790089348280001E-2</v>
      </c>
      <c r="R190" s="17"/>
      <c r="S190" s="17">
        <v>1.47268174196177E-2</v>
      </c>
      <c r="T190" s="17">
        <v>2.66022114691691E-2</v>
      </c>
      <c r="U190" s="17">
        <v>1.93365880151537E-2</v>
      </c>
      <c r="V190" s="17">
        <v>2.3861968591884698E-2</v>
      </c>
      <c r="W190" s="17">
        <v>2.11726927729796E-2</v>
      </c>
      <c r="X190" s="17">
        <v>2.3482326438103E-2</v>
      </c>
      <c r="Y190" s="17">
        <v>2.6258164266555199E-2</v>
      </c>
      <c r="Z190" s="17">
        <v>8.0952123772228494E-3</v>
      </c>
      <c r="AA190" s="17">
        <v>2.3903036894829401E-2</v>
      </c>
      <c r="AB190" s="17">
        <v>1.7525594657544399E-2</v>
      </c>
      <c r="AC190" s="17">
        <v>2.3388742833012E-2</v>
      </c>
      <c r="AD190" s="17">
        <v>1.3312772491707E-2</v>
      </c>
      <c r="AE190" s="17"/>
      <c r="AF190" s="17">
        <v>2.31732526802251E-2</v>
      </c>
      <c r="AG190" s="17">
        <v>1.82821017719174E-2</v>
      </c>
      <c r="AH190" s="17"/>
      <c r="AI190" s="17">
        <v>2.0579113358314499E-2</v>
      </c>
      <c r="AJ190" s="17">
        <v>2.1207903430649402E-2</v>
      </c>
      <c r="AK190" s="17"/>
      <c r="AL190" s="17">
        <v>2.5312198503381299E-2</v>
      </c>
      <c r="AM190" s="17">
        <v>2.06857561661986E-2</v>
      </c>
      <c r="AN190" s="17"/>
      <c r="AO190" s="17">
        <v>2.76893569287468E-2</v>
      </c>
      <c r="AP190" s="17">
        <v>1.91922705514561E-2</v>
      </c>
    </row>
    <row r="191" spans="2:42" x14ac:dyDescent="0.35">
      <c r="B191" t="s">
        <v>149</v>
      </c>
      <c r="C191" s="17">
        <v>2.29686646483576E-2</v>
      </c>
      <c r="D191" s="17">
        <v>2.5785789858148899E-2</v>
      </c>
      <c r="E191" s="17">
        <v>2.03848226187445E-2</v>
      </c>
      <c r="F191" s="17"/>
      <c r="G191" s="17">
        <v>7.2086181017947202E-3</v>
      </c>
      <c r="H191" s="17">
        <v>1.15626348573363E-2</v>
      </c>
      <c r="I191" s="17">
        <v>1.5850855482600599E-2</v>
      </c>
      <c r="J191" s="17">
        <v>3.2167674796265401E-2</v>
      </c>
      <c r="K191" s="17">
        <v>3.1187448682368901E-2</v>
      </c>
      <c r="L191" s="17">
        <v>3.56451292743468E-2</v>
      </c>
      <c r="M191" s="17"/>
      <c r="N191" s="17">
        <v>1.6917383736783202E-2</v>
      </c>
      <c r="O191" s="17">
        <v>1.77177986435062E-2</v>
      </c>
      <c r="P191" s="17">
        <v>3.1447287210601998E-2</v>
      </c>
      <c r="Q191" s="17">
        <v>2.7803008530433399E-2</v>
      </c>
      <c r="R191" s="17"/>
      <c r="S191" s="17">
        <v>1.9756103221002502E-2</v>
      </c>
      <c r="T191" s="17">
        <v>2.19570130510022E-2</v>
      </c>
      <c r="U191" s="17">
        <v>3.2204983847137797E-2</v>
      </c>
      <c r="V191" s="17">
        <v>1.48556184060992E-2</v>
      </c>
      <c r="W191" s="17">
        <v>2.19352279051978E-2</v>
      </c>
      <c r="X191" s="17">
        <v>1.5173540271462799E-2</v>
      </c>
      <c r="Y191" s="17">
        <v>1.9511275871773599E-2</v>
      </c>
      <c r="Z191" s="17">
        <v>2.4985729647555001E-2</v>
      </c>
      <c r="AA191" s="17">
        <v>1.82344473802518E-2</v>
      </c>
      <c r="AB191" s="17">
        <v>3.28252960719745E-2</v>
      </c>
      <c r="AC191" s="17">
        <v>2.45362370690747E-2</v>
      </c>
      <c r="AD191" s="17">
        <v>5.9670176365583E-2</v>
      </c>
      <c r="AE191" s="17"/>
      <c r="AF191" s="17">
        <v>2.7849568068664801E-2</v>
      </c>
      <c r="AG191" s="17">
        <v>1.65840525752344E-2</v>
      </c>
      <c r="AH191" s="17"/>
      <c r="AI191" s="17">
        <v>1.6484225392833601E-2</v>
      </c>
      <c r="AJ191" s="17">
        <v>2.5892057221239401E-2</v>
      </c>
      <c r="AK191" s="17"/>
      <c r="AL191" s="17">
        <v>2.03705875910907E-2</v>
      </c>
      <c r="AM191" s="17">
        <v>2.3166106870076801E-2</v>
      </c>
      <c r="AN191" s="17"/>
      <c r="AO191" s="17">
        <v>1.6041177986325501E-2</v>
      </c>
      <c r="AP191" s="17">
        <v>2.4857237377963502E-2</v>
      </c>
    </row>
    <row r="192" spans="2:42" x14ac:dyDescent="0.35">
      <c r="B192" t="s">
        <v>150</v>
      </c>
      <c r="C192" s="17">
        <v>3.52453978974876E-3</v>
      </c>
      <c r="D192" s="17">
        <v>3.55344442255514E-3</v>
      </c>
      <c r="E192" s="17">
        <v>3.52187354012872E-3</v>
      </c>
      <c r="F192" s="17"/>
      <c r="G192" s="17">
        <v>2.0699051121638801E-3</v>
      </c>
      <c r="H192" s="17">
        <v>1.90709234539086E-3</v>
      </c>
      <c r="I192" s="17">
        <v>5.4152185971795301E-3</v>
      </c>
      <c r="J192" s="17">
        <v>0</v>
      </c>
      <c r="K192" s="17">
        <v>3.9748548962922799E-3</v>
      </c>
      <c r="L192" s="17">
        <v>6.84197618773392E-3</v>
      </c>
      <c r="M192" s="17"/>
      <c r="N192" s="17">
        <v>4.1161861591692299E-3</v>
      </c>
      <c r="O192" s="17">
        <v>4.6327054388571303E-3</v>
      </c>
      <c r="P192" s="17">
        <v>2.5024533746377002E-3</v>
      </c>
      <c r="Q192" s="17">
        <v>2.6809768990618001E-3</v>
      </c>
      <c r="R192" s="17"/>
      <c r="S192" s="17">
        <v>3.9229844474160704E-3</v>
      </c>
      <c r="T192" s="17">
        <v>2.2472751644649399E-3</v>
      </c>
      <c r="U192" s="17">
        <v>7.30145850299262E-3</v>
      </c>
      <c r="V192" s="17">
        <v>7.1106454118357396E-3</v>
      </c>
      <c r="W192" s="17">
        <v>3.78557027065703E-3</v>
      </c>
      <c r="X192" s="17">
        <v>3.1714401279264201E-3</v>
      </c>
      <c r="Y192" s="17">
        <v>0</v>
      </c>
      <c r="Z192" s="17">
        <v>0</v>
      </c>
      <c r="AA192" s="17">
        <v>5.5936050522829598E-3</v>
      </c>
      <c r="AB192" s="17">
        <v>3.2425092146459002E-3</v>
      </c>
      <c r="AC192" s="17">
        <v>0</v>
      </c>
      <c r="AD192" s="17">
        <v>0</v>
      </c>
      <c r="AE192" s="17"/>
      <c r="AF192" s="17">
        <v>3.53211442159623E-3</v>
      </c>
      <c r="AG192" s="17">
        <v>3.54551975331149E-3</v>
      </c>
      <c r="AH192" s="17"/>
      <c r="AI192" s="17">
        <v>1.04856309259861E-3</v>
      </c>
      <c r="AJ192" s="17">
        <v>4.6407892604968803E-3</v>
      </c>
      <c r="AK192" s="17"/>
      <c r="AL192" s="17">
        <v>0</v>
      </c>
      <c r="AM192" s="17">
        <v>3.7923890302780602E-3</v>
      </c>
      <c r="AN192" s="17"/>
      <c r="AO192" s="17">
        <v>1.5210130983405101E-3</v>
      </c>
      <c r="AP192" s="17">
        <v>4.0707416169091402E-3</v>
      </c>
    </row>
    <row r="193" spans="2:42" x14ac:dyDescent="0.35">
      <c r="B193" t="s">
        <v>151</v>
      </c>
      <c r="C193" s="17">
        <v>4.0630093636398301E-2</v>
      </c>
      <c r="D193" s="17">
        <v>2.8571568019479399E-2</v>
      </c>
      <c r="E193" s="17">
        <v>5.2697444492475598E-2</v>
      </c>
      <c r="F193" s="17"/>
      <c r="G193" s="17">
        <v>1.0878027753498999E-2</v>
      </c>
      <c r="H193" s="17">
        <v>1.46368773937567E-2</v>
      </c>
      <c r="I193" s="17">
        <v>3.9364038255861697E-2</v>
      </c>
      <c r="J193" s="17">
        <v>4.5195345288606199E-2</v>
      </c>
      <c r="K193" s="17">
        <v>5.4721935260324102E-2</v>
      </c>
      <c r="L193" s="17">
        <v>6.9651896993252194E-2</v>
      </c>
      <c r="M193" s="17"/>
      <c r="N193" s="17">
        <v>3.0664270065120999E-2</v>
      </c>
      <c r="O193" s="17">
        <v>4.5643246750524703E-2</v>
      </c>
      <c r="P193" s="17">
        <v>3.08491198529771E-2</v>
      </c>
      <c r="Q193" s="17">
        <v>5.53351795700677E-2</v>
      </c>
      <c r="R193" s="17"/>
      <c r="S193" s="17">
        <v>1.7637079187700001E-2</v>
      </c>
      <c r="T193" s="17">
        <v>3.4360521242295099E-2</v>
      </c>
      <c r="U193" s="17">
        <v>7.0320419250240199E-2</v>
      </c>
      <c r="V193" s="17">
        <v>4.7695875114655797E-2</v>
      </c>
      <c r="W193" s="17">
        <v>3.7584924734156498E-2</v>
      </c>
      <c r="X193" s="17">
        <v>6.0469337167272499E-2</v>
      </c>
      <c r="Y193" s="17">
        <v>1.8162429427101699E-2</v>
      </c>
      <c r="Z193" s="17">
        <v>3.8504215451109998E-2</v>
      </c>
      <c r="AA193" s="17">
        <v>4.2965971783190199E-2</v>
      </c>
      <c r="AB193" s="17">
        <v>3.7410535805610302E-2</v>
      </c>
      <c r="AC193" s="17">
        <v>6.15943916043055E-2</v>
      </c>
      <c r="AD193" s="17">
        <v>5.1208116206913602E-2</v>
      </c>
      <c r="AE193" s="17"/>
      <c r="AF193" s="17">
        <v>4.3794915621322199E-2</v>
      </c>
      <c r="AG193" s="17">
        <v>3.5970568665106402E-2</v>
      </c>
      <c r="AH193" s="17"/>
      <c r="AI193" s="17">
        <v>4.11341812744545E-2</v>
      </c>
      <c r="AJ193" s="17">
        <v>4.0402834809674E-2</v>
      </c>
      <c r="AK193" s="17"/>
      <c r="AL193" s="17">
        <v>4.12662472459066E-2</v>
      </c>
      <c r="AM193" s="17">
        <v>4.0581748810880197E-2</v>
      </c>
      <c r="AN193" s="17"/>
      <c r="AO193" s="17">
        <v>4.4962232727928E-2</v>
      </c>
      <c r="AP193" s="17">
        <v>3.94490650544215E-2</v>
      </c>
    </row>
    <row r="194" spans="2:42" x14ac:dyDescent="0.35">
      <c r="B194" t="s">
        <v>152</v>
      </c>
      <c r="C194" s="17">
        <v>0.19094430741976701</v>
      </c>
      <c r="D194" s="17">
        <v>0.174995256133189</v>
      </c>
      <c r="E194" s="17">
        <v>0.20789979106290599</v>
      </c>
      <c r="F194" s="17"/>
      <c r="G194" s="17">
        <v>1.31903998198118E-2</v>
      </c>
      <c r="H194" s="17">
        <v>3.2268121267295898E-2</v>
      </c>
      <c r="I194" s="17">
        <v>8.28117351158391E-2</v>
      </c>
      <c r="J194" s="17">
        <v>0.190806388496259</v>
      </c>
      <c r="K194" s="17">
        <v>0.29975376727575098</v>
      </c>
      <c r="L194" s="17">
        <v>0.45475445838787198</v>
      </c>
      <c r="M194" s="17"/>
      <c r="N194" s="17">
        <v>0.159135704446207</v>
      </c>
      <c r="O194" s="17">
        <v>0.21367098813197</v>
      </c>
      <c r="P194" s="17">
        <v>0.176463967954961</v>
      </c>
      <c r="Q194" s="17">
        <v>0.214382211327794</v>
      </c>
      <c r="R194" s="17"/>
      <c r="S194" s="17">
        <v>0.114669481111661</v>
      </c>
      <c r="T194" s="17">
        <v>0.22874253648435899</v>
      </c>
      <c r="U194" s="17">
        <v>0.222524417773282</v>
      </c>
      <c r="V194" s="17">
        <v>0.20647848142938999</v>
      </c>
      <c r="W194" s="17">
        <v>0.15795229700275501</v>
      </c>
      <c r="X194" s="17">
        <v>0.21192998898111801</v>
      </c>
      <c r="Y194" s="17">
        <v>0.22315042368355101</v>
      </c>
      <c r="Z194" s="17">
        <v>0.230996810664719</v>
      </c>
      <c r="AA194" s="17">
        <v>0.18106772259100501</v>
      </c>
      <c r="AB194" s="17">
        <v>0.21835144878728299</v>
      </c>
      <c r="AC194" s="17">
        <v>0.18654637201799401</v>
      </c>
      <c r="AD194" s="17">
        <v>8.7844490780134496E-2</v>
      </c>
      <c r="AE194" s="17"/>
      <c r="AF194" s="17">
        <v>0.20264185533717199</v>
      </c>
      <c r="AG194" s="17">
        <v>0.175964497805947</v>
      </c>
      <c r="AH194" s="17"/>
      <c r="AI194" s="17">
        <v>0.166889532361092</v>
      </c>
      <c r="AJ194" s="17">
        <v>0.201788969229031</v>
      </c>
      <c r="AK194" s="17"/>
      <c r="AL194" s="17">
        <v>0.18411403744900801</v>
      </c>
      <c r="AM194" s="17">
        <v>0.19146337735042801</v>
      </c>
      <c r="AN194" s="17"/>
      <c r="AO194" s="17">
        <v>0.17205334367275699</v>
      </c>
      <c r="AP194" s="17">
        <v>0.19609436554461501</v>
      </c>
    </row>
    <row r="195" spans="2:42" x14ac:dyDescent="0.35">
      <c r="B195" t="s">
        <v>75</v>
      </c>
      <c r="C195" s="17">
        <v>1.0016842733085301E-2</v>
      </c>
      <c r="D195" s="17">
        <v>7.7136916725093199E-3</v>
      </c>
      <c r="E195" s="17">
        <v>1.23380399834038E-2</v>
      </c>
      <c r="F195" s="17"/>
      <c r="G195" s="17">
        <v>1.6532504656003501E-2</v>
      </c>
      <c r="H195" s="17">
        <v>4.4430243988918703E-3</v>
      </c>
      <c r="I195" s="17">
        <v>1.8620500620916999E-3</v>
      </c>
      <c r="J195" s="17">
        <v>1.0085336075338999E-2</v>
      </c>
      <c r="K195" s="17">
        <v>1.27783708793774E-2</v>
      </c>
      <c r="L195" s="17">
        <v>1.49457349084845E-2</v>
      </c>
      <c r="M195" s="17"/>
      <c r="N195" s="17">
        <v>4.3622329547063597E-3</v>
      </c>
      <c r="O195" s="17">
        <v>1.16954943112881E-2</v>
      </c>
      <c r="P195" s="17">
        <v>8.6389893348163306E-3</v>
      </c>
      <c r="Q195" s="17">
        <v>1.4381750396482901E-2</v>
      </c>
      <c r="R195" s="17"/>
      <c r="S195" s="17">
        <v>7.01324531839893E-3</v>
      </c>
      <c r="T195" s="17">
        <v>2.0133439058787402E-2</v>
      </c>
      <c r="U195" s="17">
        <v>1.31711545617684E-2</v>
      </c>
      <c r="V195" s="17">
        <v>1.71933859237688E-2</v>
      </c>
      <c r="W195" s="17">
        <v>7.8322502148438205E-3</v>
      </c>
      <c r="X195" s="17">
        <v>1.53167331933457E-2</v>
      </c>
      <c r="Y195" s="17">
        <v>4.2192138048856099E-3</v>
      </c>
      <c r="Z195" s="17">
        <v>6.9591223819523802E-3</v>
      </c>
      <c r="AA195" s="17">
        <v>2.5875354019150101E-3</v>
      </c>
      <c r="AB195" s="17">
        <v>6.5398172388923198E-3</v>
      </c>
      <c r="AC195" s="17">
        <v>0</v>
      </c>
      <c r="AD195" s="17">
        <v>1.3312772491707E-2</v>
      </c>
      <c r="AE195" s="17"/>
      <c r="AF195" s="17">
        <v>9.4328166272846792E-3</v>
      </c>
      <c r="AG195" s="17">
        <v>9.3483440596361499E-3</v>
      </c>
      <c r="AH195" s="17"/>
      <c r="AI195" s="17">
        <v>6.29924497021319E-3</v>
      </c>
      <c r="AJ195" s="17">
        <v>1.1692854684262699E-2</v>
      </c>
      <c r="AK195" s="17"/>
      <c r="AL195" s="17">
        <v>4.0300829695879203E-3</v>
      </c>
      <c r="AM195" s="17">
        <v>1.0471809665377601E-2</v>
      </c>
      <c r="AN195" s="17"/>
      <c r="AO195" s="17">
        <v>6.9780652793502203E-3</v>
      </c>
      <c r="AP195" s="17">
        <v>1.0845274819706201E-2</v>
      </c>
    </row>
    <row r="196" spans="2:42" x14ac:dyDescent="0.3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</row>
    <row r="197" spans="2:42" x14ac:dyDescent="0.35">
      <c r="B197" s="6" t="s">
        <v>157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</row>
    <row r="198" spans="2:42" x14ac:dyDescent="0.35">
      <c r="B198" s="24" t="s">
        <v>59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</row>
    <row r="199" spans="2:42" x14ac:dyDescent="0.35">
      <c r="B199" t="s">
        <v>143</v>
      </c>
      <c r="C199" s="17">
        <v>9.7482684022787494E-2</v>
      </c>
      <c r="D199" s="17">
        <v>0.105614332836956</v>
      </c>
      <c r="E199" s="17">
        <v>8.9640076977555494E-2</v>
      </c>
      <c r="F199" s="17"/>
      <c r="G199" s="17">
        <v>0.12882155934318401</v>
      </c>
      <c r="H199" s="17">
        <v>0.12179864959401999</v>
      </c>
      <c r="I199" s="17">
        <v>0.10080853011930101</v>
      </c>
      <c r="J199" s="17">
        <v>6.8282899035608399E-2</v>
      </c>
      <c r="K199" s="17">
        <v>7.9167030184399897E-2</v>
      </c>
      <c r="L199" s="17">
        <v>8.9943486082843499E-2</v>
      </c>
      <c r="M199" s="17"/>
      <c r="N199" s="17">
        <v>0.12513157374952799</v>
      </c>
      <c r="O199" s="17">
        <v>8.9283412874781198E-2</v>
      </c>
      <c r="P199" s="17">
        <v>9.7596851055776701E-2</v>
      </c>
      <c r="Q199" s="17">
        <v>7.7337494881577304E-2</v>
      </c>
      <c r="R199" s="17"/>
      <c r="S199" s="17">
        <v>0.121974897186083</v>
      </c>
      <c r="T199" s="17">
        <v>7.1250915973797402E-2</v>
      </c>
      <c r="U199" s="17">
        <v>6.0470099677395701E-2</v>
      </c>
      <c r="V199" s="17">
        <v>9.9297098929677002E-2</v>
      </c>
      <c r="W199" s="17">
        <v>0.110089947964506</v>
      </c>
      <c r="X199" s="17">
        <v>0.102551298451134</v>
      </c>
      <c r="Y199" s="17">
        <v>0.12898184387258599</v>
      </c>
      <c r="Z199" s="17">
        <v>8.4434869947749805E-2</v>
      </c>
      <c r="AA199" s="17">
        <v>9.0927035726020802E-2</v>
      </c>
      <c r="AB199" s="17">
        <v>9.7990774856269405E-2</v>
      </c>
      <c r="AC199" s="17">
        <v>0.11508536060859099</v>
      </c>
      <c r="AD199" s="17">
        <v>7.1993491438957197E-2</v>
      </c>
      <c r="AE199" s="17"/>
      <c r="AF199" s="17">
        <v>9.9832370363312994E-2</v>
      </c>
      <c r="AG199" s="17">
        <v>9.4322851273521899E-2</v>
      </c>
      <c r="AH199" s="17"/>
      <c r="AI199" s="17">
        <v>0.124796813121049</v>
      </c>
      <c r="AJ199" s="17">
        <v>8.5168601186316001E-2</v>
      </c>
      <c r="AK199" s="17"/>
      <c r="AL199" s="17">
        <v>0.11477520435586799</v>
      </c>
      <c r="AM199" s="17">
        <v>9.6168529916335094E-2</v>
      </c>
      <c r="AN199" s="17"/>
      <c r="AO199" s="17">
        <v>9.0707277615465695E-2</v>
      </c>
      <c r="AP199" s="17">
        <v>9.9329796604468196E-2</v>
      </c>
    </row>
    <row r="200" spans="2:42" x14ac:dyDescent="0.35">
      <c r="B200" t="s">
        <v>144</v>
      </c>
      <c r="C200" s="17">
        <v>7.46952256952471E-2</v>
      </c>
      <c r="D200" s="17">
        <v>7.3249165391194998E-2</v>
      </c>
      <c r="E200" s="17">
        <v>7.6648570373370806E-2</v>
      </c>
      <c r="F200" s="17"/>
      <c r="G200" s="17">
        <v>8.5676369624492904E-2</v>
      </c>
      <c r="H200" s="17">
        <v>9.1755752266135401E-2</v>
      </c>
      <c r="I200" s="17">
        <v>0.12200362519239299</v>
      </c>
      <c r="J200" s="17">
        <v>5.7692777774034101E-2</v>
      </c>
      <c r="K200" s="17">
        <v>5.3488827130078999E-2</v>
      </c>
      <c r="L200" s="17">
        <v>4.2919217535272003E-2</v>
      </c>
      <c r="M200" s="17"/>
      <c r="N200" s="17">
        <v>8.87093542674528E-2</v>
      </c>
      <c r="O200" s="17">
        <v>6.15095285143685E-2</v>
      </c>
      <c r="P200" s="17">
        <v>8.87330275332463E-2</v>
      </c>
      <c r="Q200" s="17">
        <v>6.05094755931418E-2</v>
      </c>
      <c r="R200" s="17"/>
      <c r="S200" s="17">
        <v>7.88100148746083E-2</v>
      </c>
      <c r="T200" s="17">
        <v>6.3964922285343298E-2</v>
      </c>
      <c r="U200" s="17">
        <v>5.44316739915005E-2</v>
      </c>
      <c r="V200" s="17">
        <v>7.4752902083633596E-2</v>
      </c>
      <c r="W200" s="17">
        <v>5.5945083432272398E-2</v>
      </c>
      <c r="X200" s="17">
        <v>9.3409534371639097E-2</v>
      </c>
      <c r="Y200" s="17">
        <v>9.1629671187592396E-2</v>
      </c>
      <c r="Z200" s="17">
        <v>9.7296264214515593E-2</v>
      </c>
      <c r="AA200" s="17">
        <v>8.7128966420802798E-2</v>
      </c>
      <c r="AB200" s="17">
        <v>7.3354587497385298E-2</v>
      </c>
      <c r="AC200" s="17">
        <v>5.8031880699982698E-2</v>
      </c>
      <c r="AD200" s="17">
        <v>5.4356503137202597E-2</v>
      </c>
      <c r="AE200" s="17"/>
      <c r="AF200" s="17">
        <v>7.8851840677162194E-2</v>
      </c>
      <c r="AG200" s="17">
        <v>6.7940625862799503E-2</v>
      </c>
      <c r="AH200" s="17"/>
      <c r="AI200" s="17">
        <v>8.0066325518384801E-2</v>
      </c>
      <c r="AJ200" s="17">
        <v>7.22737621403544E-2</v>
      </c>
      <c r="AK200" s="17"/>
      <c r="AL200" s="17">
        <v>6.7725592761238296E-2</v>
      </c>
      <c r="AM200" s="17">
        <v>7.5224886587024198E-2</v>
      </c>
      <c r="AN200" s="17"/>
      <c r="AO200" s="17">
        <v>7.9341300303724702E-2</v>
      </c>
      <c r="AP200" s="17">
        <v>7.34286119530113E-2</v>
      </c>
    </row>
    <row r="201" spans="2:42" x14ac:dyDescent="0.35">
      <c r="B201" t="s">
        <v>145</v>
      </c>
      <c r="C201" s="17">
        <v>0.123223930130966</v>
      </c>
      <c r="D201" s="17">
        <v>0.13828922025822599</v>
      </c>
      <c r="E201" s="17">
        <v>0.10745952967733501</v>
      </c>
      <c r="F201" s="17"/>
      <c r="G201" s="17">
        <v>0.137911341431384</v>
      </c>
      <c r="H201" s="17">
        <v>0.1849985165088</v>
      </c>
      <c r="I201" s="17">
        <v>0.15436945615228401</v>
      </c>
      <c r="J201" s="17">
        <v>0.102731375343895</v>
      </c>
      <c r="K201" s="17">
        <v>9.8895179720992099E-2</v>
      </c>
      <c r="L201" s="17">
        <v>7.0510416586778799E-2</v>
      </c>
      <c r="M201" s="17"/>
      <c r="N201" s="17">
        <v>0.14674979271474201</v>
      </c>
      <c r="O201" s="17">
        <v>0.118840538391769</v>
      </c>
      <c r="P201" s="17">
        <v>0.126273160906994</v>
      </c>
      <c r="Q201" s="17">
        <v>9.88680526320352E-2</v>
      </c>
      <c r="R201" s="17"/>
      <c r="S201" s="17">
        <v>0.15474140723310401</v>
      </c>
      <c r="T201" s="17">
        <v>0.12971821753333801</v>
      </c>
      <c r="U201" s="17">
        <v>7.5381115936318605E-2</v>
      </c>
      <c r="V201" s="17">
        <v>0.107570873986111</v>
      </c>
      <c r="W201" s="17">
        <v>0.18577735294714101</v>
      </c>
      <c r="X201" s="17">
        <v>0.11467896662785899</v>
      </c>
      <c r="Y201" s="17">
        <v>0.13572906920666999</v>
      </c>
      <c r="Z201" s="17">
        <v>0.115346019945731</v>
      </c>
      <c r="AA201" s="17">
        <v>9.70095814575134E-2</v>
      </c>
      <c r="AB201" s="17">
        <v>0.103653705107122</v>
      </c>
      <c r="AC201" s="17">
        <v>0.13527793190482601</v>
      </c>
      <c r="AD201" s="17">
        <v>0.11416662634980999</v>
      </c>
      <c r="AE201" s="17"/>
      <c r="AF201" s="17">
        <v>0.13747394250030301</v>
      </c>
      <c r="AG201" s="17">
        <v>0.105081027017881</v>
      </c>
      <c r="AH201" s="17"/>
      <c r="AI201" s="17">
        <v>0.146996660532592</v>
      </c>
      <c r="AJ201" s="17">
        <v>0.11250642307219701</v>
      </c>
      <c r="AK201" s="17"/>
      <c r="AL201" s="17">
        <v>0.14385085965545699</v>
      </c>
      <c r="AM201" s="17">
        <v>0.12165637585802</v>
      </c>
      <c r="AN201" s="17"/>
      <c r="AO201" s="17">
        <v>0.14000285437187401</v>
      </c>
      <c r="AP201" s="17">
        <v>0.11864965661743</v>
      </c>
    </row>
    <row r="202" spans="2:42" x14ac:dyDescent="0.35">
      <c r="B202" t="s">
        <v>146</v>
      </c>
      <c r="C202" s="17">
        <v>6.3636602657335506E-2</v>
      </c>
      <c r="D202" s="17">
        <v>7.0581647549771698E-2</v>
      </c>
      <c r="E202" s="17">
        <v>5.7317508161261098E-2</v>
      </c>
      <c r="F202" s="17"/>
      <c r="G202" s="17">
        <v>6.1310738356381698E-2</v>
      </c>
      <c r="H202" s="17">
        <v>8.0457622271749296E-2</v>
      </c>
      <c r="I202" s="17">
        <v>5.8926948811326797E-2</v>
      </c>
      <c r="J202" s="17">
        <v>5.5833800555145599E-2</v>
      </c>
      <c r="K202" s="17">
        <v>7.7964665439307398E-2</v>
      </c>
      <c r="L202" s="17">
        <v>5.2003772029136301E-2</v>
      </c>
      <c r="M202" s="17"/>
      <c r="N202" s="17">
        <v>5.9221855197777402E-2</v>
      </c>
      <c r="O202" s="17">
        <v>5.2135084574632402E-2</v>
      </c>
      <c r="P202" s="17">
        <v>8.5824245079713202E-2</v>
      </c>
      <c r="Q202" s="17">
        <v>6.1674136065964898E-2</v>
      </c>
      <c r="R202" s="17"/>
      <c r="S202" s="17">
        <v>9.04181035453374E-2</v>
      </c>
      <c r="T202" s="17">
        <v>6.8906876123661295E-2</v>
      </c>
      <c r="U202" s="17">
        <v>5.4355034509829002E-2</v>
      </c>
      <c r="V202" s="17">
        <v>7.5878104271652494E-2</v>
      </c>
      <c r="W202" s="17">
        <v>5.0446632462407902E-2</v>
      </c>
      <c r="X202" s="17">
        <v>3.97286220497656E-2</v>
      </c>
      <c r="Y202" s="17">
        <v>5.1972351433903101E-2</v>
      </c>
      <c r="Z202" s="17">
        <v>8.9080038630016695E-3</v>
      </c>
      <c r="AA202" s="17">
        <v>6.12282799227973E-2</v>
      </c>
      <c r="AB202" s="17">
        <v>8.9101978843592194E-2</v>
      </c>
      <c r="AC202" s="17">
        <v>3.4266520403828798E-2</v>
      </c>
      <c r="AD202" s="17">
        <v>9.1695995174191802E-2</v>
      </c>
      <c r="AE202" s="17"/>
      <c r="AF202" s="17">
        <v>7.4369606179757602E-2</v>
      </c>
      <c r="AG202" s="17">
        <v>4.9713210323735803E-2</v>
      </c>
      <c r="AH202" s="17"/>
      <c r="AI202" s="17">
        <v>8.2544985543856295E-2</v>
      </c>
      <c r="AJ202" s="17">
        <v>5.5112099008300698E-2</v>
      </c>
      <c r="AK202" s="17"/>
      <c r="AL202" s="17">
        <v>7.5956368345165295E-2</v>
      </c>
      <c r="AM202" s="17">
        <v>6.2700355635077004E-2</v>
      </c>
      <c r="AN202" s="17"/>
      <c r="AO202" s="17">
        <v>7.6788694724009302E-2</v>
      </c>
      <c r="AP202" s="17">
        <v>6.0051076820018402E-2</v>
      </c>
    </row>
    <row r="203" spans="2:42" x14ac:dyDescent="0.35">
      <c r="B203" t="s">
        <v>147</v>
      </c>
      <c r="C203" s="17">
        <v>5.9400823837333597E-2</v>
      </c>
      <c r="D203" s="17">
        <v>6.5472452169551498E-2</v>
      </c>
      <c r="E203" s="17">
        <v>5.3290712614276099E-2</v>
      </c>
      <c r="F203" s="17"/>
      <c r="G203" s="17">
        <v>7.8121108138312204E-2</v>
      </c>
      <c r="H203" s="17">
        <v>7.5385076520547697E-2</v>
      </c>
      <c r="I203" s="17">
        <v>7.4173622912648896E-2</v>
      </c>
      <c r="J203" s="17">
        <v>6.5340660251927404E-2</v>
      </c>
      <c r="K203" s="17">
        <v>4.9101403662067097E-2</v>
      </c>
      <c r="L203" s="17">
        <v>2.3862261575226099E-2</v>
      </c>
      <c r="M203" s="17"/>
      <c r="N203" s="17">
        <v>7.4897676607959193E-2</v>
      </c>
      <c r="O203" s="17">
        <v>4.02665583727492E-2</v>
      </c>
      <c r="P203" s="17">
        <v>6.6105280946101394E-2</v>
      </c>
      <c r="Q203" s="17">
        <v>5.7430435303055E-2</v>
      </c>
      <c r="R203" s="17"/>
      <c r="S203" s="17">
        <v>5.1595762744449998E-2</v>
      </c>
      <c r="T203" s="17">
        <v>5.7885218579646597E-2</v>
      </c>
      <c r="U203" s="17">
        <v>9.3754495217771003E-2</v>
      </c>
      <c r="V203" s="17">
        <v>5.8330341489626097E-2</v>
      </c>
      <c r="W203" s="17">
        <v>3.8783175127928698E-2</v>
      </c>
      <c r="X203" s="17">
        <v>8.4380216969571806E-2</v>
      </c>
      <c r="Y203" s="17">
        <v>3.2207426812909001E-2</v>
      </c>
      <c r="Z203" s="17">
        <v>8.1345075530438501E-2</v>
      </c>
      <c r="AA203" s="17">
        <v>6.5158216897144197E-2</v>
      </c>
      <c r="AB203" s="17">
        <v>5.2416628266753501E-2</v>
      </c>
      <c r="AC203" s="17">
        <v>2.52679074692038E-2</v>
      </c>
      <c r="AD203" s="17">
        <v>8.71480888985669E-2</v>
      </c>
      <c r="AE203" s="17"/>
      <c r="AF203" s="17">
        <v>5.8147799010422399E-2</v>
      </c>
      <c r="AG203" s="17">
        <v>6.0870434835180003E-2</v>
      </c>
      <c r="AH203" s="17"/>
      <c r="AI203" s="17">
        <v>6.9117024948493394E-2</v>
      </c>
      <c r="AJ203" s="17">
        <v>5.5020449676099398E-2</v>
      </c>
      <c r="AK203" s="17"/>
      <c r="AL203" s="17">
        <v>7.7059019235018206E-2</v>
      </c>
      <c r="AM203" s="17">
        <v>5.8058880063526698E-2</v>
      </c>
      <c r="AN203" s="17"/>
      <c r="AO203" s="17">
        <v>5.6762208962500997E-2</v>
      </c>
      <c r="AP203" s="17">
        <v>6.0120163525687401E-2</v>
      </c>
    </row>
    <row r="204" spans="2:42" x14ac:dyDescent="0.35">
      <c r="B204" t="s">
        <v>148</v>
      </c>
      <c r="C204" s="17">
        <v>3.7115354731234798E-2</v>
      </c>
      <c r="D204" s="17">
        <v>3.3833825340283903E-2</v>
      </c>
      <c r="E204" s="17">
        <v>3.9894893922094797E-2</v>
      </c>
      <c r="F204" s="17"/>
      <c r="G204" s="17">
        <v>2.9739917572414301E-2</v>
      </c>
      <c r="H204" s="17">
        <v>4.98741971164973E-2</v>
      </c>
      <c r="I204" s="17">
        <v>3.3391064147092697E-2</v>
      </c>
      <c r="J204" s="17">
        <v>3.8172217630925799E-2</v>
      </c>
      <c r="K204" s="17">
        <v>3.31033224969099E-2</v>
      </c>
      <c r="L204" s="17">
        <v>3.6487249802735697E-2</v>
      </c>
      <c r="M204" s="17"/>
      <c r="N204" s="17">
        <v>3.9378929139528403E-2</v>
      </c>
      <c r="O204" s="17">
        <v>4.1505527405862198E-2</v>
      </c>
      <c r="P204" s="17">
        <v>3.2456707241170502E-2</v>
      </c>
      <c r="Q204" s="17">
        <v>3.4705249539904497E-2</v>
      </c>
      <c r="R204" s="17"/>
      <c r="S204" s="17">
        <v>2.40485015795972E-2</v>
      </c>
      <c r="T204" s="17">
        <v>5.1437613116741797E-2</v>
      </c>
      <c r="U204" s="17">
        <v>3.0244087387726399E-2</v>
      </c>
      <c r="V204" s="17">
        <v>4.94329407276149E-2</v>
      </c>
      <c r="W204" s="17">
        <v>5.2115449292304598E-2</v>
      </c>
      <c r="X204" s="17">
        <v>3.0451695095135001E-2</v>
      </c>
      <c r="Y204" s="17">
        <v>3.7416547874819003E-2</v>
      </c>
      <c r="Z204" s="17">
        <v>1.49980369704727E-2</v>
      </c>
      <c r="AA204" s="17">
        <v>2.66357437282519E-2</v>
      </c>
      <c r="AB204" s="17">
        <v>4.4612992359559497E-2</v>
      </c>
      <c r="AC204" s="17">
        <v>4.8462332798405901E-2</v>
      </c>
      <c r="AD204" s="17">
        <v>2.7965904933972999E-2</v>
      </c>
      <c r="AE204" s="17"/>
      <c r="AF204" s="17">
        <v>3.5762534506341002E-2</v>
      </c>
      <c r="AG204" s="17">
        <v>3.9269905867765999E-2</v>
      </c>
      <c r="AH204" s="17"/>
      <c r="AI204" s="17">
        <v>3.4874263136285298E-2</v>
      </c>
      <c r="AJ204" s="17">
        <v>3.8125710486860399E-2</v>
      </c>
      <c r="AK204" s="17"/>
      <c r="AL204" s="17">
        <v>2.5808581854974401E-2</v>
      </c>
      <c r="AM204" s="17">
        <v>3.7974618836169101E-2</v>
      </c>
      <c r="AN204" s="17"/>
      <c r="AO204" s="17">
        <v>3.6524281899973997E-2</v>
      </c>
      <c r="AP204" s="17">
        <v>3.7276493118761203E-2</v>
      </c>
    </row>
    <row r="205" spans="2:42" x14ac:dyDescent="0.35">
      <c r="B205" t="s">
        <v>149</v>
      </c>
      <c r="C205" s="17">
        <v>3.5167737449032899E-2</v>
      </c>
      <c r="D205" s="17">
        <v>3.0962106482437499E-2</v>
      </c>
      <c r="E205" s="17">
        <v>3.9528679550358298E-2</v>
      </c>
      <c r="F205" s="17"/>
      <c r="G205" s="17">
        <v>1.32752088436491E-2</v>
      </c>
      <c r="H205" s="17">
        <v>3.4527397767645601E-2</v>
      </c>
      <c r="I205" s="17">
        <v>4.4686391430557297E-2</v>
      </c>
      <c r="J205" s="17">
        <v>3.5994558790917702E-2</v>
      </c>
      <c r="K205" s="17">
        <v>2.8703069580096E-2</v>
      </c>
      <c r="L205" s="17">
        <v>4.6254433843888297E-2</v>
      </c>
      <c r="M205" s="17"/>
      <c r="N205" s="17">
        <v>3.6342620723704602E-2</v>
      </c>
      <c r="O205" s="17">
        <v>3.3737584991988E-2</v>
      </c>
      <c r="P205" s="17">
        <v>3.59356883497551E-2</v>
      </c>
      <c r="Q205" s="17">
        <v>3.5177421571123003E-2</v>
      </c>
      <c r="R205" s="17"/>
      <c r="S205" s="17">
        <v>2.9402343601459002E-2</v>
      </c>
      <c r="T205" s="17">
        <v>2.98509089337466E-2</v>
      </c>
      <c r="U205" s="17">
        <v>4.6849610067908901E-2</v>
      </c>
      <c r="V205" s="17">
        <v>4.1412468332640902E-2</v>
      </c>
      <c r="W205" s="17">
        <v>2.4336746903032801E-2</v>
      </c>
      <c r="X205" s="17">
        <v>3.5216593590625601E-2</v>
      </c>
      <c r="Y205" s="17">
        <v>3.3451550843876798E-2</v>
      </c>
      <c r="Z205" s="17">
        <v>4.2133512048637703E-2</v>
      </c>
      <c r="AA205" s="17">
        <v>4.1211440527725199E-2</v>
      </c>
      <c r="AB205" s="17">
        <v>3.0486285359813899E-2</v>
      </c>
      <c r="AC205" s="17">
        <v>4.1498292633641E-2</v>
      </c>
      <c r="AD205" s="17">
        <v>3.7022883676622903E-2</v>
      </c>
      <c r="AE205" s="17"/>
      <c r="AF205" s="17">
        <v>3.73098473258517E-2</v>
      </c>
      <c r="AG205" s="17">
        <v>3.25877918914068E-2</v>
      </c>
      <c r="AH205" s="17"/>
      <c r="AI205" s="17">
        <v>3.9205136413113802E-2</v>
      </c>
      <c r="AJ205" s="17">
        <v>3.3347548889891103E-2</v>
      </c>
      <c r="AK205" s="17"/>
      <c r="AL205" s="17">
        <v>3.8491541391822703E-2</v>
      </c>
      <c r="AM205" s="17">
        <v>3.4915143233943E-2</v>
      </c>
      <c r="AN205" s="17"/>
      <c r="AO205" s="17">
        <v>3.7921824587143702E-2</v>
      </c>
      <c r="AP205" s="17">
        <v>3.4416917690331401E-2</v>
      </c>
    </row>
    <row r="206" spans="2:42" x14ac:dyDescent="0.35">
      <c r="B206" t="s">
        <v>150</v>
      </c>
      <c r="C206" s="17">
        <v>1.0032739218954799E-2</v>
      </c>
      <c r="D206" s="17">
        <v>8.0296861956879097E-3</v>
      </c>
      <c r="E206" s="17">
        <v>1.2061065058924901E-2</v>
      </c>
      <c r="F206" s="17"/>
      <c r="G206" s="17">
        <v>1.18688847555948E-2</v>
      </c>
      <c r="H206" s="17">
        <v>6.0517911456178398E-3</v>
      </c>
      <c r="I206" s="17">
        <v>9.22028254868139E-3</v>
      </c>
      <c r="J206" s="17">
        <v>1.40838216497551E-2</v>
      </c>
      <c r="K206" s="17">
        <v>9.9810463546976102E-3</v>
      </c>
      <c r="L206" s="17">
        <v>9.4629991946616407E-3</v>
      </c>
      <c r="M206" s="17"/>
      <c r="N206" s="17">
        <v>1.22680341376427E-2</v>
      </c>
      <c r="O206" s="17">
        <v>8.5821395522824497E-3</v>
      </c>
      <c r="P206" s="17">
        <v>6.9314138987119399E-3</v>
      </c>
      <c r="Q206" s="17">
        <v>1.1988246365288601E-2</v>
      </c>
      <c r="R206" s="17"/>
      <c r="S206" s="17">
        <v>9.6608561310054502E-3</v>
      </c>
      <c r="T206" s="17">
        <v>2.2472751644649399E-3</v>
      </c>
      <c r="U206" s="17">
        <v>1.8325834022965198E-2</v>
      </c>
      <c r="V206" s="17">
        <v>1.0512004115169201E-2</v>
      </c>
      <c r="W206" s="17">
        <v>2.2593012925807E-2</v>
      </c>
      <c r="X206" s="17">
        <v>1.0012429093445701E-2</v>
      </c>
      <c r="Y206" s="17">
        <v>1.1340591881421299E-2</v>
      </c>
      <c r="Z206" s="17">
        <v>0</v>
      </c>
      <c r="AA206" s="17">
        <v>5.6954934802838399E-3</v>
      </c>
      <c r="AB206" s="17">
        <v>1.07189159876877E-2</v>
      </c>
      <c r="AC206" s="17">
        <v>1.14001236325266E-2</v>
      </c>
      <c r="AD206" s="17">
        <v>1.4040621790949601E-2</v>
      </c>
      <c r="AE206" s="17"/>
      <c r="AF206" s="17">
        <v>9.7946232120191996E-3</v>
      </c>
      <c r="AG206" s="17">
        <v>1.04429571091957E-2</v>
      </c>
      <c r="AH206" s="17"/>
      <c r="AI206" s="17">
        <v>8.6750230628420393E-3</v>
      </c>
      <c r="AJ206" s="17">
        <v>1.0644841078569001E-2</v>
      </c>
      <c r="AK206" s="17"/>
      <c r="AL206" s="17">
        <v>1.08194197928529E-2</v>
      </c>
      <c r="AM206" s="17">
        <v>9.9729550182285891E-3</v>
      </c>
      <c r="AN206" s="17"/>
      <c r="AO206" s="17">
        <v>9.2001423792723407E-3</v>
      </c>
      <c r="AP206" s="17">
        <v>1.02597219275319E-2</v>
      </c>
    </row>
    <row r="207" spans="2:42" x14ac:dyDescent="0.35">
      <c r="B207" t="s">
        <v>151</v>
      </c>
      <c r="C207" s="17">
        <v>6.9756499149466397E-2</v>
      </c>
      <c r="D207" s="17">
        <v>5.72193215695221E-2</v>
      </c>
      <c r="E207" s="17">
        <v>8.1859323701531497E-2</v>
      </c>
      <c r="F207" s="17"/>
      <c r="G207" s="17">
        <v>6.9792229255998595E-2</v>
      </c>
      <c r="H207" s="17">
        <v>7.6715896491653002E-2</v>
      </c>
      <c r="I207" s="17">
        <v>8.3433885332604193E-2</v>
      </c>
      <c r="J207" s="17">
        <v>7.2543990647141496E-2</v>
      </c>
      <c r="K207" s="17">
        <v>5.8824391944866203E-2</v>
      </c>
      <c r="L207" s="17">
        <v>5.7975737600215897E-2</v>
      </c>
      <c r="M207" s="17"/>
      <c r="N207" s="17">
        <v>6.3159732140180697E-2</v>
      </c>
      <c r="O207" s="17">
        <v>7.2872885924722894E-2</v>
      </c>
      <c r="P207" s="17">
        <v>6.7678744543805305E-2</v>
      </c>
      <c r="Q207" s="17">
        <v>7.3666946282142903E-2</v>
      </c>
      <c r="R207" s="17"/>
      <c r="S207" s="17">
        <v>7.5777989184884598E-2</v>
      </c>
      <c r="T207" s="17">
        <v>5.2863558819618198E-2</v>
      </c>
      <c r="U207" s="17">
        <v>9.3277470947252E-2</v>
      </c>
      <c r="V207" s="17">
        <v>6.3374721595382905E-2</v>
      </c>
      <c r="W207" s="17">
        <v>6.3457797929536805E-2</v>
      </c>
      <c r="X207" s="17">
        <v>8.6078197525752298E-2</v>
      </c>
      <c r="Y207" s="17">
        <v>5.0448975987325402E-2</v>
      </c>
      <c r="Z207" s="17">
        <v>9.9204192852408196E-2</v>
      </c>
      <c r="AA207" s="17">
        <v>5.9988106852995299E-2</v>
      </c>
      <c r="AB207" s="17">
        <v>6.3340332374607802E-2</v>
      </c>
      <c r="AC207" s="17">
        <v>0.110182630748402</v>
      </c>
      <c r="AD207" s="17">
        <v>3.71399101359291E-2</v>
      </c>
      <c r="AE207" s="17"/>
      <c r="AF207" s="17">
        <v>6.3154615862364802E-2</v>
      </c>
      <c r="AG207" s="17">
        <v>7.9284912480992495E-2</v>
      </c>
      <c r="AH207" s="17"/>
      <c r="AI207" s="17">
        <v>7.6626702601451893E-2</v>
      </c>
      <c r="AJ207" s="17">
        <v>6.6659191741025303E-2</v>
      </c>
      <c r="AK207" s="17"/>
      <c r="AL207" s="17">
        <v>6.0619174667659599E-2</v>
      </c>
      <c r="AM207" s="17">
        <v>7.0450894891582905E-2</v>
      </c>
      <c r="AN207" s="17"/>
      <c r="AO207" s="17">
        <v>7.0519635407302703E-2</v>
      </c>
      <c r="AP207" s="17">
        <v>6.9548452797905405E-2</v>
      </c>
    </row>
    <row r="208" spans="2:42" x14ac:dyDescent="0.35">
      <c r="B208" t="s">
        <v>152</v>
      </c>
      <c r="C208" s="17">
        <v>0.41350646323128698</v>
      </c>
      <c r="D208" s="17">
        <v>0.39983932114777698</v>
      </c>
      <c r="E208" s="17">
        <v>0.42710684331694099</v>
      </c>
      <c r="F208" s="17"/>
      <c r="G208" s="17">
        <v>0.35491417693331201</v>
      </c>
      <c r="H208" s="17">
        <v>0.265642631275188</v>
      </c>
      <c r="I208" s="17">
        <v>0.30121233971815498</v>
      </c>
      <c r="J208" s="17">
        <v>0.473202200690303</v>
      </c>
      <c r="K208" s="17">
        <v>0.48652845122767802</v>
      </c>
      <c r="L208" s="17">
        <v>0.56752925769940399</v>
      </c>
      <c r="M208" s="17"/>
      <c r="N208" s="17">
        <v>0.34462146788881398</v>
      </c>
      <c r="O208" s="17">
        <v>0.45832723052372998</v>
      </c>
      <c r="P208" s="17">
        <v>0.38024745439189001</v>
      </c>
      <c r="Q208" s="17">
        <v>0.47072589798343101</v>
      </c>
      <c r="R208" s="17"/>
      <c r="S208" s="17">
        <v>0.330933922117226</v>
      </c>
      <c r="T208" s="17">
        <v>0.45346890675696</v>
      </c>
      <c r="U208" s="17">
        <v>0.45801505719465602</v>
      </c>
      <c r="V208" s="17">
        <v>0.40393653316926398</v>
      </c>
      <c r="W208" s="17">
        <v>0.38756476720006</v>
      </c>
      <c r="X208" s="17">
        <v>0.38818976498255597</v>
      </c>
      <c r="Y208" s="17">
        <v>0.41533766949895801</v>
      </c>
      <c r="Z208" s="17">
        <v>0.43369559711378802</v>
      </c>
      <c r="AA208" s="17">
        <v>0.45849701702048501</v>
      </c>
      <c r="AB208" s="17">
        <v>0.42462006839431099</v>
      </c>
      <c r="AC208" s="17">
        <v>0.40806686128250103</v>
      </c>
      <c r="AD208" s="17">
        <v>0.45115720197209003</v>
      </c>
      <c r="AE208" s="17"/>
      <c r="AF208" s="17">
        <v>0.39145766852913699</v>
      </c>
      <c r="AG208" s="17">
        <v>0.44302420344445698</v>
      </c>
      <c r="AH208" s="17"/>
      <c r="AI208" s="17">
        <v>0.32492729596813402</v>
      </c>
      <c r="AJ208" s="17">
        <v>0.45344078437841701</v>
      </c>
      <c r="AK208" s="17"/>
      <c r="AL208" s="17">
        <v>0.37523008703029798</v>
      </c>
      <c r="AM208" s="17">
        <v>0.416415296414408</v>
      </c>
      <c r="AN208" s="17"/>
      <c r="AO208" s="17">
        <v>0.391142034159284</v>
      </c>
      <c r="AP208" s="17">
        <v>0.41960345813278299</v>
      </c>
    </row>
    <row r="209" spans="2:42" x14ac:dyDescent="0.35">
      <c r="B209" t="s">
        <v>75</v>
      </c>
      <c r="C209" s="17">
        <v>1.59819398763545E-2</v>
      </c>
      <c r="D209" s="17">
        <v>1.6908921058591798E-2</v>
      </c>
      <c r="E209" s="17">
        <v>1.5192796646351399E-2</v>
      </c>
      <c r="F209" s="17"/>
      <c r="G209" s="17">
        <v>2.85684657452769E-2</v>
      </c>
      <c r="H209" s="17">
        <v>1.27924690421453E-2</v>
      </c>
      <c r="I209" s="17">
        <v>1.7773853634956399E-2</v>
      </c>
      <c r="J209" s="17">
        <v>1.6121697630346699E-2</v>
      </c>
      <c r="K209" s="17">
        <v>2.4242612258907299E-2</v>
      </c>
      <c r="L209" s="17">
        <v>3.0511680498376101E-3</v>
      </c>
      <c r="M209" s="17"/>
      <c r="N209" s="17">
        <v>9.5189634326706494E-3</v>
      </c>
      <c r="O209" s="17">
        <v>2.2939508873114699E-2</v>
      </c>
      <c r="P209" s="17">
        <v>1.22174260528361E-2</v>
      </c>
      <c r="Q209" s="17">
        <v>1.7916643782336001E-2</v>
      </c>
      <c r="R209" s="17"/>
      <c r="S209" s="17">
        <v>3.2636201802244802E-2</v>
      </c>
      <c r="T209" s="17">
        <v>1.8405586712680898E-2</v>
      </c>
      <c r="U209" s="17">
        <v>1.48955210466771E-2</v>
      </c>
      <c r="V209" s="17">
        <v>1.5502011299227901E-2</v>
      </c>
      <c r="W209" s="17">
        <v>8.8900338150023593E-3</v>
      </c>
      <c r="X209" s="17">
        <v>1.53026812425156E-2</v>
      </c>
      <c r="Y209" s="17">
        <v>1.14843013999391E-2</v>
      </c>
      <c r="Z209" s="17">
        <v>2.2638427513257099E-2</v>
      </c>
      <c r="AA209" s="17">
        <v>6.5201179659804204E-3</v>
      </c>
      <c r="AB209" s="17">
        <v>9.7037309528971404E-3</v>
      </c>
      <c r="AC209" s="17">
        <v>1.24601578180914E-2</v>
      </c>
      <c r="AD209" s="17">
        <v>1.3312772491707E-2</v>
      </c>
      <c r="AE209" s="17"/>
      <c r="AF209" s="17">
        <v>1.3845151833327801E-2</v>
      </c>
      <c r="AG209" s="17">
        <v>1.7462079893064E-2</v>
      </c>
      <c r="AH209" s="17"/>
      <c r="AI209" s="17">
        <v>1.2169769153797199E-2</v>
      </c>
      <c r="AJ209" s="17">
        <v>1.7700588341969602E-2</v>
      </c>
      <c r="AK209" s="17"/>
      <c r="AL209" s="17">
        <v>9.66415090964526E-3</v>
      </c>
      <c r="AM209" s="17">
        <v>1.6462063545685499E-2</v>
      </c>
      <c r="AN209" s="17"/>
      <c r="AO209" s="17">
        <v>1.10897455894476E-2</v>
      </c>
      <c r="AP209" s="17">
        <v>1.7315650812071499E-2</v>
      </c>
    </row>
    <row r="210" spans="2:42" x14ac:dyDescent="0.35"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</row>
    <row r="211" spans="2:42" x14ac:dyDescent="0.35">
      <c r="B211" s="6" t="s">
        <v>158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</row>
    <row r="212" spans="2:42" x14ac:dyDescent="0.35">
      <c r="B212" s="24" t="s">
        <v>59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</row>
    <row r="213" spans="2:42" x14ac:dyDescent="0.35">
      <c r="B213" t="s">
        <v>143</v>
      </c>
      <c r="C213" s="17">
        <v>0.17998682305008801</v>
      </c>
      <c r="D213" s="17">
        <v>0.22380129691113501</v>
      </c>
      <c r="E213" s="17">
        <v>0.137211808218275</v>
      </c>
      <c r="F213" s="17"/>
      <c r="G213" s="17">
        <v>0.30341992717176403</v>
      </c>
      <c r="H213" s="17">
        <v>0.191554641111612</v>
      </c>
      <c r="I213" s="17">
        <v>0.170189084221163</v>
      </c>
      <c r="J213" s="17">
        <v>0.150739418935847</v>
      </c>
      <c r="K213" s="17">
        <v>0.15101250314939099</v>
      </c>
      <c r="L213" s="17">
        <v>0.13912384802475999</v>
      </c>
      <c r="M213" s="17"/>
      <c r="N213" s="17">
        <v>0.204545170086911</v>
      </c>
      <c r="O213" s="17">
        <v>0.17483449604394299</v>
      </c>
      <c r="P213" s="17">
        <v>0.16293855168805299</v>
      </c>
      <c r="Q213" s="17">
        <v>0.174873081321683</v>
      </c>
      <c r="R213" s="17"/>
      <c r="S213" s="17">
        <v>0.24255629400596501</v>
      </c>
      <c r="T213" s="17">
        <v>0.15920506933261599</v>
      </c>
      <c r="U213" s="17">
        <v>0.13864000332666199</v>
      </c>
      <c r="V213" s="17">
        <v>0.186632434591742</v>
      </c>
      <c r="W213" s="17">
        <v>0.17967157992337399</v>
      </c>
      <c r="X213" s="17">
        <v>0.16159622105431401</v>
      </c>
      <c r="Y213" s="17">
        <v>0.15641142568300001</v>
      </c>
      <c r="Z213" s="17">
        <v>0.163746446866193</v>
      </c>
      <c r="AA213" s="17">
        <v>0.16601267218399299</v>
      </c>
      <c r="AB213" s="17">
        <v>0.195832374983402</v>
      </c>
      <c r="AC213" s="17">
        <v>0.20173000644549099</v>
      </c>
      <c r="AD213" s="17">
        <v>0.17662594047535399</v>
      </c>
      <c r="AE213" s="17"/>
      <c r="AF213" s="17">
        <v>0.16066364539845199</v>
      </c>
      <c r="AG213" s="17">
        <v>0.207661602129146</v>
      </c>
      <c r="AH213" s="17"/>
      <c r="AI213" s="17">
        <v>0.18202528424276701</v>
      </c>
      <c r="AJ213" s="17">
        <v>0.17906781955942999</v>
      </c>
      <c r="AK213" s="17"/>
      <c r="AL213" s="17">
        <v>0.14398242942409101</v>
      </c>
      <c r="AM213" s="17">
        <v>0.18272299573183501</v>
      </c>
      <c r="AN213" s="17"/>
      <c r="AO213" s="17">
        <v>0.13849072228412199</v>
      </c>
      <c r="AP213" s="17">
        <v>0.19129949792265</v>
      </c>
    </row>
    <row r="214" spans="2:42" x14ac:dyDescent="0.35">
      <c r="B214" t="s">
        <v>144</v>
      </c>
      <c r="C214" s="17">
        <v>9.7948599309863799E-2</v>
      </c>
      <c r="D214" s="17">
        <v>0.11365380635115201</v>
      </c>
      <c r="E214" s="17">
        <v>8.3325697873493906E-2</v>
      </c>
      <c r="F214" s="17"/>
      <c r="G214" s="17">
        <v>0.117311026086566</v>
      </c>
      <c r="H214" s="17">
        <v>0.15095203184373501</v>
      </c>
      <c r="I214" s="17">
        <v>7.7327515110827499E-2</v>
      </c>
      <c r="J214" s="17">
        <v>0.104012836337343</v>
      </c>
      <c r="K214" s="17">
        <v>7.1711566911556196E-2</v>
      </c>
      <c r="L214" s="17">
        <v>7.1136776450532901E-2</v>
      </c>
      <c r="M214" s="17"/>
      <c r="N214" s="17">
        <v>0.11901431325777399</v>
      </c>
      <c r="O214" s="17">
        <v>9.2487474385941307E-2</v>
      </c>
      <c r="P214" s="17">
        <v>0.1015920360262</v>
      </c>
      <c r="Q214" s="17">
        <v>7.8969673680857097E-2</v>
      </c>
      <c r="R214" s="17"/>
      <c r="S214" s="17">
        <v>0.129343997384786</v>
      </c>
      <c r="T214" s="17">
        <v>8.3276046031705506E-2</v>
      </c>
      <c r="U214" s="17">
        <v>6.9507854985148207E-2</v>
      </c>
      <c r="V214" s="17">
        <v>0.111967498462932</v>
      </c>
      <c r="W214" s="17">
        <v>9.6681992998154498E-2</v>
      </c>
      <c r="X214" s="17">
        <v>9.2828709663384398E-2</v>
      </c>
      <c r="Y214" s="17">
        <v>9.4099045443474694E-2</v>
      </c>
      <c r="Z214" s="17">
        <v>0.123682645747099</v>
      </c>
      <c r="AA214" s="17">
        <v>0.109205278684246</v>
      </c>
      <c r="AB214" s="17">
        <v>7.6284029277293705E-2</v>
      </c>
      <c r="AC214" s="17">
        <v>9.0958578216892294E-2</v>
      </c>
      <c r="AD214" s="17">
        <v>7.86416422469325E-2</v>
      </c>
      <c r="AE214" s="17"/>
      <c r="AF214" s="17">
        <v>9.1392764690573405E-2</v>
      </c>
      <c r="AG214" s="17">
        <v>0.10513695187779</v>
      </c>
      <c r="AH214" s="17"/>
      <c r="AI214" s="17">
        <v>0.10651245993252299</v>
      </c>
      <c r="AJ214" s="17">
        <v>9.4087737089873294E-2</v>
      </c>
      <c r="AK214" s="17"/>
      <c r="AL214" s="17">
        <v>7.57978180849921E-2</v>
      </c>
      <c r="AM214" s="17">
        <v>9.9631959487969601E-2</v>
      </c>
      <c r="AN214" s="17"/>
      <c r="AO214" s="17">
        <v>0.100326431256758</v>
      </c>
      <c r="AP214" s="17">
        <v>9.7300354312857495E-2</v>
      </c>
    </row>
    <row r="215" spans="2:42" x14ac:dyDescent="0.35">
      <c r="B215" t="s">
        <v>145</v>
      </c>
      <c r="C215" s="17">
        <v>0.15417719057533899</v>
      </c>
      <c r="D215" s="17">
        <v>0.17030536307601901</v>
      </c>
      <c r="E215" s="17">
        <v>0.13623252076664899</v>
      </c>
      <c r="F215" s="17"/>
      <c r="G215" s="17">
        <v>0.211081791537403</v>
      </c>
      <c r="H215" s="17">
        <v>0.18423169823746299</v>
      </c>
      <c r="I215" s="17">
        <v>0.163034088609702</v>
      </c>
      <c r="J215" s="17">
        <v>0.145023459052816</v>
      </c>
      <c r="K215" s="17">
        <v>0.14021386613214401</v>
      </c>
      <c r="L215" s="17">
        <v>0.101127091927492</v>
      </c>
      <c r="M215" s="17"/>
      <c r="N215" s="17">
        <v>0.173797120140361</v>
      </c>
      <c r="O215" s="17">
        <v>0.16493364873903801</v>
      </c>
      <c r="P215" s="17">
        <v>0.15096350171660999</v>
      </c>
      <c r="Q215" s="17">
        <v>0.121268182025106</v>
      </c>
      <c r="R215" s="17"/>
      <c r="S215" s="17">
        <v>0.21241601461746701</v>
      </c>
      <c r="T215" s="17">
        <v>0.13861195892426401</v>
      </c>
      <c r="U215" s="17">
        <v>0.126958602517078</v>
      </c>
      <c r="V215" s="17">
        <v>0.17349423713221401</v>
      </c>
      <c r="W215" s="17">
        <v>0.12788006258997101</v>
      </c>
      <c r="X215" s="17">
        <v>0.13485779782939</v>
      </c>
      <c r="Y215" s="17">
        <v>0.17453726263611299</v>
      </c>
      <c r="Z215" s="17">
        <v>0.131876884352573</v>
      </c>
      <c r="AA215" s="17">
        <v>0.15112158265325301</v>
      </c>
      <c r="AB215" s="17">
        <v>0.14425294996494301</v>
      </c>
      <c r="AC215" s="17">
        <v>0.13778594942747299</v>
      </c>
      <c r="AD215" s="17">
        <v>0.12756148142715101</v>
      </c>
      <c r="AE215" s="17"/>
      <c r="AF215" s="17">
        <v>0.13810755307293901</v>
      </c>
      <c r="AG215" s="17">
        <v>0.176357131528944</v>
      </c>
      <c r="AH215" s="17"/>
      <c r="AI215" s="17">
        <v>0.16239152732416601</v>
      </c>
      <c r="AJ215" s="17">
        <v>0.15047390489459</v>
      </c>
      <c r="AK215" s="17"/>
      <c r="AL215" s="17">
        <v>0.17299216883601801</v>
      </c>
      <c r="AM215" s="17">
        <v>0.15274733648421601</v>
      </c>
      <c r="AN215" s="17"/>
      <c r="AO215" s="17">
        <v>0.13753976705500601</v>
      </c>
      <c r="AP215" s="17">
        <v>0.15871288813555501</v>
      </c>
    </row>
    <row r="216" spans="2:42" x14ac:dyDescent="0.35">
      <c r="B216" t="s">
        <v>146</v>
      </c>
      <c r="C216" s="17">
        <v>7.0991670786907199E-2</v>
      </c>
      <c r="D216" s="17">
        <v>7.7796980749532799E-2</v>
      </c>
      <c r="E216" s="17">
        <v>6.4251442586244101E-2</v>
      </c>
      <c r="F216" s="17"/>
      <c r="G216" s="17">
        <v>6.4249917699245998E-2</v>
      </c>
      <c r="H216" s="17">
        <v>9.8448365628599099E-2</v>
      </c>
      <c r="I216" s="17">
        <v>8.1683279406943393E-2</v>
      </c>
      <c r="J216" s="17">
        <v>4.5350671468890602E-2</v>
      </c>
      <c r="K216" s="17">
        <v>6.9659349135728493E-2</v>
      </c>
      <c r="L216" s="17">
        <v>6.6079697063398696E-2</v>
      </c>
      <c r="M216" s="17"/>
      <c r="N216" s="17">
        <v>7.8032189691038104E-2</v>
      </c>
      <c r="O216" s="17">
        <v>6.618279675739E-2</v>
      </c>
      <c r="P216" s="17">
        <v>9.4091149845038705E-2</v>
      </c>
      <c r="Q216" s="17">
        <v>4.7750154685586001E-2</v>
      </c>
      <c r="R216" s="17"/>
      <c r="S216" s="17">
        <v>6.9214732420516206E-2</v>
      </c>
      <c r="T216" s="17">
        <v>6.7242058844946495E-2</v>
      </c>
      <c r="U216" s="17">
        <v>8.3338590492231607E-2</v>
      </c>
      <c r="V216" s="17">
        <v>6.8374707720864306E-2</v>
      </c>
      <c r="W216" s="17">
        <v>0.103646312836988</v>
      </c>
      <c r="X216" s="17">
        <v>9.2909826665206294E-2</v>
      </c>
      <c r="Y216" s="17">
        <v>5.0117546165208797E-2</v>
      </c>
      <c r="Z216" s="17">
        <v>3.8759126868855097E-2</v>
      </c>
      <c r="AA216" s="17">
        <v>7.8731126225967202E-2</v>
      </c>
      <c r="AB216" s="17">
        <v>7.1218221428504605E-2</v>
      </c>
      <c r="AC216" s="17">
        <v>3.85493176162338E-2</v>
      </c>
      <c r="AD216" s="17">
        <v>5.1650800025652803E-2</v>
      </c>
      <c r="AE216" s="17"/>
      <c r="AF216" s="17">
        <v>7.30874097235477E-2</v>
      </c>
      <c r="AG216" s="17">
        <v>6.8035961023923494E-2</v>
      </c>
      <c r="AH216" s="17"/>
      <c r="AI216" s="17">
        <v>7.0996281064596906E-2</v>
      </c>
      <c r="AJ216" s="17">
        <v>7.0989592326299297E-2</v>
      </c>
      <c r="AK216" s="17"/>
      <c r="AL216" s="17">
        <v>5.6805206623566598E-2</v>
      </c>
      <c r="AM216" s="17">
        <v>7.2069778533909806E-2</v>
      </c>
      <c r="AN216" s="17"/>
      <c r="AO216" s="17">
        <v>6.6562627599269703E-2</v>
      </c>
      <c r="AP216" s="17">
        <v>7.2199117381970698E-2</v>
      </c>
    </row>
    <row r="217" spans="2:42" x14ac:dyDescent="0.35">
      <c r="B217" t="s">
        <v>147</v>
      </c>
      <c r="C217" s="17">
        <v>7.2875244021504096E-2</v>
      </c>
      <c r="D217" s="17">
        <v>6.6765124319577901E-2</v>
      </c>
      <c r="E217" s="17">
        <v>7.8755903441175196E-2</v>
      </c>
      <c r="F217" s="17"/>
      <c r="G217" s="17">
        <v>7.6353582396740102E-2</v>
      </c>
      <c r="H217" s="17">
        <v>7.1540732049607703E-2</v>
      </c>
      <c r="I217" s="17">
        <v>8.5654508957339004E-2</v>
      </c>
      <c r="J217" s="17">
        <v>7.6760894165485996E-2</v>
      </c>
      <c r="K217" s="17">
        <v>7.3643569535932193E-2</v>
      </c>
      <c r="L217" s="17">
        <v>5.7558634715306797E-2</v>
      </c>
      <c r="M217" s="17"/>
      <c r="N217" s="17">
        <v>8.0906653153115293E-2</v>
      </c>
      <c r="O217" s="17">
        <v>7.0122219787527904E-2</v>
      </c>
      <c r="P217" s="17">
        <v>7.6058109442195695E-2</v>
      </c>
      <c r="Q217" s="17">
        <v>6.52315450137987E-2</v>
      </c>
      <c r="R217" s="17"/>
      <c r="S217" s="17">
        <v>6.2956416590465705E-2</v>
      </c>
      <c r="T217" s="17">
        <v>9.3344912338484104E-2</v>
      </c>
      <c r="U217" s="17">
        <v>7.6320768664610697E-2</v>
      </c>
      <c r="V217" s="17">
        <v>5.3212741527759302E-2</v>
      </c>
      <c r="W217" s="17">
        <v>8.0035140425832194E-2</v>
      </c>
      <c r="X217" s="17">
        <v>8.6780065754443095E-2</v>
      </c>
      <c r="Y217" s="17">
        <v>7.0453818988952102E-2</v>
      </c>
      <c r="Z217" s="17">
        <v>7.5599476600152302E-2</v>
      </c>
      <c r="AA217" s="17">
        <v>5.0323184291542998E-2</v>
      </c>
      <c r="AB217" s="17">
        <v>6.8767750913214395E-2</v>
      </c>
      <c r="AC217" s="17">
        <v>8.2302497472132696E-2</v>
      </c>
      <c r="AD217" s="17">
        <v>0.10411921907428399</v>
      </c>
      <c r="AE217" s="17"/>
      <c r="AF217" s="17">
        <v>6.4293151245839106E-2</v>
      </c>
      <c r="AG217" s="17">
        <v>8.5104040374524001E-2</v>
      </c>
      <c r="AH217" s="17"/>
      <c r="AI217" s="17">
        <v>7.2986499816253603E-2</v>
      </c>
      <c r="AJ217" s="17">
        <v>7.2825086351543097E-2</v>
      </c>
      <c r="AK217" s="17"/>
      <c r="AL217" s="17">
        <v>8.1340618398241402E-2</v>
      </c>
      <c r="AM217" s="17">
        <v>7.2231913478265394E-2</v>
      </c>
      <c r="AN217" s="17"/>
      <c r="AO217" s="17">
        <v>7.4673569346312293E-2</v>
      </c>
      <c r="AP217" s="17">
        <v>7.2384984229882002E-2</v>
      </c>
    </row>
    <row r="218" spans="2:42" x14ac:dyDescent="0.35">
      <c r="B218" t="s">
        <v>148</v>
      </c>
      <c r="C218" s="17">
        <v>4.5966528262791698E-2</v>
      </c>
      <c r="D218" s="17">
        <v>4.3071107043439701E-2</v>
      </c>
      <c r="E218" s="17">
        <v>4.9126601277721803E-2</v>
      </c>
      <c r="F218" s="17"/>
      <c r="G218" s="17">
        <v>4.3663714052021997E-2</v>
      </c>
      <c r="H218" s="17">
        <v>5.8173191683116701E-2</v>
      </c>
      <c r="I218" s="17">
        <v>4.8940640198596799E-2</v>
      </c>
      <c r="J218" s="17">
        <v>4.6489490497125599E-2</v>
      </c>
      <c r="K218" s="17">
        <v>3.2489931428804998E-2</v>
      </c>
      <c r="L218" s="17">
        <v>4.37252034962042E-2</v>
      </c>
      <c r="M218" s="17"/>
      <c r="N218" s="17">
        <v>4.4841122687569498E-2</v>
      </c>
      <c r="O218" s="17">
        <v>4.00550483214741E-2</v>
      </c>
      <c r="P218" s="17">
        <v>5.7185894326246003E-2</v>
      </c>
      <c r="Q218" s="17">
        <v>4.26731610244327E-2</v>
      </c>
      <c r="R218" s="17"/>
      <c r="S218" s="17">
        <v>4.2408891943925803E-2</v>
      </c>
      <c r="T218" s="17">
        <v>6.5189441416435706E-2</v>
      </c>
      <c r="U218" s="17">
        <v>3.5948602433423002E-2</v>
      </c>
      <c r="V218" s="17">
        <v>3.5466709421676901E-2</v>
      </c>
      <c r="W218" s="17">
        <v>4.2075644436211201E-2</v>
      </c>
      <c r="X218" s="17">
        <v>4.6665758262533399E-2</v>
      </c>
      <c r="Y218" s="17">
        <v>5.5625040328405699E-2</v>
      </c>
      <c r="Z218" s="17">
        <v>2.7857178587077001E-2</v>
      </c>
      <c r="AA218" s="17">
        <v>4.1722769177239598E-2</v>
      </c>
      <c r="AB218" s="17">
        <v>4.5305187738703401E-2</v>
      </c>
      <c r="AC218" s="17">
        <v>5.3670580650545301E-2</v>
      </c>
      <c r="AD218" s="17">
        <v>4.7596610978982601E-2</v>
      </c>
      <c r="AE218" s="17"/>
      <c r="AF218" s="17">
        <v>4.91186983974247E-2</v>
      </c>
      <c r="AG218" s="17">
        <v>4.1371325012065301E-2</v>
      </c>
      <c r="AH218" s="17"/>
      <c r="AI218" s="17">
        <v>4.2188581746346203E-2</v>
      </c>
      <c r="AJ218" s="17">
        <v>4.7669747361885402E-2</v>
      </c>
      <c r="AK218" s="17"/>
      <c r="AL218" s="17">
        <v>2.7018933999052201E-2</v>
      </c>
      <c r="AM218" s="17">
        <v>4.7406460576270203E-2</v>
      </c>
      <c r="AN218" s="17"/>
      <c r="AO218" s="17">
        <v>4.4523015184329703E-2</v>
      </c>
      <c r="AP218" s="17">
        <v>4.6360059072422098E-2</v>
      </c>
    </row>
    <row r="219" spans="2:42" x14ac:dyDescent="0.35">
      <c r="B219" t="s">
        <v>149</v>
      </c>
      <c r="C219" s="17">
        <v>3.6197333778116798E-2</v>
      </c>
      <c r="D219" s="17">
        <v>4.6141741962195698E-2</v>
      </c>
      <c r="E219" s="17">
        <v>2.67510126640591E-2</v>
      </c>
      <c r="F219" s="17"/>
      <c r="G219" s="17">
        <v>2.6263205023639401E-2</v>
      </c>
      <c r="H219" s="17">
        <v>2.0880689204682699E-2</v>
      </c>
      <c r="I219" s="17">
        <v>3.7759753715692401E-2</v>
      </c>
      <c r="J219" s="17">
        <v>4.0159187059166601E-2</v>
      </c>
      <c r="K219" s="17">
        <v>5.5040308702185202E-2</v>
      </c>
      <c r="L219" s="17">
        <v>3.8229515186227803E-2</v>
      </c>
      <c r="M219" s="17"/>
      <c r="N219" s="17">
        <v>4.1864018160545503E-2</v>
      </c>
      <c r="O219" s="17">
        <v>3.0736999442161302E-2</v>
      </c>
      <c r="P219" s="17">
        <v>3.6845952509347898E-2</v>
      </c>
      <c r="Q219" s="17">
        <v>3.5660628542264199E-2</v>
      </c>
      <c r="R219" s="17"/>
      <c r="S219" s="17">
        <v>3.20483795864639E-2</v>
      </c>
      <c r="T219" s="17">
        <v>3.9203157471162799E-2</v>
      </c>
      <c r="U219" s="17">
        <v>4.0710193954949403E-2</v>
      </c>
      <c r="V219" s="17">
        <v>3.5294841141012202E-2</v>
      </c>
      <c r="W219" s="17">
        <v>4.5350946828788499E-2</v>
      </c>
      <c r="X219" s="17">
        <v>3.4055321570927902E-2</v>
      </c>
      <c r="Y219" s="17">
        <v>4.6349191493067897E-2</v>
      </c>
      <c r="Z219" s="17">
        <v>3.2677344893609697E-2</v>
      </c>
      <c r="AA219" s="17">
        <v>3.26222977570172E-2</v>
      </c>
      <c r="AB219" s="17">
        <v>3.1988456032829099E-2</v>
      </c>
      <c r="AC219" s="17">
        <v>2.37334219082086E-2</v>
      </c>
      <c r="AD219" s="17">
        <v>4.22734094756953E-2</v>
      </c>
      <c r="AE219" s="17"/>
      <c r="AF219" s="17">
        <v>3.1895491067884002E-2</v>
      </c>
      <c r="AG219" s="17">
        <v>4.2324176863535803E-2</v>
      </c>
      <c r="AH219" s="17"/>
      <c r="AI219" s="17">
        <v>3.3455369507170797E-2</v>
      </c>
      <c r="AJ219" s="17">
        <v>3.7433498952763399E-2</v>
      </c>
      <c r="AK219" s="17"/>
      <c r="AL219" s="17">
        <v>1.7994773015062901E-2</v>
      </c>
      <c r="AM219" s="17">
        <v>3.7580646881930503E-2</v>
      </c>
      <c r="AN219" s="17"/>
      <c r="AO219" s="17">
        <v>3.71585216394896E-2</v>
      </c>
      <c r="AP219" s="17">
        <v>3.5935294560781803E-2</v>
      </c>
    </row>
    <row r="220" spans="2:42" x14ac:dyDescent="0.35">
      <c r="B220" t="s">
        <v>150</v>
      </c>
      <c r="C220" s="17">
        <v>8.3542881678403003E-3</v>
      </c>
      <c r="D220" s="17">
        <v>8.1466342350609202E-3</v>
      </c>
      <c r="E220" s="17">
        <v>8.6175911834300602E-3</v>
      </c>
      <c r="F220" s="17"/>
      <c r="G220" s="17">
        <v>9.6063958209425E-3</v>
      </c>
      <c r="H220" s="17">
        <v>8.78456083662176E-3</v>
      </c>
      <c r="I220" s="17">
        <v>5.0989903171187404E-3</v>
      </c>
      <c r="J220" s="17">
        <v>1.21049642371239E-2</v>
      </c>
      <c r="K220" s="17">
        <v>4.2777136380227803E-3</v>
      </c>
      <c r="L220" s="17">
        <v>9.5036926036856095E-3</v>
      </c>
      <c r="M220" s="17"/>
      <c r="N220" s="17">
        <v>5.3131835162468699E-3</v>
      </c>
      <c r="O220" s="17">
        <v>3.88945017977263E-3</v>
      </c>
      <c r="P220" s="17">
        <v>1.25754291855721E-2</v>
      </c>
      <c r="Q220" s="17">
        <v>1.26729459951347E-2</v>
      </c>
      <c r="R220" s="17"/>
      <c r="S220" s="17">
        <v>9.1575634585881992E-3</v>
      </c>
      <c r="T220" s="17">
        <v>2.19255589606948E-3</v>
      </c>
      <c r="U220" s="17">
        <v>0</v>
      </c>
      <c r="V220" s="17">
        <v>1.15132885868199E-2</v>
      </c>
      <c r="W220" s="17">
        <v>3.4784666178142701E-2</v>
      </c>
      <c r="X220" s="17">
        <v>1.04342753896942E-2</v>
      </c>
      <c r="Y220" s="17">
        <v>4.5547856933213704E-3</v>
      </c>
      <c r="Z220" s="17">
        <v>0</v>
      </c>
      <c r="AA220" s="17">
        <v>6.8191963210839203E-3</v>
      </c>
      <c r="AB220" s="17">
        <v>1.39600133661986E-2</v>
      </c>
      <c r="AC220" s="17">
        <v>0</v>
      </c>
      <c r="AD220" s="17">
        <v>0</v>
      </c>
      <c r="AE220" s="17"/>
      <c r="AF220" s="17">
        <v>9.2121776997846194E-3</v>
      </c>
      <c r="AG220" s="17">
        <v>7.2703215618776596E-3</v>
      </c>
      <c r="AH220" s="17"/>
      <c r="AI220" s="17">
        <v>1.0456307722076799E-2</v>
      </c>
      <c r="AJ220" s="17">
        <v>7.40663053535154E-3</v>
      </c>
      <c r="AK220" s="17"/>
      <c r="AL220" s="17">
        <v>3.2912444952047697E-2</v>
      </c>
      <c r="AM220" s="17">
        <v>6.4879782278641704E-3</v>
      </c>
      <c r="AN220" s="17"/>
      <c r="AO220" s="17">
        <v>1.08493737882323E-2</v>
      </c>
      <c r="AP220" s="17">
        <v>7.6740774520939704E-3</v>
      </c>
    </row>
    <row r="221" spans="2:42" x14ac:dyDescent="0.35">
      <c r="B221" t="s">
        <v>151</v>
      </c>
      <c r="C221" s="17">
        <v>8.1473376409704604E-2</v>
      </c>
      <c r="D221" s="17">
        <v>5.4871798779390503E-2</v>
      </c>
      <c r="E221" s="17">
        <v>0.106629263675935</v>
      </c>
      <c r="F221" s="17"/>
      <c r="G221" s="17">
        <v>5.8547377010685402E-2</v>
      </c>
      <c r="H221" s="17">
        <v>8.9542004997480301E-2</v>
      </c>
      <c r="I221" s="17">
        <v>0.108043093349453</v>
      </c>
      <c r="J221" s="17">
        <v>8.8878640465488504E-2</v>
      </c>
      <c r="K221" s="17">
        <v>5.9185398869294699E-2</v>
      </c>
      <c r="L221" s="17">
        <v>7.7518899744336706E-2</v>
      </c>
      <c r="M221" s="17"/>
      <c r="N221" s="17">
        <v>8.2657261922128106E-2</v>
      </c>
      <c r="O221" s="17">
        <v>7.6670913610396699E-2</v>
      </c>
      <c r="P221" s="17">
        <v>6.9672601481933605E-2</v>
      </c>
      <c r="Q221" s="17">
        <v>9.6653931705736496E-2</v>
      </c>
      <c r="R221" s="17"/>
      <c r="S221" s="17">
        <v>6.6882822007223605E-2</v>
      </c>
      <c r="T221" s="17">
        <v>8.0669332328680704E-2</v>
      </c>
      <c r="U221" s="17">
        <v>9.3115839474731593E-2</v>
      </c>
      <c r="V221" s="17">
        <v>5.2629688325849203E-2</v>
      </c>
      <c r="W221" s="17">
        <v>8.0118079894326899E-2</v>
      </c>
      <c r="X221" s="17">
        <v>6.58972736308132E-2</v>
      </c>
      <c r="Y221" s="17">
        <v>8.2649235070276703E-2</v>
      </c>
      <c r="Z221" s="17">
        <v>0.100918410037265</v>
      </c>
      <c r="AA221" s="17">
        <v>7.5200351957053102E-2</v>
      </c>
      <c r="AB221" s="17">
        <v>8.4652656399184803E-2</v>
      </c>
      <c r="AC221" s="17">
        <v>0.170427737662811</v>
      </c>
      <c r="AD221" s="17">
        <v>9.5144554255307295E-2</v>
      </c>
      <c r="AE221" s="17"/>
      <c r="AF221" s="17">
        <v>9.6944707262512794E-2</v>
      </c>
      <c r="AG221" s="17">
        <v>5.97916322821316E-2</v>
      </c>
      <c r="AH221" s="17"/>
      <c r="AI221" s="17">
        <v>8.5324235005826601E-2</v>
      </c>
      <c r="AJ221" s="17">
        <v>7.9737286213542993E-2</v>
      </c>
      <c r="AK221" s="17"/>
      <c r="AL221" s="17">
        <v>8.83219308744711E-2</v>
      </c>
      <c r="AM221" s="17">
        <v>8.0952916939379893E-2</v>
      </c>
      <c r="AN221" s="17"/>
      <c r="AO221" s="17">
        <v>0.10594920696015001</v>
      </c>
      <c r="AP221" s="17">
        <v>7.4800770836117705E-2</v>
      </c>
    </row>
    <row r="222" spans="2:42" x14ac:dyDescent="0.35">
      <c r="B222" t="s">
        <v>152</v>
      </c>
      <c r="C222" s="17">
        <v>0.24215664278617899</v>
      </c>
      <c r="D222" s="17">
        <v>0.189814370252885</v>
      </c>
      <c r="E222" s="17">
        <v>0.29501424035107698</v>
      </c>
      <c r="F222" s="17"/>
      <c r="G222" s="17">
        <v>7.5013826570744596E-2</v>
      </c>
      <c r="H222" s="17">
        <v>0.11505534543165299</v>
      </c>
      <c r="I222" s="17">
        <v>0.215881936024437</v>
      </c>
      <c r="J222" s="17">
        <v>0.27955664786082601</v>
      </c>
      <c r="K222" s="17">
        <v>0.33823366832573698</v>
      </c>
      <c r="L222" s="17">
        <v>0.384434772535094</v>
      </c>
      <c r="M222" s="17"/>
      <c r="N222" s="17">
        <v>0.165898238025877</v>
      </c>
      <c r="O222" s="17">
        <v>0.26706344040425101</v>
      </c>
      <c r="P222" s="17">
        <v>0.225650275176705</v>
      </c>
      <c r="Q222" s="17">
        <v>0.313827191931208</v>
      </c>
      <c r="R222" s="17"/>
      <c r="S222" s="17">
        <v>0.12819759289498001</v>
      </c>
      <c r="T222" s="17">
        <v>0.25466707861444798</v>
      </c>
      <c r="U222" s="17">
        <v>0.32040772452640898</v>
      </c>
      <c r="V222" s="17">
        <v>0.25296350316956701</v>
      </c>
      <c r="W222" s="17">
        <v>0.20560173816868499</v>
      </c>
      <c r="X222" s="17">
        <v>0.26231242712668201</v>
      </c>
      <c r="Y222" s="17">
        <v>0.25748471030124398</v>
      </c>
      <c r="Z222" s="17">
        <v>0.29597448218417399</v>
      </c>
      <c r="AA222" s="17">
        <v>0.27780879523304702</v>
      </c>
      <c r="AB222" s="17">
        <v>0.263970487459039</v>
      </c>
      <c r="AC222" s="17">
        <v>0.200841910600211</v>
      </c>
      <c r="AD222" s="17">
        <v>0.26307356954893402</v>
      </c>
      <c r="AE222" s="17"/>
      <c r="AF222" s="17">
        <v>0.276003437628357</v>
      </c>
      <c r="AG222" s="17">
        <v>0.197734462247976</v>
      </c>
      <c r="AH222" s="17"/>
      <c r="AI222" s="17">
        <v>0.22526246804167399</v>
      </c>
      <c r="AJ222" s="17">
        <v>0.24977307699534801</v>
      </c>
      <c r="AK222" s="17"/>
      <c r="AL222" s="17">
        <v>0.294029670962345</v>
      </c>
      <c r="AM222" s="17">
        <v>0.238214524941077</v>
      </c>
      <c r="AN222" s="17"/>
      <c r="AO222" s="17">
        <v>0.271476029986226</v>
      </c>
      <c r="AP222" s="17">
        <v>0.23416358587879499</v>
      </c>
    </row>
    <row r="223" spans="2:42" x14ac:dyDescent="0.35">
      <c r="B223" t="s">
        <v>75</v>
      </c>
      <c r="C223" s="17">
        <v>9.8723028516654009E-3</v>
      </c>
      <c r="D223" s="17">
        <v>5.6317763196121404E-3</v>
      </c>
      <c r="E223" s="17">
        <v>1.4083917961939901E-2</v>
      </c>
      <c r="F223" s="17"/>
      <c r="G223" s="17">
        <v>1.44892366302459E-2</v>
      </c>
      <c r="H223" s="17">
        <v>1.08367389754293E-2</v>
      </c>
      <c r="I223" s="17">
        <v>6.3871100887266299E-3</v>
      </c>
      <c r="J223" s="17">
        <v>1.09237899198874E-2</v>
      </c>
      <c r="K223" s="17">
        <v>4.5321241712029496E-3</v>
      </c>
      <c r="L223" s="17">
        <v>1.1561868252961301E-2</v>
      </c>
      <c r="M223" s="17"/>
      <c r="N223" s="17">
        <v>3.1307293584331699E-3</v>
      </c>
      <c r="O223" s="17">
        <v>1.30235123281046E-2</v>
      </c>
      <c r="P223" s="17">
        <v>1.24264986020978E-2</v>
      </c>
      <c r="Q223" s="17">
        <v>1.04195040741935E-2</v>
      </c>
      <c r="R223" s="17"/>
      <c r="S223" s="17">
        <v>4.8172950896195601E-3</v>
      </c>
      <c r="T223" s="17">
        <v>1.6398388801188501E-2</v>
      </c>
      <c r="U223" s="17">
        <v>1.5051819624757301E-2</v>
      </c>
      <c r="V223" s="17">
        <v>1.8450349919563999E-2</v>
      </c>
      <c r="W223" s="17">
        <v>4.1538357195259699E-3</v>
      </c>
      <c r="X223" s="17">
        <v>1.1662323052611299E-2</v>
      </c>
      <c r="Y223" s="17">
        <v>7.7179381969356602E-3</v>
      </c>
      <c r="Z223" s="17">
        <v>8.9080038630016695E-3</v>
      </c>
      <c r="AA223" s="17">
        <v>1.04327455155581E-2</v>
      </c>
      <c r="AB223" s="17">
        <v>3.76787243668859E-3</v>
      </c>
      <c r="AC223" s="17">
        <v>0</v>
      </c>
      <c r="AD223" s="17">
        <v>1.3312772491707E-2</v>
      </c>
      <c r="AE223" s="17"/>
      <c r="AF223" s="17">
        <v>9.2809638126858697E-3</v>
      </c>
      <c r="AG223" s="17">
        <v>9.2123950980857999E-3</v>
      </c>
      <c r="AH223" s="17"/>
      <c r="AI223" s="17">
        <v>8.4009855965984197E-3</v>
      </c>
      <c r="AJ223" s="17">
        <v>1.0535619719373199E-2</v>
      </c>
      <c r="AK223" s="17"/>
      <c r="AL223" s="17">
        <v>8.8040048301127605E-3</v>
      </c>
      <c r="AM223" s="17">
        <v>9.9534887172822595E-3</v>
      </c>
      <c r="AN223" s="17"/>
      <c r="AO223" s="17">
        <v>1.24507349001049E-2</v>
      </c>
      <c r="AP223" s="17">
        <v>9.1693702168739698E-3</v>
      </c>
    </row>
    <row r="224" spans="2:42" x14ac:dyDescent="0.3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</row>
    <row r="225" spans="2:42" x14ac:dyDescent="0.35">
      <c r="B225" s="6" t="s">
        <v>159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</row>
    <row r="226" spans="2:42" x14ac:dyDescent="0.35">
      <c r="B226" s="24" t="s">
        <v>59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</row>
    <row r="227" spans="2:42" x14ac:dyDescent="0.35">
      <c r="B227" t="s">
        <v>143</v>
      </c>
      <c r="C227" s="17">
        <v>1.09758603162377E-2</v>
      </c>
      <c r="D227" s="17">
        <v>1.47889428570969E-2</v>
      </c>
      <c r="E227" s="17">
        <v>6.7222959058026999E-3</v>
      </c>
      <c r="F227" s="17"/>
      <c r="G227" s="17">
        <v>2.1411586808951E-2</v>
      </c>
      <c r="H227" s="17">
        <v>2.5075877785091599E-2</v>
      </c>
      <c r="I227" s="17">
        <v>1.23037793159418E-2</v>
      </c>
      <c r="J227" s="17">
        <v>9.4381752328174997E-3</v>
      </c>
      <c r="K227" s="17">
        <v>0</v>
      </c>
      <c r="L227" s="17">
        <v>0</v>
      </c>
      <c r="M227" s="17"/>
      <c r="N227" s="17">
        <v>1.7282239296484099E-2</v>
      </c>
      <c r="O227" s="17">
        <v>6.3653880368882004E-3</v>
      </c>
      <c r="P227" s="17">
        <v>7.8635141400590202E-3</v>
      </c>
      <c r="Q227" s="17">
        <v>1.1838924330976599E-2</v>
      </c>
      <c r="R227" s="17"/>
      <c r="S227" s="17">
        <v>3.2900661324663398E-2</v>
      </c>
      <c r="T227" s="17">
        <v>5.8080890056942201E-3</v>
      </c>
      <c r="U227" s="17">
        <v>0</v>
      </c>
      <c r="V227" s="17">
        <v>1.6163264054373901E-2</v>
      </c>
      <c r="W227" s="17">
        <v>5.78897941388008E-3</v>
      </c>
      <c r="X227" s="17">
        <v>1.64794207076055E-2</v>
      </c>
      <c r="Y227" s="17">
        <v>0</v>
      </c>
      <c r="Z227" s="17">
        <v>2.48604812732891E-2</v>
      </c>
      <c r="AA227" s="17">
        <v>8.6935375876091205E-3</v>
      </c>
      <c r="AB227" s="17">
        <v>0</v>
      </c>
      <c r="AC227" s="17">
        <v>6.50332511137289E-3</v>
      </c>
      <c r="AD227" s="17">
        <v>0</v>
      </c>
      <c r="AE227" s="17"/>
      <c r="AF227" s="17">
        <v>1.1430873712052999E-2</v>
      </c>
      <c r="AG227" s="17">
        <v>1.0458882074927499E-2</v>
      </c>
      <c r="AH227" s="17"/>
      <c r="AI227" s="17">
        <v>2.1070843351089101E-2</v>
      </c>
      <c r="AJ227" s="17">
        <v>6.4247191512848498E-3</v>
      </c>
      <c r="AK227" s="17"/>
      <c r="AL227" s="17">
        <v>9.5642756245849607E-3</v>
      </c>
      <c r="AM227" s="17">
        <v>1.10831344314858E-2</v>
      </c>
      <c r="AN227" s="17"/>
      <c r="AO227" s="17">
        <v>7.7502453741548002E-3</v>
      </c>
      <c r="AP227" s="17">
        <v>1.1855228074419801E-2</v>
      </c>
    </row>
    <row r="228" spans="2:42" x14ac:dyDescent="0.35">
      <c r="B228" t="s">
        <v>144</v>
      </c>
      <c r="C228" s="17">
        <v>1.34056167724904E-2</v>
      </c>
      <c r="D228" s="17">
        <v>1.8219284711915602E-2</v>
      </c>
      <c r="E228" s="17">
        <v>8.8032102548577292E-3</v>
      </c>
      <c r="F228" s="17"/>
      <c r="G228" s="17">
        <v>1.7014194171987001E-2</v>
      </c>
      <c r="H228" s="17">
        <v>3.4100129942905198E-2</v>
      </c>
      <c r="I228" s="17">
        <v>2.3735898427172698E-2</v>
      </c>
      <c r="J228" s="17">
        <v>1.7557873329586699E-3</v>
      </c>
      <c r="K228" s="17">
        <v>1.9094826139822601E-3</v>
      </c>
      <c r="L228" s="17">
        <v>2.8416286856489501E-3</v>
      </c>
      <c r="M228" s="17"/>
      <c r="N228" s="17">
        <v>1.27234333248794E-2</v>
      </c>
      <c r="O228" s="17">
        <v>1.5199578356460399E-2</v>
      </c>
      <c r="P228" s="17">
        <v>1.92033345797183E-2</v>
      </c>
      <c r="Q228" s="17">
        <v>7.3557966839663397E-3</v>
      </c>
      <c r="R228" s="17"/>
      <c r="S228" s="17">
        <v>3.6762222742190501E-2</v>
      </c>
      <c r="T228" s="17">
        <v>0</v>
      </c>
      <c r="U228" s="17">
        <v>5.5391527653007797E-3</v>
      </c>
      <c r="V228" s="17">
        <v>1.1592886593104699E-2</v>
      </c>
      <c r="W228" s="17">
        <v>1.8994772102710202E-2</v>
      </c>
      <c r="X228" s="17">
        <v>3.3107140721233101E-3</v>
      </c>
      <c r="Y228" s="17">
        <v>1.20793179149528E-2</v>
      </c>
      <c r="Z228" s="17">
        <v>1.7805597286625501E-2</v>
      </c>
      <c r="AA228" s="17">
        <v>1.6635836045519901E-2</v>
      </c>
      <c r="AB228" s="17">
        <v>7.4987822888670404E-3</v>
      </c>
      <c r="AC228" s="17">
        <v>0</v>
      </c>
      <c r="AD228" s="17">
        <v>3.2134504471833303E-2</v>
      </c>
      <c r="AE228" s="17"/>
      <c r="AF228" s="17">
        <v>1.42995569459474E-2</v>
      </c>
      <c r="AG228" s="17">
        <v>1.23177119638947E-2</v>
      </c>
      <c r="AH228" s="17"/>
      <c r="AI228" s="17">
        <v>2.2110115854030599E-2</v>
      </c>
      <c r="AJ228" s="17">
        <v>9.4813502379627601E-3</v>
      </c>
      <c r="AK228" s="17"/>
      <c r="AL228" s="17">
        <v>9.6779300565611095E-3</v>
      </c>
      <c r="AM228" s="17">
        <v>1.36889042696828E-2</v>
      </c>
      <c r="AN228" s="17"/>
      <c r="AO228" s="17">
        <v>1.3960300004230399E-2</v>
      </c>
      <c r="AP228" s="17">
        <v>1.32543989244973E-2</v>
      </c>
    </row>
    <row r="229" spans="2:42" x14ac:dyDescent="0.35">
      <c r="B229" t="s">
        <v>145</v>
      </c>
      <c r="C229" s="17">
        <v>3.4213595165932899E-2</v>
      </c>
      <c r="D229" s="17">
        <v>4.5316934679289302E-2</v>
      </c>
      <c r="E229" s="17">
        <v>2.30471918410722E-2</v>
      </c>
      <c r="F229" s="17"/>
      <c r="G229" s="17">
        <v>6.5639391151157994E-2</v>
      </c>
      <c r="H229" s="17">
        <v>6.7024303569351198E-2</v>
      </c>
      <c r="I229" s="17">
        <v>5.6309444579260702E-2</v>
      </c>
      <c r="J229" s="17">
        <v>2.1758225190952E-2</v>
      </c>
      <c r="K229" s="17">
        <v>2.1588054855877499E-3</v>
      </c>
      <c r="L229" s="17">
        <v>0</v>
      </c>
      <c r="M229" s="17"/>
      <c r="N229" s="17">
        <v>5.5495256812748202E-2</v>
      </c>
      <c r="O229" s="17">
        <v>2.2366122270287898E-2</v>
      </c>
      <c r="P229" s="17">
        <v>3.3834781266600403E-2</v>
      </c>
      <c r="Q229" s="17">
        <v>2.2935807160780999E-2</v>
      </c>
      <c r="R229" s="17"/>
      <c r="S229" s="17">
        <v>5.9774619267376899E-2</v>
      </c>
      <c r="T229" s="17">
        <v>1.6587839456260699E-2</v>
      </c>
      <c r="U229" s="17">
        <v>2.1863141046742099E-2</v>
      </c>
      <c r="V229" s="17">
        <v>2.3542602982602599E-2</v>
      </c>
      <c r="W229" s="17">
        <v>2.9134979307977201E-2</v>
      </c>
      <c r="X229" s="17">
        <v>6.1158048331626497E-2</v>
      </c>
      <c r="Y229" s="17">
        <v>4.0161822063547799E-2</v>
      </c>
      <c r="Z229" s="17">
        <v>1.0004322165257601E-2</v>
      </c>
      <c r="AA229" s="17">
        <v>3.3425210126762202E-2</v>
      </c>
      <c r="AB229" s="17">
        <v>2.2643343417562699E-2</v>
      </c>
      <c r="AC229" s="17">
        <v>4.0073977070291401E-2</v>
      </c>
      <c r="AD229" s="17">
        <v>3.15120623248554E-2</v>
      </c>
      <c r="AE229" s="17"/>
      <c r="AF229" s="17">
        <v>3.9809647306759198E-2</v>
      </c>
      <c r="AG229" s="17">
        <v>2.6963271438670802E-2</v>
      </c>
      <c r="AH229" s="17"/>
      <c r="AI229" s="17">
        <v>6.0675066912511198E-2</v>
      </c>
      <c r="AJ229" s="17">
        <v>2.2283917529494601E-2</v>
      </c>
      <c r="AK229" s="17"/>
      <c r="AL229" s="17">
        <v>4.2875007042737799E-2</v>
      </c>
      <c r="AM229" s="17">
        <v>3.3555366650578497E-2</v>
      </c>
      <c r="AN229" s="17"/>
      <c r="AO229" s="17">
        <v>3.7750152929838403E-2</v>
      </c>
      <c r="AP229" s="17">
        <v>3.3249458116605297E-2</v>
      </c>
    </row>
    <row r="230" spans="2:42" x14ac:dyDescent="0.35">
      <c r="B230" t="s">
        <v>146</v>
      </c>
      <c r="C230" s="17">
        <v>1.97864213390136E-2</v>
      </c>
      <c r="D230" s="17">
        <v>2.2280243847975199E-2</v>
      </c>
      <c r="E230" s="17">
        <v>1.7495149023321901E-2</v>
      </c>
      <c r="F230" s="17"/>
      <c r="G230" s="17">
        <v>3.56877107518625E-2</v>
      </c>
      <c r="H230" s="17">
        <v>4.7708825150819402E-2</v>
      </c>
      <c r="I230" s="17">
        <v>2.8841601554986999E-2</v>
      </c>
      <c r="J230" s="17">
        <v>0</v>
      </c>
      <c r="K230" s="17">
        <v>4.0628403562361802E-3</v>
      </c>
      <c r="L230" s="17">
        <v>5.5750017991787401E-3</v>
      </c>
      <c r="M230" s="17"/>
      <c r="N230" s="17">
        <v>2.83571124875815E-2</v>
      </c>
      <c r="O230" s="17">
        <v>1.55510831014783E-2</v>
      </c>
      <c r="P230" s="17">
        <v>2.3102982854752901E-2</v>
      </c>
      <c r="Q230" s="17">
        <v>1.22744243652834E-2</v>
      </c>
      <c r="R230" s="17"/>
      <c r="S230" s="17">
        <v>2.4287536278457599E-2</v>
      </c>
      <c r="T230" s="17">
        <v>1.2401316974815601E-2</v>
      </c>
      <c r="U230" s="17">
        <v>1.4325045360120799E-2</v>
      </c>
      <c r="V230" s="17">
        <v>3.9456440374115102E-2</v>
      </c>
      <c r="W230" s="17">
        <v>1.4138724928922101E-2</v>
      </c>
      <c r="X230" s="17">
        <v>1.5792526304324501E-2</v>
      </c>
      <c r="Y230" s="17">
        <v>1.7449389845232401E-2</v>
      </c>
      <c r="Z230" s="17">
        <v>3.3607652388786102E-2</v>
      </c>
      <c r="AA230" s="17">
        <v>1.5926088103854302E-2</v>
      </c>
      <c r="AB230" s="17">
        <v>2.0961320260110501E-2</v>
      </c>
      <c r="AC230" s="17">
        <v>1.70981449767761E-2</v>
      </c>
      <c r="AD230" s="17">
        <v>1.4447495367086E-2</v>
      </c>
      <c r="AE230" s="17"/>
      <c r="AF230" s="17">
        <v>2.20557999702366E-2</v>
      </c>
      <c r="AG230" s="17">
        <v>1.68985205953417E-2</v>
      </c>
      <c r="AH230" s="17"/>
      <c r="AI230" s="17">
        <v>2.50119441777245E-2</v>
      </c>
      <c r="AJ230" s="17">
        <v>1.7430588543896099E-2</v>
      </c>
      <c r="AK230" s="17"/>
      <c r="AL230" s="17">
        <v>2.1987317113960701E-2</v>
      </c>
      <c r="AM230" s="17">
        <v>1.96191631161051E-2</v>
      </c>
      <c r="AN230" s="17"/>
      <c r="AO230" s="17">
        <v>2.33209935243863E-2</v>
      </c>
      <c r="AP230" s="17">
        <v>1.8822825598482799E-2</v>
      </c>
    </row>
    <row r="231" spans="2:42" x14ac:dyDescent="0.35">
      <c r="B231" t="s">
        <v>147</v>
      </c>
      <c r="C231" s="17">
        <v>2.2414408217076201E-2</v>
      </c>
      <c r="D231" s="17">
        <v>2.3968191316513E-2</v>
      </c>
      <c r="E231" s="17">
        <v>2.04331972700297E-2</v>
      </c>
      <c r="F231" s="17"/>
      <c r="G231" s="17">
        <v>3.7530402017892699E-2</v>
      </c>
      <c r="H231" s="17">
        <v>5.8771755062756899E-2</v>
      </c>
      <c r="I231" s="17">
        <v>1.5957935352537801E-2</v>
      </c>
      <c r="J231" s="17">
        <v>1.03659475662599E-2</v>
      </c>
      <c r="K231" s="17">
        <v>1.42735824149922E-2</v>
      </c>
      <c r="L231" s="17">
        <v>3.0902079922682899E-3</v>
      </c>
      <c r="M231" s="17"/>
      <c r="N231" s="17">
        <v>2.8698268861385198E-2</v>
      </c>
      <c r="O231" s="17">
        <v>1.6698471255814799E-2</v>
      </c>
      <c r="P231" s="17">
        <v>1.9705891821916802E-2</v>
      </c>
      <c r="Q231" s="17">
        <v>2.4247145115620799E-2</v>
      </c>
      <c r="R231" s="17"/>
      <c r="S231" s="17">
        <v>3.9241044431196498E-2</v>
      </c>
      <c r="T231" s="17">
        <v>2.16955859950035E-2</v>
      </c>
      <c r="U231" s="17">
        <v>9.3880863402459203E-3</v>
      </c>
      <c r="V231" s="17">
        <v>1.7961764076099101E-2</v>
      </c>
      <c r="W231" s="17">
        <v>7.4984690151343701E-3</v>
      </c>
      <c r="X231" s="17">
        <v>3.03423472571702E-2</v>
      </c>
      <c r="Y231" s="17">
        <v>1.69883874065033E-2</v>
      </c>
      <c r="Z231" s="17">
        <v>1.48370867336469E-2</v>
      </c>
      <c r="AA231" s="17">
        <v>2.6866502800916899E-2</v>
      </c>
      <c r="AB231" s="17">
        <v>1.4471985869060001E-2</v>
      </c>
      <c r="AC231" s="17">
        <v>3.5723757224040101E-2</v>
      </c>
      <c r="AD231" s="17">
        <v>1.6202580321477901E-2</v>
      </c>
      <c r="AE231" s="17"/>
      <c r="AF231" s="17">
        <v>2.6240897776527199E-2</v>
      </c>
      <c r="AG231" s="17">
        <v>1.7448075806222998E-2</v>
      </c>
      <c r="AH231" s="17"/>
      <c r="AI231" s="17">
        <v>2.6154149844801002E-2</v>
      </c>
      <c r="AJ231" s="17">
        <v>2.07284131035167E-2</v>
      </c>
      <c r="AK231" s="17"/>
      <c r="AL231" s="17">
        <v>4.02848795282333E-2</v>
      </c>
      <c r="AM231" s="17">
        <v>2.1056332424453299E-2</v>
      </c>
      <c r="AN231" s="17"/>
      <c r="AO231" s="17">
        <v>2.8748193598259E-2</v>
      </c>
      <c r="AP231" s="17">
        <v>2.06876904434228E-2</v>
      </c>
    </row>
    <row r="232" spans="2:42" x14ac:dyDescent="0.35">
      <c r="B232" t="s">
        <v>148</v>
      </c>
      <c r="C232" s="17">
        <v>1.6313975874738599E-2</v>
      </c>
      <c r="D232" s="17">
        <v>2.01033974980587E-2</v>
      </c>
      <c r="E232" s="17">
        <v>1.27326303060571E-2</v>
      </c>
      <c r="F232" s="17"/>
      <c r="G232" s="17">
        <v>3.0563581820523902E-2</v>
      </c>
      <c r="H232" s="17">
        <v>3.3094249822731903E-2</v>
      </c>
      <c r="I232" s="17">
        <v>1.82006910712358E-2</v>
      </c>
      <c r="J232" s="17">
        <v>1.14527160228306E-2</v>
      </c>
      <c r="K232" s="17">
        <v>7.2191503811621502E-3</v>
      </c>
      <c r="L232" s="17">
        <v>1.5784102543837399E-3</v>
      </c>
      <c r="M232" s="17"/>
      <c r="N232" s="17">
        <v>1.6046607155324102E-2</v>
      </c>
      <c r="O232" s="17">
        <v>8.9065120715605805E-3</v>
      </c>
      <c r="P232" s="17">
        <v>3.2447596862899997E-2</v>
      </c>
      <c r="Q232" s="17">
        <v>1.0316553037355E-2</v>
      </c>
      <c r="R232" s="17"/>
      <c r="S232" s="17">
        <v>1.6933213928187502E-2</v>
      </c>
      <c r="T232" s="17">
        <v>2.4041035216419E-2</v>
      </c>
      <c r="U232" s="17">
        <v>1.0212041045038501E-2</v>
      </c>
      <c r="V232" s="17">
        <v>1.9439391085091299E-2</v>
      </c>
      <c r="W232" s="17">
        <v>1.5239753391779701E-2</v>
      </c>
      <c r="X232" s="17">
        <v>7.4103930379642198E-3</v>
      </c>
      <c r="Y232" s="17">
        <v>4.5547856933213704E-3</v>
      </c>
      <c r="Z232" s="17">
        <v>2.7043144054191701E-2</v>
      </c>
      <c r="AA232" s="17">
        <v>2.2571385744235801E-2</v>
      </c>
      <c r="AB232" s="17">
        <v>1.5516989958004599E-2</v>
      </c>
      <c r="AC232" s="17">
        <v>1.54104574922492E-2</v>
      </c>
      <c r="AD232" s="17">
        <v>1.41808251854375E-2</v>
      </c>
      <c r="AE232" s="17"/>
      <c r="AF232" s="17">
        <v>1.63712812144419E-2</v>
      </c>
      <c r="AG232" s="17">
        <v>1.6381060761867398E-2</v>
      </c>
      <c r="AH232" s="17"/>
      <c r="AI232" s="17">
        <v>2.1025083754758801E-2</v>
      </c>
      <c r="AJ232" s="17">
        <v>1.41900577927297E-2</v>
      </c>
      <c r="AK232" s="17"/>
      <c r="AL232" s="17">
        <v>3.6783449858995898E-2</v>
      </c>
      <c r="AM232" s="17">
        <v>1.47583875177383E-2</v>
      </c>
      <c r="AN232" s="17"/>
      <c r="AO232" s="17">
        <v>2.05801453402852E-2</v>
      </c>
      <c r="AP232" s="17">
        <v>1.5150931944727599E-2</v>
      </c>
    </row>
    <row r="233" spans="2:42" x14ac:dyDescent="0.35">
      <c r="B233" t="s">
        <v>149</v>
      </c>
      <c r="C233" s="17">
        <v>1.54244613076336E-2</v>
      </c>
      <c r="D233" s="17">
        <v>1.7227125789297301E-2</v>
      </c>
      <c r="E233" s="17">
        <v>1.2334508822907E-2</v>
      </c>
      <c r="F233" s="17"/>
      <c r="G233" s="17">
        <v>3.7717145284190602E-2</v>
      </c>
      <c r="H233" s="17">
        <v>1.6834495252220201E-2</v>
      </c>
      <c r="I233" s="17">
        <v>1.9025685961097001E-2</v>
      </c>
      <c r="J233" s="17">
        <v>1.15245187803046E-2</v>
      </c>
      <c r="K233" s="17">
        <v>8.24525808333707E-3</v>
      </c>
      <c r="L233" s="17">
        <v>4.4085525883854303E-3</v>
      </c>
      <c r="M233" s="17"/>
      <c r="N233" s="17">
        <v>1.7102450426585598E-2</v>
      </c>
      <c r="O233" s="17">
        <v>1.22608332929478E-2</v>
      </c>
      <c r="P233" s="17">
        <v>2.48360375375823E-2</v>
      </c>
      <c r="Q233" s="17">
        <v>7.4329530925210498E-3</v>
      </c>
      <c r="R233" s="17"/>
      <c r="S233" s="17">
        <v>5.0874860124441E-3</v>
      </c>
      <c r="T233" s="17">
        <v>2.3525500082082498E-2</v>
      </c>
      <c r="U233" s="17">
        <v>0</v>
      </c>
      <c r="V233" s="17">
        <v>1.5877313287143199E-2</v>
      </c>
      <c r="W233" s="17">
        <v>1.9471359860661602E-2</v>
      </c>
      <c r="X233" s="17">
        <v>3.1871569265043101E-2</v>
      </c>
      <c r="Y233" s="17">
        <v>1.8684988255154099E-2</v>
      </c>
      <c r="Z233" s="17">
        <v>0</v>
      </c>
      <c r="AA233" s="17">
        <v>2.3223801235192201E-2</v>
      </c>
      <c r="AB233" s="17">
        <v>1.84609247827793E-2</v>
      </c>
      <c r="AC233" s="17">
        <v>5.5363429888281596E-3</v>
      </c>
      <c r="AD233" s="17">
        <v>0</v>
      </c>
      <c r="AE233" s="17"/>
      <c r="AF233" s="17">
        <v>1.4191938294006E-2</v>
      </c>
      <c r="AG233" s="17">
        <v>1.7224606544015E-2</v>
      </c>
      <c r="AH233" s="17"/>
      <c r="AI233" s="17">
        <v>1.8820794060403101E-2</v>
      </c>
      <c r="AJ233" s="17">
        <v>1.3893285896279001E-2</v>
      </c>
      <c r="AK233" s="17"/>
      <c r="AL233" s="17">
        <v>1.8396117071296601E-2</v>
      </c>
      <c r="AM233" s="17">
        <v>1.5198628777177699E-2</v>
      </c>
      <c r="AN233" s="17"/>
      <c r="AO233" s="17">
        <v>1.05935908083271E-2</v>
      </c>
      <c r="AP233" s="17">
        <v>1.6741454140727301E-2</v>
      </c>
    </row>
    <row r="234" spans="2:42" x14ac:dyDescent="0.35">
      <c r="B234" t="s">
        <v>150</v>
      </c>
      <c r="C234" s="17">
        <v>1.06619081054593E-2</v>
      </c>
      <c r="D234" s="17">
        <v>1.28168316276624E-2</v>
      </c>
      <c r="E234" s="17">
        <v>8.6353498711502791E-3</v>
      </c>
      <c r="F234" s="17"/>
      <c r="G234" s="17">
        <v>1.86580044055864E-2</v>
      </c>
      <c r="H234" s="17">
        <v>1.8402496707843899E-2</v>
      </c>
      <c r="I234" s="17">
        <v>1.5371823701504601E-2</v>
      </c>
      <c r="J234" s="17">
        <v>1.03519982166527E-2</v>
      </c>
      <c r="K234" s="17">
        <v>3.8068050214032098E-3</v>
      </c>
      <c r="L234" s="17">
        <v>0</v>
      </c>
      <c r="M234" s="17"/>
      <c r="N234" s="17">
        <v>9.0418008280372508E-3</v>
      </c>
      <c r="O234" s="17">
        <v>8.4381473508258597E-3</v>
      </c>
      <c r="P234" s="17">
        <v>1.6152836475306201E-2</v>
      </c>
      <c r="Q234" s="17">
        <v>1.00315119448287E-2</v>
      </c>
      <c r="R234" s="17"/>
      <c r="S234" s="17">
        <v>1.6910388911346899E-2</v>
      </c>
      <c r="T234" s="17">
        <v>5.1883694350152E-3</v>
      </c>
      <c r="U234" s="17">
        <v>9.6331177468043892E-3</v>
      </c>
      <c r="V234" s="17">
        <v>1.30166298818225E-2</v>
      </c>
      <c r="W234" s="17">
        <v>1.55542736081636E-2</v>
      </c>
      <c r="X234" s="17">
        <v>1.1398431551934899E-2</v>
      </c>
      <c r="Y234" s="17">
        <v>6.7595991936432002E-3</v>
      </c>
      <c r="Z234" s="17">
        <v>9.5229704285361705E-3</v>
      </c>
      <c r="AA234" s="17">
        <v>9.1832155353480903E-3</v>
      </c>
      <c r="AB234" s="17">
        <v>7.6851921661100697E-3</v>
      </c>
      <c r="AC234" s="17">
        <v>5.8585487694030802E-3</v>
      </c>
      <c r="AD234" s="17">
        <v>2.1562874829495499E-2</v>
      </c>
      <c r="AE234" s="17"/>
      <c r="AF234" s="17">
        <v>1.10877786247617E-2</v>
      </c>
      <c r="AG234" s="17">
        <v>1.0181485719016401E-2</v>
      </c>
      <c r="AH234" s="17"/>
      <c r="AI234" s="17">
        <v>6.7943999478817596E-3</v>
      </c>
      <c r="AJ234" s="17">
        <v>1.24055044563374E-2</v>
      </c>
      <c r="AK234" s="17"/>
      <c r="AL234" s="17">
        <v>9.9277526055851807E-3</v>
      </c>
      <c r="AM234" s="17">
        <v>1.0717700635776E-2</v>
      </c>
      <c r="AN234" s="17"/>
      <c r="AO234" s="17">
        <v>6.9180723088885301E-3</v>
      </c>
      <c r="AP234" s="17">
        <v>1.16825533314224E-2</v>
      </c>
    </row>
    <row r="235" spans="2:42" x14ac:dyDescent="0.35">
      <c r="B235" t="s">
        <v>151</v>
      </c>
      <c r="C235" s="17">
        <v>3.5600481101491797E-2</v>
      </c>
      <c r="D235" s="17">
        <v>3.57870148686152E-2</v>
      </c>
      <c r="E235" s="17">
        <v>3.5676476348250899E-2</v>
      </c>
      <c r="F235" s="17"/>
      <c r="G235" s="17">
        <v>4.8004880250775303E-2</v>
      </c>
      <c r="H235" s="17">
        <v>5.8634445272823098E-2</v>
      </c>
      <c r="I235" s="17">
        <v>5.0751628903326101E-2</v>
      </c>
      <c r="J235" s="17">
        <v>3.5997687607026603E-2</v>
      </c>
      <c r="K235" s="17">
        <v>1.4620687787209799E-2</v>
      </c>
      <c r="L235" s="17">
        <v>9.8875537915709792E-3</v>
      </c>
      <c r="M235" s="17"/>
      <c r="N235" s="17">
        <v>3.7150052106614803E-2</v>
      </c>
      <c r="O235" s="17">
        <v>3.6727709891455601E-2</v>
      </c>
      <c r="P235" s="17">
        <v>4.42474926370739E-2</v>
      </c>
      <c r="Q235" s="17">
        <v>2.5621432376157601E-2</v>
      </c>
      <c r="R235" s="17"/>
      <c r="S235" s="17">
        <v>4.7559483511120999E-2</v>
      </c>
      <c r="T235" s="17">
        <v>2.9372828441873399E-2</v>
      </c>
      <c r="U235" s="17">
        <v>8.4763968705176603E-3</v>
      </c>
      <c r="V235" s="17">
        <v>3.2207799881630098E-2</v>
      </c>
      <c r="W235" s="17">
        <v>4.78166109772988E-2</v>
      </c>
      <c r="X235" s="17">
        <v>3.0300099764191998E-2</v>
      </c>
      <c r="Y235" s="17">
        <v>6.3054767350535196E-2</v>
      </c>
      <c r="Z235" s="17">
        <v>2.69880632344262E-2</v>
      </c>
      <c r="AA235" s="17">
        <v>3.1864049121148E-2</v>
      </c>
      <c r="AB235" s="17">
        <v>3.19944972272403E-2</v>
      </c>
      <c r="AC235" s="17">
        <v>4.9592746021494299E-2</v>
      </c>
      <c r="AD235" s="17">
        <v>1.6128859123009699E-2</v>
      </c>
      <c r="AE235" s="17"/>
      <c r="AF235" s="17">
        <v>4.0556808576112803E-2</v>
      </c>
      <c r="AG235" s="17">
        <v>2.92258991117527E-2</v>
      </c>
      <c r="AH235" s="17"/>
      <c r="AI235" s="17">
        <v>3.3601025948423603E-2</v>
      </c>
      <c r="AJ235" s="17">
        <v>3.65018994221755E-2</v>
      </c>
      <c r="AK235" s="17"/>
      <c r="AL235" s="17">
        <v>3.9314479945315298E-2</v>
      </c>
      <c r="AM235" s="17">
        <v>3.53182338212829E-2</v>
      </c>
      <c r="AN235" s="17"/>
      <c r="AO235" s="17">
        <v>3.5206198893025897E-2</v>
      </c>
      <c r="AP235" s="17">
        <v>3.5707970392053499E-2</v>
      </c>
    </row>
    <row r="236" spans="2:42" x14ac:dyDescent="0.35">
      <c r="B236" t="s">
        <v>152</v>
      </c>
      <c r="C236" s="17">
        <v>0.79867178067909705</v>
      </c>
      <c r="D236" s="17">
        <v>0.76713792203736197</v>
      </c>
      <c r="E236" s="17">
        <v>0.83125196559202796</v>
      </c>
      <c r="F236" s="17"/>
      <c r="G236" s="17">
        <v>0.65267782129509</v>
      </c>
      <c r="H236" s="17">
        <v>0.61546295271319895</v>
      </c>
      <c r="I236" s="17">
        <v>0.73763488550355805</v>
      </c>
      <c r="J236" s="17">
        <v>0.87004346769504604</v>
      </c>
      <c r="K236" s="17">
        <v>0.92699017329932498</v>
      </c>
      <c r="L236" s="17">
        <v>0.95173522158132895</v>
      </c>
      <c r="M236" s="17"/>
      <c r="N236" s="17">
        <v>0.761845796607305</v>
      </c>
      <c r="O236" s="17">
        <v>0.83663689244096395</v>
      </c>
      <c r="P236" s="17">
        <v>0.75156550062078098</v>
      </c>
      <c r="Q236" s="17">
        <v>0.84190189137942795</v>
      </c>
      <c r="R236" s="17"/>
      <c r="S236" s="17">
        <v>0.69048225201564695</v>
      </c>
      <c r="T236" s="17">
        <v>0.82081291184959104</v>
      </c>
      <c r="U236" s="17">
        <v>0.89676210777296705</v>
      </c>
      <c r="V236" s="17">
        <v>0.78430188345995</v>
      </c>
      <c r="W236" s="17">
        <v>0.80764268461258804</v>
      </c>
      <c r="X236" s="17">
        <v>0.77558211726566195</v>
      </c>
      <c r="Y236" s="17">
        <v>0.80411681422953496</v>
      </c>
      <c r="Z236" s="17">
        <v>0.81186348207215397</v>
      </c>
      <c r="AA236" s="17">
        <v>0.79742872164380796</v>
      </c>
      <c r="AB236" s="17">
        <v>0.84432767006726095</v>
      </c>
      <c r="AC236" s="17">
        <v>0.80993861421176905</v>
      </c>
      <c r="AD236" s="17">
        <v>0.85383079837680498</v>
      </c>
      <c r="AE236" s="17"/>
      <c r="AF236" s="17">
        <v>0.78395295087862804</v>
      </c>
      <c r="AG236" s="17">
        <v>0.81830145188518499</v>
      </c>
      <c r="AH236" s="17"/>
      <c r="AI236" s="17">
        <v>0.74961882384837997</v>
      </c>
      <c r="AJ236" s="17">
        <v>0.82078642221184706</v>
      </c>
      <c r="AK236" s="17"/>
      <c r="AL236" s="17">
        <v>0.75106539199766997</v>
      </c>
      <c r="AM236" s="17">
        <v>0.80228965302933997</v>
      </c>
      <c r="AN236" s="17"/>
      <c r="AO236" s="17">
        <v>0.79520194186124304</v>
      </c>
      <c r="AP236" s="17">
        <v>0.79961772879667903</v>
      </c>
    </row>
    <row r="237" spans="2:42" x14ac:dyDescent="0.35">
      <c r="B237" t="s">
        <v>75</v>
      </c>
      <c r="C237" s="17">
        <v>2.25314911208284E-2</v>
      </c>
      <c r="D237" s="17">
        <v>2.23541107662142E-2</v>
      </c>
      <c r="E237" s="17">
        <v>2.28680247645222E-2</v>
      </c>
      <c r="F237" s="17"/>
      <c r="G237" s="17">
        <v>3.5095282041982402E-2</v>
      </c>
      <c r="H237" s="17">
        <v>2.4890468720257498E-2</v>
      </c>
      <c r="I237" s="17">
        <v>2.18666256293789E-2</v>
      </c>
      <c r="J237" s="17">
        <v>1.7311476355152001E-2</v>
      </c>
      <c r="K237" s="17">
        <v>1.67132145567645E-2</v>
      </c>
      <c r="L237" s="17">
        <v>2.08834233072345E-2</v>
      </c>
      <c r="M237" s="17"/>
      <c r="N237" s="17">
        <v>1.6256982093054501E-2</v>
      </c>
      <c r="O237" s="17">
        <v>2.0849261931316601E-2</v>
      </c>
      <c r="P237" s="17">
        <v>2.7040031203309299E-2</v>
      </c>
      <c r="Q237" s="17">
        <v>2.6043560513082001E-2</v>
      </c>
      <c r="R237" s="17"/>
      <c r="S237" s="17">
        <v>3.0061091577368401E-2</v>
      </c>
      <c r="T237" s="17">
        <v>4.0566523543244401E-2</v>
      </c>
      <c r="U237" s="17">
        <v>2.3800911052262601E-2</v>
      </c>
      <c r="V237" s="17">
        <v>2.64400243240672E-2</v>
      </c>
      <c r="W237" s="17">
        <v>1.8719392780884098E-2</v>
      </c>
      <c r="X237" s="17">
        <v>1.63543324423535E-2</v>
      </c>
      <c r="Y237" s="17">
        <v>1.6150128047574399E-2</v>
      </c>
      <c r="Z237" s="17">
        <v>2.34672003630867E-2</v>
      </c>
      <c r="AA237" s="17">
        <v>1.41816520556054E-2</v>
      </c>
      <c r="AB237" s="17">
        <v>1.6439293963004101E-2</v>
      </c>
      <c r="AC237" s="17">
        <v>1.42640861337756E-2</v>
      </c>
      <c r="AD237" s="17">
        <v>0</v>
      </c>
      <c r="AE237" s="17"/>
      <c r="AF237" s="17">
        <v>2.0002466700525599E-2</v>
      </c>
      <c r="AG237" s="17">
        <v>2.4599034099105799E-2</v>
      </c>
      <c r="AH237" s="17"/>
      <c r="AI237" s="17">
        <v>1.5117752299996101E-2</v>
      </c>
      <c r="AJ237" s="17">
        <v>2.5873841654475999E-2</v>
      </c>
      <c r="AK237" s="17"/>
      <c r="AL237" s="17">
        <v>2.0123399155059399E-2</v>
      </c>
      <c r="AM237" s="17">
        <v>2.27144953263794E-2</v>
      </c>
      <c r="AN237" s="17"/>
      <c r="AO237" s="17">
        <v>1.9970165357361E-2</v>
      </c>
      <c r="AP237" s="17">
        <v>2.3229760236961602E-2</v>
      </c>
    </row>
    <row r="238" spans="2:42" x14ac:dyDescent="0.3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</row>
    <row r="239" spans="2:42" x14ac:dyDescent="0.35">
      <c r="B239" s="6" t="s">
        <v>160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</row>
    <row r="240" spans="2:42" x14ac:dyDescent="0.35">
      <c r="B240" s="24" t="s">
        <v>59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</row>
    <row r="241" spans="2:42" x14ac:dyDescent="0.35">
      <c r="B241" t="s">
        <v>143</v>
      </c>
      <c r="C241" s="17">
        <v>8.1326138795296907E-3</v>
      </c>
      <c r="D241" s="17">
        <v>8.9986965818394903E-3</v>
      </c>
      <c r="E241" s="17">
        <v>6.7356007676798498E-3</v>
      </c>
      <c r="F241" s="17"/>
      <c r="G241" s="17">
        <v>1.7997707566714299E-2</v>
      </c>
      <c r="H241" s="17">
        <v>2.2489586000128101E-2</v>
      </c>
      <c r="I241" s="17">
        <v>5.0852051587014502E-3</v>
      </c>
      <c r="J241" s="17">
        <v>5.3443507739326501E-3</v>
      </c>
      <c r="K241" s="17">
        <v>0</v>
      </c>
      <c r="L241" s="17">
        <v>0</v>
      </c>
      <c r="M241" s="17"/>
      <c r="N241" s="17">
        <v>1.6535086048465701E-2</v>
      </c>
      <c r="O241" s="17">
        <v>6.5055874333173397E-3</v>
      </c>
      <c r="P241" s="17">
        <v>4.0322176610267197E-3</v>
      </c>
      <c r="Q241" s="17">
        <v>4.4646655965543802E-3</v>
      </c>
      <c r="R241" s="17"/>
      <c r="S241" s="17">
        <v>1.73331681208676E-2</v>
      </c>
      <c r="T241" s="17">
        <v>0</v>
      </c>
      <c r="U241" s="17">
        <v>0</v>
      </c>
      <c r="V241" s="17">
        <v>3.40076858093602E-3</v>
      </c>
      <c r="W241" s="17">
        <v>8.64698087037747E-3</v>
      </c>
      <c r="X241" s="17">
        <v>2.0744566203578702E-2</v>
      </c>
      <c r="Y241" s="17">
        <v>1.2153054605496001E-2</v>
      </c>
      <c r="Z241" s="17">
        <v>1.6919358688196901E-2</v>
      </c>
      <c r="AA241" s="17">
        <v>2.5882565648136699E-3</v>
      </c>
      <c r="AB241" s="17">
        <v>1.10321612962214E-2</v>
      </c>
      <c r="AC241" s="17">
        <v>0</v>
      </c>
      <c r="AD241" s="17">
        <v>0</v>
      </c>
      <c r="AE241" s="17"/>
      <c r="AF241" s="17">
        <v>8.6637749575280195E-3</v>
      </c>
      <c r="AG241" s="17">
        <v>7.4876838382085999E-3</v>
      </c>
      <c r="AH241" s="17"/>
      <c r="AI241" s="17">
        <v>1.4017671741787901E-2</v>
      </c>
      <c r="AJ241" s="17">
        <v>5.4794416054816698E-3</v>
      </c>
      <c r="AK241" s="17"/>
      <c r="AL241" s="17">
        <v>9.5642756245849607E-3</v>
      </c>
      <c r="AM241" s="17">
        <v>8.0238139981314797E-3</v>
      </c>
      <c r="AN241" s="17"/>
      <c r="AO241" s="17">
        <v>7.4230331884041897E-3</v>
      </c>
      <c r="AP241" s="17">
        <v>8.3260599023216499E-3</v>
      </c>
    </row>
    <row r="242" spans="2:42" x14ac:dyDescent="0.35">
      <c r="B242" t="s">
        <v>144</v>
      </c>
      <c r="C242" s="17">
        <v>1.158011040561E-2</v>
      </c>
      <c r="D242" s="17">
        <v>1.65771560790401E-2</v>
      </c>
      <c r="E242" s="17">
        <v>6.7854364355990496E-3</v>
      </c>
      <c r="F242" s="17"/>
      <c r="G242" s="17">
        <v>2.3028350712476602E-2</v>
      </c>
      <c r="H242" s="17">
        <v>2.3319477004397401E-2</v>
      </c>
      <c r="I242" s="17">
        <v>1.89086036223702E-2</v>
      </c>
      <c r="J242" s="17">
        <v>1.8841547555792299E-3</v>
      </c>
      <c r="K242" s="17">
        <v>4.08862167709261E-3</v>
      </c>
      <c r="L242" s="17">
        <v>1.26050917101606E-3</v>
      </c>
      <c r="M242" s="17"/>
      <c r="N242" s="17">
        <v>1.69635250956678E-2</v>
      </c>
      <c r="O242" s="17">
        <v>1.3790889683163001E-2</v>
      </c>
      <c r="P242" s="17">
        <v>7.3453575118233904E-3</v>
      </c>
      <c r="Q242" s="17">
        <v>7.3507438160030098E-3</v>
      </c>
      <c r="R242" s="17"/>
      <c r="S242" s="17">
        <v>2.4069066345197399E-2</v>
      </c>
      <c r="T242" s="17">
        <v>7.767648174388E-3</v>
      </c>
      <c r="U242" s="17">
        <v>1.49410768009995E-2</v>
      </c>
      <c r="V242" s="17">
        <v>3.40076858093602E-3</v>
      </c>
      <c r="W242" s="17">
        <v>2.2018332359691899E-2</v>
      </c>
      <c r="X242" s="17">
        <v>8.7011142158422896E-3</v>
      </c>
      <c r="Y242" s="17">
        <v>1.6706122484949501E-2</v>
      </c>
      <c r="Z242" s="17">
        <v>1.7257750998742799E-2</v>
      </c>
      <c r="AA242" s="17">
        <v>1.22381582836464E-2</v>
      </c>
      <c r="AB242" s="17">
        <v>0</v>
      </c>
      <c r="AC242" s="17">
        <v>0</v>
      </c>
      <c r="AD242" s="17">
        <v>0</v>
      </c>
      <c r="AE242" s="17"/>
      <c r="AF242" s="17">
        <v>1.5530367273960399E-2</v>
      </c>
      <c r="AG242" s="17">
        <v>6.3508049145110101E-3</v>
      </c>
      <c r="AH242" s="17"/>
      <c r="AI242" s="17">
        <v>2.1987196185651699E-2</v>
      </c>
      <c r="AJ242" s="17">
        <v>6.8882633428437E-3</v>
      </c>
      <c r="AK242" s="17"/>
      <c r="AL242" s="17">
        <v>8.4112354001046608E-3</v>
      </c>
      <c r="AM242" s="17">
        <v>1.1820930715264501E-2</v>
      </c>
      <c r="AN242" s="17"/>
      <c r="AO242" s="17">
        <v>1.49924132961514E-2</v>
      </c>
      <c r="AP242" s="17">
        <v>1.06498477434599E-2</v>
      </c>
    </row>
    <row r="243" spans="2:42" x14ac:dyDescent="0.35">
      <c r="B243" t="s">
        <v>145</v>
      </c>
      <c r="C243" s="17">
        <v>3.09307044169175E-2</v>
      </c>
      <c r="D243" s="17">
        <v>4.06152021097234E-2</v>
      </c>
      <c r="E243" s="17">
        <v>1.9735959435155399E-2</v>
      </c>
      <c r="F243" s="17"/>
      <c r="G243" s="17">
        <v>4.7241179468157202E-2</v>
      </c>
      <c r="H243" s="17">
        <v>5.8434388762111003E-2</v>
      </c>
      <c r="I243" s="17">
        <v>5.5700691463825502E-2</v>
      </c>
      <c r="J243" s="17">
        <v>1.59465982233046E-2</v>
      </c>
      <c r="K243" s="17">
        <v>1.3030401233866101E-2</v>
      </c>
      <c r="L243" s="17">
        <v>1.5484358435793001E-3</v>
      </c>
      <c r="M243" s="17"/>
      <c r="N243" s="17">
        <v>3.34272176365858E-2</v>
      </c>
      <c r="O243" s="17">
        <v>3.3426574596851402E-2</v>
      </c>
      <c r="P243" s="17">
        <v>3.5405503613630901E-2</v>
      </c>
      <c r="Q243" s="17">
        <v>1.94081362896272E-2</v>
      </c>
      <c r="R243" s="17"/>
      <c r="S243" s="17">
        <v>6.0559992012826303E-2</v>
      </c>
      <c r="T243" s="17">
        <v>2.19347810614542E-2</v>
      </c>
      <c r="U243" s="17">
        <v>8.9531253555337996E-3</v>
      </c>
      <c r="V243" s="17">
        <v>2.7404212650308801E-2</v>
      </c>
      <c r="W243" s="17">
        <v>2.6867868485918399E-2</v>
      </c>
      <c r="X243" s="17">
        <v>4.1085788339981499E-2</v>
      </c>
      <c r="Y243" s="17">
        <v>2.2949339878373599E-2</v>
      </c>
      <c r="Z243" s="17">
        <v>1.4955774020594099E-2</v>
      </c>
      <c r="AA243" s="17">
        <v>3.96221786738509E-2</v>
      </c>
      <c r="AB243" s="17">
        <v>2.2790019768528499E-2</v>
      </c>
      <c r="AC243" s="17">
        <v>2.15355458222832E-2</v>
      </c>
      <c r="AD243" s="17">
        <v>3.07024103788331E-2</v>
      </c>
      <c r="AE243" s="17"/>
      <c r="AF243" s="17">
        <v>3.4810048495191502E-2</v>
      </c>
      <c r="AG243" s="17">
        <v>2.5968429257205099E-2</v>
      </c>
      <c r="AH243" s="17"/>
      <c r="AI243" s="17">
        <v>4.8714697442979099E-2</v>
      </c>
      <c r="AJ243" s="17">
        <v>2.2913111672212501E-2</v>
      </c>
      <c r="AK243" s="17"/>
      <c r="AL243" s="17">
        <v>2.8918647597194799E-2</v>
      </c>
      <c r="AM243" s="17">
        <v>3.1083611724881999E-2</v>
      </c>
      <c r="AN243" s="17"/>
      <c r="AO243" s="17">
        <v>2.99221229517815E-2</v>
      </c>
      <c r="AP243" s="17">
        <v>3.12056640875122E-2</v>
      </c>
    </row>
    <row r="244" spans="2:42" x14ac:dyDescent="0.35">
      <c r="B244" t="s">
        <v>146</v>
      </c>
      <c r="C244" s="17">
        <v>2.69970120783748E-2</v>
      </c>
      <c r="D244" s="17">
        <v>2.5464227321807399E-2</v>
      </c>
      <c r="E244" s="17">
        <v>2.8689207010536E-2</v>
      </c>
      <c r="F244" s="17"/>
      <c r="G244" s="17">
        <v>5.2513463458315097E-2</v>
      </c>
      <c r="H244" s="17">
        <v>5.1219952199516298E-2</v>
      </c>
      <c r="I244" s="17">
        <v>3.7954375515693098E-2</v>
      </c>
      <c r="J244" s="17">
        <v>1.39593329660364E-2</v>
      </c>
      <c r="K244" s="17">
        <v>4.42243685401684E-3</v>
      </c>
      <c r="L244" s="17">
        <v>6.9403200449992403E-3</v>
      </c>
      <c r="M244" s="17"/>
      <c r="N244" s="17">
        <v>2.9211512674632501E-2</v>
      </c>
      <c r="O244" s="17">
        <v>1.7622787920260698E-2</v>
      </c>
      <c r="P244" s="17">
        <v>4.08585748948826E-2</v>
      </c>
      <c r="Q244" s="17">
        <v>2.2503830475829399E-2</v>
      </c>
      <c r="R244" s="17"/>
      <c r="S244" s="17">
        <v>3.2962265183452598E-2</v>
      </c>
      <c r="T244" s="17">
        <v>1.5748223799270999E-2</v>
      </c>
      <c r="U244" s="17">
        <v>3.2062097284370997E-2</v>
      </c>
      <c r="V244" s="17">
        <v>2.4561512688789301E-2</v>
      </c>
      <c r="W244" s="17">
        <v>3.2446635571499502E-2</v>
      </c>
      <c r="X244" s="17">
        <v>3.28572648770422E-2</v>
      </c>
      <c r="Y244" s="17">
        <v>1.6787517733309901E-2</v>
      </c>
      <c r="Z244" s="17">
        <v>4.2575969316481603E-2</v>
      </c>
      <c r="AA244" s="17">
        <v>2.9094470862790298E-2</v>
      </c>
      <c r="AB244" s="17">
        <v>2.1916974465081399E-2</v>
      </c>
      <c r="AC244" s="17">
        <v>2.4811839791858501E-2</v>
      </c>
      <c r="AD244" s="17">
        <v>2.91006278093521E-2</v>
      </c>
      <c r="AE244" s="17"/>
      <c r="AF244" s="17">
        <v>2.9683247497505599E-2</v>
      </c>
      <c r="AG244" s="17">
        <v>2.36102996568993E-2</v>
      </c>
      <c r="AH244" s="17"/>
      <c r="AI244" s="17">
        <v>3.2852064363995598E-2</v>
      </c>
      <c r="AJ244" s="17">
        <v>2.4357367277779901E-2</v>
      </c>
      <c r="AK244" s="17"/>
      <c r="AL244" s="17">
        <v>4.1550373093187501E-2</v>
      </c>
      <c r="AM244" s="17">
        <v>2.5891021813687201E-2</v>
      </c>
      <c r="AN244" s="17"/>
      <c r="AO244" s="17">
        <v>2.8620838543270102E-2</v>
      </c>
      <c r="AP244" s="17">
        <v>2.6554324199086501E-2</v>
      </c>
    </row>
    <row r="245" spans="2:42" x14ac:dyDescent="0.35">
      <c r="B245" t="s">
        <v>147</v>
      </c>
      <c r="C245" s="17">
        <v>1.7146610534734302E-2</v>
      </c>
      <c r="D245" s="17">
        <v>1.92927476808076E-2</v>
      </c>
      <c r="E245" s="17">
        <v>1.5175645518872599E-2</v>
      </c>
      <c r="F245" s="17"/>
      <c r="G245" s="17">
        <v>3.2791468441425498E-2</v>
      </c>
      <c r="H245" s="17">
        <v>3.1923840554907199E-2</v>
      </c>
      <c r="I245" s="17">
        <v>2.0988651571462499E-2</v>
      </c>
      <c r="J245" s="17">
        <v>8.6831105790840697E-3</v>
      </c>
      <c r="K245" s="17">
        <v>1.2600313934241599E-2</v>
      </c>
      <c r="L245" s="17">
        <v>1.3972375647194799E-3</v>
      </c>
      <c r="M245" s="17"/>
      <c r="N245" s="17">
        <v>2.26195216289935E-2</v>
      </c>
      <c r="O245" s="17">
        <v>8.4045086753890899E-3</v>
      </c>
      <c r="P245" s="17">
        <v>2.1537973619117801E-2</v>
      </c>
      <c r="Q245" s="17">
        <v>1.668021831038E-2</v>
      </c>
      <c r="R245" s="17"/>
      <c r="S245" s="17">
        <v>2.5077541941519701E-2</v>
      </c>
      <c r="T245" s="17">
        <v>8.5698862816782195E-3</v>
      </c>
      <c r="U245" s="17">
        <v>5.6228652867943802E-3</v>
      </c>
      <c r="V245" s="17">
        <v>2.2479281495667601E-2</v>
      </c>
      <c r="W245" s="17">
        <v>1.2944294906522699E-2</v>
      </c>
      <c r="X245" s="17">
        <v>1.52921329338248E-2</v>
      </c>
      <c r="Y245" s="17">
        <v>1.8452065514219799E-2</v>
      </c>
      <c r="Z245" s="17">
        <v>4.2046208873593699E-2</v>
      </c>
      <c r="AA245" s="17">
        <v>8.7525916577282405E-3</v>
      </c>
      <c r="AB245" s="17">
        <v>1.8437814428501301E-2</v>
      </c>
      <c r="AC245" s="17">
        <v>2.1616190019193401E-2</v>
      </c>
      <c r="AD245" s="17">
        <v>3.0383405506915401E-2</v>
      </c>
      <c r="AE245" s="17"/>
      <c r="AF245" s="17">
        <v>2.1270729570759699E-2</v>
      </c>
      <c r="AG245" s="17">
        <v>1.1731917799993901E-2</v>
      </c>
      <c r="AH245" s="17"/>
      <c r="AI245" s="17">
        <v>2.6085737156542499E-2</v>
      </c>
      <c r="AJ245" s="17">
        <v>1.31165664022395E-2</v>
      </c>
      <c r="AK245" s="17"/>
      <c r="AL245" s="17">
        <v>2.1518321220585002E-2</v>
      </c>
      <c r="AM245" s="17">
        <v>1.6814380099877301E-2</v>
      </c>
      <c r="AN245" s="17"/>
      <c r="AO245" s="17">
        <v>1.88968695952271E-2</v>
      </c>
      <c r="AP245" s="17">
        <v>1.6669454577219599E-2</v>
      </c>
    </row>
    <row r="246" spans="2:42" x14ac:dyDescent="0.35">
      <c r="B246" t="s">
        <v>148</v>
      </c>
      <c r="C246" s="17">
        <v>1.35830779789461E-2</v>
      </c>
      <c r="D246" s="17">
        <v>1.7600834102254801E-2</v>
      </c>
      <c r="E246" s="17">
        <v>9.7590093026930103E-3</v>
      </c>
      <c r="F246" s="17"/>
      <c r="G246" s="17">
        <v>3.7652738405069497E-2</v>
      </c>
      <c r="H246" s="17">
        <v>2.0692514510565502E-2</v>
      </c>
      <c r="I246" s="17">
        <v>1.8621547269331601E-2</v>
      </c>
      <c r="J246" s="17">
        <v>4.3296202636239397E-3</v>
      </c>
      <c r="K246" s="17">
        <v>6.2528474320499997E-3</v>
      </c>
      <c r="L246" s="17">
        <v>0</v>
      </c>
      <c r="M246" s="17"/>
      <c r="N246" s="17">
        <v>1.9135220775568E-2</v>
      </c>
      <c r="O246" s="17">
        <v>9.7666965693855995E-3</v>
      </c>
      <c r="P246" s="17">
        <v>1.6585560249365802E-2</v>
      </c>
      <c r="Q246" s="17">
        <v>9.0896352244080499E-3</v>
      </c>
      <c r="R246" s="17"/>
      <c r="S246" s="17">
        <v>2.2730952866479099E-2</v>
      </c>
      <c r="T246" s="17">
        <v>5.9828330695089098E-3</v>
      </c>
      <c r="U246" s="17">
        <v>0</v>
      </c>
      <c r="V246" s="17">
        <v>1.43338216281385E-2</v>
      </c>
      <c r="W246" s="17">
        <v>5.78897941388008E-3</v>
      </c>
      <c r="X246" s="17">
        <v>1.5576902645661E-2</v>
      </c>
      <c r="Y246" s="17">
        <v>8.7213807373084998E-3</v>
      </c>
      <c r="Z246" s="17">
        <v>7.2534288334852202E-3</v>
      </c>
      <c r="AA246" s="17">
        <v>2.5963012154396399E-2</v>
      </c>
      <c r="AB246" s="17">
        <v>1.7585919695404E-2</v>
      </c>
      <c r="AC246" s="17">
        <v>1.35125654601923E-2</v>
      </c>
      <c r="AD246" s="17">
        <v>1.41808251854375E-2</v>
      </c>
      <c r="AE246" s="17"/>
      <c r="AF246" s="17">
        <v>1.31141608901099E-2</v>
      </c>
      <c r="AG246" s="17">
        <v>1.4336249946569299E-2</v>
      </c>
      <c r="AH246" s="17"/>
      <c r="AI246" s="17">
        <v>2.02382510344471E-2</v>
      </c>
      <c r="AJ246" s="17">
        <v>1.05827131493859E-2</v>
      </c>
      <c r="AK246" s="17"/>
      <c r="AL246" s="17">
        <v>3.70539616669677E-2</v>
      </c>
      <c r="AM246" s="17">
        <v>1.1799395925285399E-2</v>
      </c>
      <c r="AN246" s="17"/>
      <c r="AO246" s="17">
        <v>1.90222668996032E-2</v>
      </c>
      <c r="AP246" s="17">
        <v>1.2100245262280301E-2</v>
      </c>
    </row>
    <row r="247" spans="2:42" x14ac:dyDescent="0.35">
      <c r="B247" t="s">
        <v>149</v>
      </c>
      <c r="C247" s="17">
        <v>8.8180086480052905E-3</v>
      </c>
      <c r="D247" s="17">
        <v>9.1405985675952605E-3</v>
      </c>
      <c r="E247" s="17">
        <v>7.8184800119286101E-3</v>
      </c>
      <c r="F247" s="17"/>
      <c r="G247" s="17">
        <v>2.02264437063873E-2</v>
      </c>
      <c r="H247" s="17">
        <v>1.8952046979358299E-2</v>
      </c>
      <c r="I247" s="17">
        <v>1.0682391678057099E-2</v>
      </c>
      <c r="J247" s="17">
        <v>1.7626870967288599E-3</v>
      </c>
      <c r="K247" s="17">
        <v>4.5180411800896597E-3</v>
      </c>
      <c r="L247" s="17">
        <v>0</v>
      </c>
      <c r="M247" s="17"/>
      <c r="N247" s="17">
        <v>9.8884649046633195E-3</v>
      </c>
      <c r="O247" s="17">
        <v>7.7368282495167097E-3</v>
      </c>
      <c r="P247" s="17">
        <v>1.03255035164497E-2</v>
      </c>
      <c r="Q247" s="17">
        <v>7.5758798957870997E-3</v>
      </c>
      <c r="R247" s="17"/>
      <c r="S247" s="17">
        <v>5.5233981598479696E-3</v>
      </c>
      <c r="T247" s="17">
        <v>1.8909897712165301E-2</v>
      </c>
      <c r="U247" s="17">
        <v>5.07444323766935E-3</v>
      </c>
      <c r="V247" s="17">
        <v>1.18552797547556E-2</v>
      </c>
      <c r="W247" s="17">
        <v>5.6506733853525903E-3</v>
      </c>
      <c r="X247" s="17">
        <v>1.5695987472005402E-2</v>
      </c>
      <c r="Y247" s="17">
        <v>3.9329898263332297E-3</v>
      </c>
      <c r="Z247" s="17">
        <v>0</v>
      </c>
      <c r="AA247" s="17">
        <v>9.4156034843163507E-3</v>
      </c>
      <c r="AB247" s="17">
        <v>7.5195969609053101E-3</v>
      </c>
      <c r="AC247" s="17">
        <v>5.5363429888281596E-3</v>
      </c>
      <c r="AD247" s="17">
        <v>0</v>
      </c>
      <c r="AE247" s="17"/>
      <c r="AF247" s="17">
        <v>6.6155227421297903E-3</v>
      </c>
      <c r="AG247" s="17">
        <v>1.1868864699032E-2</v>
      </c>
      <c r="AH247" s="17"/>
      <c r="AI247" s="17">
        <v>1.42194591944187E-2</v>
      </c>
      <c r="AJ247" s="17">
        <v>6.3828620165180096E-3</v>
      </c>
      <c r="AK247" s="17"/>
      <c r="AL247" s="17">
        <v>1.01374876496007E-2</v>
      </c>
      <c r="AM247" s="17">
        <v>8.7177341527365296E-3</v>
      </c>
      <c r="AN247" s="17"/>
      <c r="AO247" s="17">
        <v>8.4576125157290495E-3</v>
      </c>
      <c r="AP247" s="17">
        <v>8.9162599100398605E-3</v>
      </c>
    </row>
    <row r="248" spans="2:42" x14ac:dyDescent="0.35">
      <c r="B248" t="s">
        <v>150</v>
      </c>
      <c r="C248" s="17">
        <v>5.64139858681311E-3</v>
      </c>
      <c r="D248" s="17">
        <v>8.2666607020855203E-3</v>
      </c>
      <c r="E248" s="17">
        <v>3.1192478611676202E-3</v>
      </c>
      <c r="F248" s="17"/>
      <c r="G248" s="17">
        <v>4.9797751395857202E-3</v>
      </c>
      <c r="H248" s="17">
        <v>5.3100565612184099E-3</v>
      </c>
      <c r="I248" s="17">
        <v>1.5227439918937401E-2</v>
      </c>
      <c r="J248" s="17">
        <v>4.5614141808194598E-3</v>
      </c>
      <c r="K248" s="17">
        <v>2.4334003589322E-3</v>
      </c>
      <c r="L248" s="17">
        <v>1.5784102543837399E-3</v>
      </c>
      <c r="M248" s="17"/>
      <c r="N248" s="17">
        <v>4.0735738227936904E-3</v>
      </c>
      <c r="O248" s="17">
        <v>1.57428976335375E-3</v>
      </c>
      <c r="P248" s="17">
        <v>1.57481982206506E-2</v>
      </c>
      <c r="Q248" s="17">
        <v>2.7402546666344201E-3</v>
      </c>
      <c r="R248" s="17"/>
      <c r="S248" s="17">
        <v>9.4184421777473593E-3</v>
      </c>
      <c r="T248" s="17">
        <v>3.4075598609230998E-3</v>
      </c>
      <c r="U248" s="17">
        <v>4.2610520447213399E-3</v>
      </c>
      <c r="V248" s="17">
        <v>1.6476192622131201E-2</v>
      </c>
      <c r="W248" s="17">
        <v>0</v>
      </c>
      <c r="X248" s="17">
        <v>3.7943116401205801E-3</v>
      </c>
      <c r="Y248" s="17">
        <v>0</v>
      </c>
      <c r="Z248" s="17">
        <v>0</v>
      </c>
      <c r="AA248" s="17">
        <v>2.9989980711757199E-3</v>
      </c>
      <c r="AB248" s="17">
        <v>8.2057496494822597E-3</v>
      </c>
      <c r="AC248" s="17">
        <v>0</v>
      </c>
      <c r="AD248" s="17">
        <v>2.1562874829495499E-2</v>
      </c>
      <c r="AE248" s="17"/>
      <c r="AF248" s="17">
        <v>7.0556885434776197E-3</v>
      </c>
      <c r="AG248" s="17">
        <v>3.7824169793248298E-3</v>
      </c>
      <c r="AH248" s="17"/>
      <c r="AI248" s="17">
        <v>4.5986293902652896E-3</v>
      </c>
      <c r="AJ248" s="17">
        <v>6.1115122858227504E-3</v>
      </c>
      <c r="AK248" s="17"/>
      <c r="AL248" s="17">
        <v>0</v>
      </c>
      <c r="AM248" s="17">
        <v>6.0701196162637801E-3</v>
      </c>
      <c r="AN248" s="17"/>
      <c r="AO248" s="17">
        <v>3.3758006909934001E-3</v>
      </c>
      <c r="AP248" s="17">
        <v>6.2590463154977797E-3</v>
      </c>
    </row>
    <row r="249" spans="2:42" x14ac:dyDescent="0.35">
      <c r="B249" t="s">
        <v>151</v>
      </c>
      <c r="C249" s="17">
        <v>3.88493170274661E-2</v>
      </c>
      <c r="D249" s="17">
        <v>3.34718677828496E-2</v>
      </c>
      <c r="E249" s="17">
        <v>4.4381001013339298E-2</v>
      </c>
      <c r="F249" s="17"/>
      <c r="G249" s="17">
        <v>4.52120863296466E-2</v>
      </c>
      <c r="H249" s="17">
        <v>8.3054612524877003E-2</v>
      </c>
      <c r="I249" s="17">
        <v>5.8334854986675802E-2</v>
      </c>
      <c r="J249" s="17">
        <v>2.77811987091033E-2</v>
      </c>
      <c r="K249" s="17">
        <v>1.32780597023264E-2</v>
      </c>
      <c r="L249" s="17">
        <v>8.7397587677670308E-3</v>
      </c>
      <c r="M249" s="17"/>
      <c r="N249" s="17">
        <v>4.4913231610151101E-2</v>
      </c>
      <c r="O249" s="17">
        <v>3.8939470666417897E-2</v>
      </c>
      <c r="P249" s="17">
        <v>3.7271798758941502E-2</v>
      </c>
      <c r="Q249" s="17">
        <v>3.2724149335531298E-2</v>
      </c>
      <c r="R249" s="17"/>
      <c r="S249" s="17">
        <v>5.8227424034188603E-2</v>
      </c>
      <c r="T249" s="17">
        <v>2.14655710528853E-2</v>
      </c>
      <c r="U249" s="17">
        <v>3.8268076472146098E-2</v>
      </c>
      <c r="V249" s="17">
        <v>3.3706513603389603E-2</v>
      </c>
      <c r="W249" s="17">
        <v>4.59029378077647E-2</v>
      </c>
      <c r="X249" s="17">
        <v>3.1081487254763101E-2</v>
      </c>
      <c r="Y249" s="17">
        <v>4.8124454504317203E-2</v>
      </c>
      <c r="Z249" s="17">
        <v>2.0165242178073001E-2</v>
      </c>
      <c r="AA249" s="17">
        <v>4.33570658616802E-2</v>
      </c>
      <c r="AB249" s="17">
        <v>2.2106711793168601E-2</v>
      </c>
      <c r="AC249" s="17">
        <v>6.9323307639274898E-2</v>
      </c>
      <c r="AD249" s="17">
        <v>3.07401380463962E-2</v>
      </c>
      <c r="AE249" s="17"/>
      <c r="AF249" s="17">
        <v>4.49695263065946E-2</v>
      </c>
      <c r="AG249" s="17">
        <v>3.0932557781822599E-2</v>
      </c>
      <c r="AH249" s="17"/>
      <c r="AI249" s="17">
        <v>4.3110181778359298E-2</v>
      </c>
      <c r="AJ249" s="17">
        <v>3.69283829457406E-2</v>
      </c>
      <c r="AK249" s="17"/>
      <c r="AL249" s="17">
        <v>4.98487289038404E-2</v>
      </c>
      <c r="AM249" s="17">
        <v>3.8013410982108101E-2</v>
      </c>
      <c r="AN249" s="17"/>
      <c r="AO249" s="17">
        <v>5.1277872514893102E-2</v>
      </c>
      <c r="AP249" s="17">
        <v>3.5461041869811402E-2</v>
      </c>
    </row>
    <row r="250" spans="2:42" x14ac:dyDescent="0.35">
      <c r="B250" t="s">
        <v>152</v>
      </c>
      <c r="C250" s="17">
        <v>0.79917728401294597</v>
      </c>
      <c r="D250" s="17">
        <v>0.78444325406703796</v>
      </c>
      <c r="E250" s="17">
        <v>0.81542909251226003</v>
      </c>
      <c r="F250" s="17"/>
      <c r="G250" s="17">
        <v>0.65366728752180203</v>
      </c>
      <c r="H250" s="17">
        <v>0.63556048852493396</v>
      </c>
      <c r="I250" s="17">
        <v>0.72649285152999099</v>
      </c>
      <c r="J250" s="17">
        <v>0.871794836837124</v>
      </c>
      <c r="K250" s="17">
        <v>0.91693438771286395</v>
      </c>
      <c r="L250" s="17">
        <v>0.95146155696770296</v>
      </c>
      <c r="M250" s="17"/>
      <c r="N250" s="17">
        <v>0.77369148521998299</v>
      </c>
      <c r="O250" s="17">
        <v>0.84332041914988398</v>
      </c>
      <c r="P250" s="17">
        <v>0.76334302440643598</v>
      </c>
      <c r="Q250" s="17">
        <v>0.81515028639454301</v>
      </c>
      <c r="R250" s="17"/>
      <c r="S250" s="17">
        <v>0.68205347444724296</v>
      </c>
      <c r="T250" s="17">
        <v>0.85048367554273097</v>
      </c>
      <c r="U250" s="17">
        <v>0.86315471248037301</v>
      </c>
      <c r="V250" s="17">
        <v>0.79430881934002695</v>
      </c>
      <c r="W250" s="17">
        <v>0.79132535891213995</v>
      </c>
      <c r="X250" s="17">
        <v>0.78057570554346201</v>
      </c>
      <c r="Y250" s="17">
        <v>0.82804815301476198</v>
      </c>
      <c r="Z250" s="17">
        <v>0.79405769572462204</v>
      </c>
      <c r="AA250" s="17">
        <v>0.78978041838139401</v>
      </c>
      <c r="AB250" s="17">
        <v>0.84545662562560098</v>
      </c>
      <c r="AC250" s="17">
        <v>0.836222890412608</v>
      </c>
      <c r="AD250" s="17">
        <v>0.80492192271659802</v>
      </c>
      <c r="AE250" s="17"/>
      <c r="AF250" s="17">
        <v>0.77489160502106602</v>
      </c>
      <c r="AG250" s="17">
        <v>0.83172420856609697</v>
      </c>
      <c r="AH250" s="17"/>
      <c r="AI250" s="17">
        <v>0.73235236771770595</v>
      </c>
      <c r="AJ250" s="17">
        <v>0.82930409317605502</v>
      </c>
      <c r="AK250" s="17"/>
      <c r="AL250" s="17">
        <v>0.75637891755707198</v>
      </c>
      <c r="AM250" s="17">
        <v>0.80242976820519196</v>
      </c>
      <c r="AN250" s="17"/>
      <c r="AO250" s="17">
        <v>0.78327504497113698</v>
      </c>
      <c r="AP250" s="17">
        <v>0.80351255544098499</v>
      </c>
    </row>
    <row r="251" spans="2:42" x14ac:dyDescent="0.35">
      <c r="B251" t="s">
        <v>75</v>
      </c>
      <c r="C251" s="17">
        <v>3.9143862430657303E-2</v>
      </c>
      <c r="D251" s="17">
        <v>3.6128755004959198E-2</v>
      </c>
      <c r="E251" s="17">
        <v>4.2371320130768303E-2</v>
      </c>
      <c r="F251" s="17"/>
      <c r="G251" s="17">
        <v>6.4689499250420196E-2</v>
      </c>
      <c r="H251" s="17">
        <v>4.9043036377987001E-2</v>
      </c>
      <c r="I251" s="17">
        <v>3.2003387284954499E-2</v>
      </c>
      <c r="J251" s="17">
        <v>4.3952695614663098E-2</v>
      </c>
      <c r="K251" s="17">
        <v>2.2441489914520801E-2</v>
      </c>
      <c r="L251" s="17">
        <v>2.7073771385832401E-2</v>
      </c>
      <c r="M251" s="17"/>
      <c r="N251" s="17">
        <v>2.9541160582495601E-2</v>
      </c>
      <c r="O251" s="17">
        <v>1.8911947292460801E-2</v>
      </c>
      <c r="P251" s="17">
        <v>4.7546287547675398E-2</v>
      </c>
      <c r="Q251" s="17">
        <v>6.2312199994702201E-2</v>
      </c>
      <c r="R251" s="17"/>
      <c r="S251" s="17">
        <v>6.2044274710630197E-2</v>
      </c>
      <c r="T251" s="17">
        <v>4.57299234449954E-2</v>
      </c>
      <c r="U251" s="17">
        <v>2.7662551037391701E-2</v>
      </c>
      <c r="V251" s="17">
        <v>4.8072829054920697E-2</v>
      </c>
      <c r="W251" s="17">
        <v>4.8407938286853198E-2</v>
      </c>
      <c r="X251" s="17">
        <v>3.4594738873718799E-2</v>
      </c>
      <c r="Y251" s="17">
        <v>2.4124921700930502E-2</v>
      </c>
      <c r="Z251" s="17">
        <v>4.4768571366210402E-2</v>
      </c>
      <c r="AA251" s="17">
        <v>3.6189246004208003E-2</v>
      </c>
      <c r="AB251" s="17">
        <v>2.4948426317106701E-2</v>
      </c>
      <c r="AC251" s="17">
        <v>7.4413178657616397E-3</v>
      </c>
      <c r="AD251" s="17">
        <v>3.8407795526972301E-2</v>
      </c>
      <c r="AE251" s="17"/>
      <c r="AF251" s="17">
        <v>4.3395328701676797E-2</v>
      </c>
      <c r="AG251" s="17">
        <v>3.2206566560336797E-2</v>
      </c>
      <c r="AH251" s="17"/>
      <c r="AI251" s="17">
        <v>4.1823743993846599E-2</v>
      </c>
      <c r="AJ251" s="17">
        <v>3.7935686125920402E-2</v>
      </c>
      <c r="AK251" s="17"/>
      <c r="AL251" s="17">
        <v>3.6618051286862602E-2</v>
      </c>
      <c r="AM251" s="17">
        <v>3.93358127665717E-2</v>
      </c>
      <c r="AN251" s="17"/>
      <c r="AO251" s="17">
        <v>3.4736124832810203E-2</v>
      </c>
      <c r="AP251" s="17">
        <v>4.0345500691785503E-2</v>
      </c>
    </row>
    <row r="252" spans="2:42" x14ac:dyDescent="0.35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</row>
    <row r="253" spans="2:42" x14ac:dyDescent="0.35">
      <c r="B253" s="6" t="s">
        <v>171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</row>
    <row r="254" spans="2:42" x14ac:dyDescent="0.35">
      <c r="B254" s="24" t="s">
        <v>59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</row>
    <row r="255" spans="2:42" x14ac:dyDescent="0.35">
      <c r="B255" t="s">
        <v>143</v>
      </c>
      <c r="C255" s="17">
        <v>0.23457442218410299</v>
      </c>
      <c r="D255" s="17">
        <v>0.26751670646584402</v>
      </c>
      <c r="E255" s="17">
        <v>0.20287629332864501</v>
      </c>
      <c r="F255" s="17"/>
      <c r="G255" s="17">
        <v>5.6850767787925999E-2</v>
      </c>
      <c r="H255" s="17">
        <v>0.12909266861826599</v>
      </c>
      <c r="I255" s="17">
        <v>0.156727171985276</v>
      </c>
      <c r="J255" s="17">
        <v>0.25518741817867302</v>
      </c>
      <c r="K255" s="17">
        <v>0.34820108016435902</v>
      </c>
      <c r="L255" s="17">
        <v>0.41012352019274601</v>
      </c>
      <c r="M255" s="17"/>
      <c r="N255" s="17">
        <v>0.20648647022736799</v>
      </c>
      <c r="O255" s="17">
        <v>0.25432581277771499</v>
      </c>
      <c r="P255" s="17">
        <v>0.22658654762968899</v>
      </c>
      <c r="Q255" s="17">
        <v>0.25334238327359898</v>
      </c>
      <c r="R255" s="17"/>
      <c r="S255" s="17">
        <v>0.17355725304625</v>
      </c>
      <c r="T255" s="17">
        <v>0.25135638374060598</v>
      </c>
      <c r="U255" s="17">
        <v>0.25724434215710101</v>
      </c>
      <c r="V255" s="17">
        <v>0.24039994380044999</v>
      </c>
      <c r="W255" s="17">
        <v>0.190379059421246</v>
      </c>
      <c r="X255" s="17">
        <v>0.247406096092082</v>
      </c>
      <c r="Y255" s="17">
        <v>0.24418134808172101</v>
      </c>
      <c r="Z255" s="17">
        <v>0.27206552459764899</v>
      </c>
      <c r="AA255" s="17">
        <v>0.22508606792740901</v>
      </c>
      <c r="AB255" s="17">
        <v>0.25243478617474502</v>
      </c>
      <c r="AC255" s="17">
        <v>0.26985738857642499</v>
      </c>
      <c r="AD255" s="17">
        <v>0.28042710039874302</v>
      </c>
      <c r="AE255" s="17"/>
      <c r="AF255" s="17">
        <v>0.25820660729640099</v>
      </c>
      <c r="AG255" s="17">
        <v>0.20408448258065201</v>
      </c>
      <c r="AH255" s="17"/>
      <c r="AI255" s="17">
        <v>0.23723236365803499</v>
      </c>
      <c r="AJ255" s="17">
        <v>0.233376137173193</v>
      </c>
      <c r="AK255" s="17"/>
      <c r="AL255" s="17">
        <v>0.219160880195087</v>
      </c>
      <c r="AM255" s="17">
        <v>0.23574578235079199</v>
      </c>
      <c r="AN255" s="17"/>
      <c r="AO255" s="17">
        <v>0.20058628353397301</v>
      </c>
      <c r="AP255" s="17">
        <v>0.24384027499858801</v>
      </c>
    </row>
    <row r="256" spans="2:42" x14ac:dyDescent="0.35">
      <c r="B256" t="s">
        <v>144</v>
      </c>
      <c r="C256" s="17">
        <v>0.17125217054302</v>
      </c>
      <c r="D256" s="17">
        <v>0.16378815303809299</v>
      </c>
      <c r="E256" s="17">
        <v>0.17845817154716101</v>
      </c>
      <c r="F256" s="17"/>
      <c r="G256" s="17">
        <v>0.108198805236934</v>
      </c>
      <c r="H256" s="17">
        <v>0.13686799122243801</v>
      </c>
      <c r="I256" s="17">
        <v>0.159962914325433</v>
      </c>
      <c r="J256" s="17">
        <v>0.18337881033919501</v>
      </c>
      <c r="K256" s="17">
        <v>0.20646136568749399</v>
      </c>
      <c r="L256" s="17">
        <v>0.21726473569253199</v>
      </c>
      <c r="M256" s="17"/>
      <c r="N256" s="17">
        <v>0.17836374622655199</v>
      </c>
      <c r="O256" s="17">
        <v>0.194591215088493</v>
      </c>
      <c r="P256" s="17">
        <v>0.16387138448072699</v>
      </c>
      <c r="Q256" s="17">
        <v>0.14546834222162</v>
      </c>
      <c r="R256" s="17"/>
      <c r="S256" s="17">
        <v>0.15002745502102599</v>
      </c>
      <c r="T256" s="17">
        <v>0.19065337185843101</v>
      </c>
      <c r="U256" s="17">
        <v>0.23419763075137701</v>
      </c>
      <c r="V256" s="17">
        <v>0.17885837440222199</v>
      </c>
      <c r="W256" s="17">
        <v>0.18040133412310599</v>
      </c>
      <c r="X256" s="17">
        <v>0.16653744197637099</v>
      </c>
      <c r="Y256" s="17">
        <v>0.13677093907742</v>
      </c>
      <c r="Z256" s="17">
        <v>0.14588367299654001</v>
      </c>
      <c r="AA256" s="17">
        <v>0.168726012030461</v>
      </c>
      <c r="AB256" s="17">
        <v>0.16839525477214401</v>
      </c>
      <c r="AC256" s="17">
        <v>0.13903912390439099</v>
      </c>
      <c r="AD256" s="17">
        <v>0.18527987108262101</v>
      </c>
      <c r="AE256" s="17"/>
      <c r="AF256" s="17">
        <v>0.18141134181386401</v>
      </c>
      <c r="AG256" s="17">
        <v>0.158334095856595</v>
      </c>
      <c r="AH256" s="17"/>
      <c r="AI256" s="17">
        <v>0.17967895737903</v>
      </c>
      <c r="AJ256" s="17">
        <v>0.16745310556933601</v>
      </c>
      <c r="AK256" s="17"/>
      <c r="AL256" s="17">
        <v>0.19104390957851999</v>
      </c>
      <c r="AM256" s="17">
        <v>0.169748087007113</v>
      </c>
      <c r="AN256" s="17"/>
      <c r="AO256" s="17">
        <v>0.18182571460334701</v>
      </c>
      <c r="AP256" s="17">
        <v>0.16836960895296199</v>
      </c>
    </row>
    <row r="257" spans="2:42" x14ac:dyDescent="0.35">
      <c r="B257" t="s">
        <v>145</v>
      </c>
      <c r="C257" s="17">
        <v>0.167349237215035</v>
      </c>
      <c r="D257" s="17">
        <v>0.18762620602456101</v>
      </c>
      <c r="E257" s="17">
        <v>0.14876607520502599</v>
      </c>
      <c r="F257" s="17"/>
      <c r="G257" s="17">
        <v>0.171473896482678</v>
      </c>
      <c r="H257" s="17">
        <v>0.16561017272772399</v>
      </c>
      <c r="I257" s="17">
        <v>0.19629327461007801</v>
      </c>
      <c r="J257" s="17">
        <v>0.17522434114732199</v>
      </c>
      <c r="K257" s="17">
        <v>0.15713116384939699</v>
      </c>
      <c r="L257" s="17">
        <v>0.14289703169315601</v>
      </c>
      <c r="M257" s="17"/>
      <c r="N257" s="17">
        <v>0.186859372464592</v>
      </c>
      <c r="O257" s="17">
        <v>0.166123188779463</v>
      </c>
      <c r="P257" s="17">
        <v>0.16537590841414501</v>
      </c>
      <c r="Q257" s="17">
        <v>0.15151959929491099</v>
      </c>
      <c r="R257" s="17"/>
      <c r="S257" s="17">
        <v>0.19483706182759999</v>
      </c>
      <c r="T257" s="17">
        <v>0.18357984067942301</v>
      </c>
      <c r="U257" s="17">
        <v>0.15101948202713</v>
      </c>
      <c r="V257" s="17">
        <v>0.155747088996919</v>
      </c>
      <c r="W257" s="17">
        <v>0.13592869301246399</v>
      </c>
      <c r="X257" s="17">
        <v>0.16064495871944101</v>
      </c>
      <c r="Y257" s="17">
        <v>0.18016583597621599</v>
      </c>
      <c r="Z257" s="17">
        <v>0.170918589638063</v>
      </c>
      <c r="AA257" s="17">
        <v>0.156744188823112</v>
      </c>
      <c r="AB257" s="17">
        <v>0.15627297020636299</v>
      </c>
      <c r="AC257" s="17">
        <v>0.1648673538473</v>
      </c>
      <c r="AD257" s="17">
        <v>0.17817754338623301</v>
      </c>
      <c r="AE257" s="17"/>
      <c r="AF257" s="17">
        <v>0.17195879756636201</v>
      </c>
      <c r="AG257" s="17">
        <v>0.1618615691602</v>
      </c>
      <c r="AH257" s="17"/>
      <c r="AI257" s="17">
        <v>0.22341401462945101</v>
      </c>
      <c r="AJ257" s="17">
        <v>0.142073442742298</v>
      </c>
      <c r="AK257" s="17"/>
      <c r="AL257" s="17">
        <v>0.185716433745022</v>
      </c>
      <c r="AM257" s="17">
        <v>0.16595341253020099</v>
      </c>
      <c r="AN257" s="17"/>
      <c r="AO257" s="17">
        <v>0.217385522682805</v>
      </c>
      <c r="AP257" s="17">
        <v>0.15370833556694899</v>
      </c>
    </row>
    <row r="258" spans="2:42" x14ac:dyDescent="0.35">
      <c r="B258" t="s">
        <v>146</v>
      </c>
      <c r="C258" s="17">
        <v>6.9808259372011905E-2</v>
      </c>
      <c r="D258" s="17">
        <v>6.8044773336132597E-2</v>
      </c>
      <c r="E258" s="17">
        <v>7.2036076566677001E-2</v>
      </c>
      <c r="F258" s="17"/>
      <c r="G258" s="17">
        <v>9.6047491420971798E-2</v>
      </c>
      <c r="H258" s="17">
        <v>0.10033414348575</v>
      </c>
      <c r="I258" s="17">
        <v>7.3567309548253093E-2</v>
      </c>
      <c r="J258" s="17">
        <v>7.0313553109659005E-2</v>
      </c>
      <c r="K258" s="17">
        <v>4.4110541694046802E-2</v>
      </c>
      <c r="L258" s="17">
        <v>4.1069301571999901E-2</v>
      </c>
      <c r="M258" s="17"/>
      <c r="N258" s="17">
        <v>6.7928902117022599E-2</v>
      </c>
      <c r="O258" s="17">
        <v>6.2337499702998199E-2</v>
      </c>
      <c r="P258" s="17">
        <v>9.7163048180697403E-2</v>
      </c>
      <c r="Q258" s="17">
        <v>5.5230108168768097E-2</v>
      </c>
      <c r="R258" s="17"/>
      <c r="S258" s="17">
        <v>9.4748071194613995E-2</v>
      </c>
      <c r="T258" s="17">
        <v>6.7607729284318602E-2</v>
      </c>
      <c r="U258" s="17">
        <v>6.3198677133346703E-2</v>
      </c>
      <c r="V258" s="17">
        <v>8.0740654629540595E-2</v>
      </c>
      <c r="W258" s="17">
        <v>6.2910370752254099E-2</v>
      </c>
      <c r="X258" s="17">
        <v>5.1027597436324401E-2</v>
      </c>
      <c r="Y258" s="17">
        <v>5.12847657378828E-2</v>
      </c>
      <c r="Z258" s="17">
        <v>6.8532065504320797E-2</v>
      </c>
      <c r="AA258" s="17">
        <v>9.7343249262013404E-2</v>
      </c>
      <c r="AB258" s="17">
        <v>4.60890070093442E-2</v>
      </c>
      <c r="AC258" s="17">
        <v>4.91545643115298E-2</v>
      </c>
      <c r="AD258" s="17">
        <v>7.6085081245473293E-2</v>
      </c>
      <c r="AE258" s="17"/>
      <c r="AF258" s="17">
        <v>6.4488518692447303E-2</v>
      </c>
      <c r="AG258" s="17">
        <v>7.7606569248426099E-2</v>
      </c>
      <c r="AH258" s="17"/>
      <c r="AI258" s="17">
        <v>6.20476333357287E-2</v>
      </c>
      <c r="AJ258" s="17">
        <v>7.3306997754988695E-2</v>
      </c>
      <c r="AK258" s="17"/>
      <c r="AL258" s="17">
        <v>7.6792176502016293E-2</v>
      </c>
      <c r="AM258" s="17">
        <v>6.9277512945306194E-2</v>
      </c>
      <c r="AN258" s="17"/>
      <c r="AO258" s="17">
        <v>6.20023238333842E-2</v>
      </c>
      <c r="AP258" s="17">
        <v>7.1936315001207396E-2</v>
      </c>
    </row>
    <row r="259" spans="2:42" x14ac:dyDescent="0.35">
      <c r="B259" t="s">
        <v>147</v>
      </c>
      <c r="C259" s="17">
        <v>6.0736634858539397E-2</v>
      </c>
      <c r="D259" s="17">
        <v>5.52205181536524E-2</v>
      </c>
      <c r="E259" s="17">
        <v>6.5118423231168801E-2</v>
      </c>
      <c r="F259" s="17"/>
      <c r="G259" s="17">
        <v>9.9878844716920198E-2</v>
      </c>
      <c r="H259" s="17">
        <v>7.5655897752540793E-2</v>
      </c>
      <c r="I259" s="17">
        <v>7.7914060484163106E-2</v>
      </c>
      <c r="J259" s="17">
        <v>4.9157022125645301E-2</v>
      </c>
      <c r="K259" s="17">
        <v>4.58755119446028E-2</v>
      </c>
      <c r="L259" s="17">
        <v>2.7741624464076499E-2</v>
      </c>
      <c r="M259" s="17"/>
      <c r="N259" s="17">
        <v>8.2865477855406294E-2</v>
      </c>
      <c r="O259" s="17">
        <v>4.3050819998249598E-2</v>
      </c>
      <c r="P259" s="17">
        <v>5.2480360180423097E-2</v>
      </c>
      <c r="Q259" s="17">
        <v>6.3282494305000506E-2</v>
      </c>
      <c r="R259" s="17"/>
      <c r="S259" s="17">
        <v>5.6961017507436797E-2</v>
      </c>
      <c r="T259" s="17">
        <v>3.82619514758398E-2</v>
      </c>
      <c r="U259" s="17">
        <v>6.6113869189629706E-2</v>
      </c>
      <c r="V259" s="17">
        <v>6.7913012178093798E-2</v>
      </c>
      <c r="W259" s="17">
        <v>8.5613411988163704E-2</v>
      </c>
      <c r="X259" s="17">
        <v>6.8611683826248604E-2</v>
      </c>
      <c r="Y259" s="17">
        <v>4.5562617410310702E-2</v>
      </c>
      <c r="Z259" s="17">
        <v>4.7012451916366597E-2</v>
      </c>
      <c r="AA259" s="17">
        <v>4.9627296392846999E-2</v>
      </c>
      <c r="AB259" s="17">
        <v>6.6083971669380806E-2</v>
      </c>
      <c r="AC259" s="17">
        <v>7.9191404111535205E-2</v>
      </c>
      <c r="AD259" s="17">
        <v>0.11092317136181599</v>
      </c>
      <c r="AE259" s="17"/>
      <c r="AF259" s="17">
        <v>6.0018722752806397E-2</v>
      </c>
      <c r="AG259" s="17">
        <v>6.1368451507735601E-2</v>
      </c>
      <c r="AH259" s="17"/>
      <c r="AI259" s="17">
        <v>8.54833677565799E-2</v>
      </c>
      <c r="AJ259" s="17">
        <v>4.9580016328172202E-2</v>
      </c>
      <c r="AK259" s="17"/>
      <c r="AL259" s="17">
        <v>9.5626537049702198E-2</v>
      </c>
      <c r="AM259" s="17">
        <v>5.8085158534956598E-2</v>
      </c>
      <c r="AN259" s="17"/>
      <c r="AO259" s="17">
        <v>8.4750642487782704E-2</v>
      </c>
      <c r="AP259" s="17">
        <v>5.4189931537448902E-2</v>
      </c>
    </row>
    <row r="260" spans="2:42" x14ac:dyDescent="0.35">
      <c r="B260" t="s">
        <v>148</v>
      </c>
      <c r="C260" s="17">
        <v>2.7776216297531402E-2</v>
      </c>
      <c r="D260" s="17">
        <v>3.15381640647538E-2</v>
      </c>
      <c r="E260" s="17">
        <v>2.4304796479651398E-2</v>
      </c>
      <c r="F260" s="17"/>
      <c r="G260" s="17">
        <v>4.2585798801951E-2</v>
      </c>
      <c r="H260" s="17">
        <v>4.0493122092214E-2</v>
      </c>
      <c r="I260" s="17">
        <v>3.5803654641894798E-2</v>
      </c>
      <c r="J260" s="17">
        <v>3.1385252961123503E-2</v>
      </c>
      <c r="K260" s="17">
        <v>9.1223697013899704E-3</v>
      </c>
      <c r="L260" s="17">
        <v>1.05184773251804E-2</v>
      </c>
      <c r="M260" s="17"/>
      <c r="N260" s="17">
        <v>3.2943240538332599E-2</v>
      </c>
      <c r="O260" s="17">
        <v>2.3666947596739402E-2</v>
      </c>
      <c r="P260" s="17">
        <v>3.5498258833709898E-2</v>
      </c>
      <c r="Q260" s="17">
        <v>1.7347384759760699E-2</v>
      </c>
      <c r="R260" s="17"/>
      <c r="S260" s="17">
        <v>3.4392898299172102E-2</v>
      </c>
      <c r="T260" s="17">
        <v>1.9670220912077398E-2</v>
      </c>
      <c r="U260" s="17">
        <v>3.2985841632372601E-2</v>
      </c>
      <c r="V260" s="17">
        <v>2.8381635601542599E-2</v>
      </c>
      <c r="W260" s="17">
        <v>2.8989548063068998E-2</v>
      </c>
      <c r="X260" s="17">
        <v>3.3922832682640201E-2</v>
      </c>
      <c r="Y260" s="17">
        <v>2.5051246761285499E-2</v>
      </c>
      <c r="Z260" s="17">
        <v>1.6063187054519101E-2</v>
      </c>
      <c r="AA260" s="17">
        <v>2.1347772185871802E-2</v>
      </c>
      <c r="AB260" s="17">
        <v>4.65439023166416E-2</v>
      </c>
      <c r="AC260" s="17">
        <v>1.8750835518665101E-2</v>
      </c>
      <c r="AD260" s="17">
        <v>0</v>
      </c>
      <c r="AE260" s="17"/>
      <c r="AF260" s="17">
        <v>2.7678994887174999E-2</v>
      </c>
      <c r="AG260" s="17">
        <v>2.8153350930088999E-2</v>
      </c>
      <c r="AH260" s="17"/>
      <c r="AI260" s="17">
        <v>3.0183099017383998E-2</v>
      </c>
      <c r="AJ260" s="17">
        <v>2.6691116601205201E-2</v>
      </c>
      <c r="AK260" s="17"/>
      <c r="AL260" s="17">
        <v>1.41644500428266E-2</v>
      </c>
      <c r="AM260" s="17">
        <v>2.8810649577073098E-2</v>
      </c>
      <c r="AN260" s="17"/>
      <c r="AO260" s="17">
        <v>2.55342261671949E-2</v>
      </c>
      <c r="AP260" s="17">
        <v>2.8387428072706E-2</v>
      </c>
    </row>
    <row r="261" spans="2:42" x14ac:dyDescent="0.35">
      <c r="B261" t="s">
        <v>149</v>
      </c>
      <c r="C261" s="17">
        <v>2.7854888371117398E-2</v>
      </c>
      <c r="D261" s="17">
        <v>2.1891478367691199E-2</v>
      </c>
      <c r="E261" s="17">
        <v>3.3262590062088503E-2</v>
      </c>
      <c r="F261" s="17"/>
      <c r="G261" s="17">
        <v>5.0851967749111202E-2</v>
      </c>
      <c r="H261" s="17">
        <v>4.1193357942325398E-2</v>
      </c>
      <c r="I261" s="17">
        <v>3.34436662718113E-2</v>
      </c>
      <c r="J261" s="17">
        <v>2.1576434039636602E-2</v>
      </c>
      <c r="K261" s="17">
        <v>1.83456079446889E-2</v>
      </c>
      <c r="L261" s="17">
        <v>8.4943294311768808E-3</v>
      </c>
      <c r="M261" s="17"/>
      <c r="N261" s="17">
        <v>2.5656856342017999E-2</v>
      </c>
      <c r="O261" s="17">
        <v>3.1323881031227602E-2</v>
      </c>
      <c r="P261" s="17">
        <v>2.8328564556432501E-2</v>
      </c>
      <c r="Q261" s="17">
        <v>2.5260362706999401E-2</v>
      </c>
      <c r="R261" s="17"/>
      <c r="S261" s="17">
        <v>4.39683382885157E-2</v>
      </c>
      <c r="T261" s="17">
        <v>1.4890017956744699E-2</v>
      </c>
      <c r="U261" s="17">
        <v>9.6614491944082004E-3</v>
      </c>
      <c r="V261" s="17">
        <v>2.7514652547405399E-2</v>
      </c>
      <c r="W261" s="17">
        <v>2.1540301694369799E-2</v>
      </c>
      <c r="X261" s="17">
        <v>3.0733323990532101E-2</v>
      </c>
      <c r="Y261" s="17">
        <v>4.4457083035650997E-2</v>
      </c>
      <c r="Z261" s="17">
        <v>4.6637167934474602E-2</v>
      </c>
      <c r="AA261" s="17">
        <v>2.27097506518492E-2</v>
      </c>
      <c r="AB261" s="17">
        <v>1.7173579092392501E-2</v>
      </c>
      <c r="AC261" s="17">
        <v>4.4843780395403501E-2</v>
      </c>
      <c r="AD261" s="17">
        <v>1.79536792863958E-2</v>
      </c>
      <c r="AE261" s="17"/>
      <c r="AF261" s="17">
        <v>2.4410412836048501E-2</v>
      </c>
      <c r="AG261" s="17">
        <v>3.2750648923824302E-2</v>
      </c>
      <c r="AH261" s="17"/>
      <c r="AI261" s="17">
        <v>2.00222917836766E-2</v>
      </c>
      <c r="AJ261" s="17">
        <v>3.1386073379997999E-2</v>
      </c>
      <c r="AK261" s="17"/>
      <c r="AL261" s="17">
        <v>1.9281735083209701E-2</v>
      </c>
      <c r="AM261" s="17">
        <v>2.8506409628952602E-2</v>
      </c>
      <c r="AN261" s="17"/>
      <c r="AO261" s="17">
        <v>2.7631131031208501E-2</v>
      </c>
      <c r="AP261" s="17">
        <v>2.7915889139623701E-2</v>
      </c>
    </row>
    <row r="262" spans="2:42" x14ac:dyDescent="0.35">
      <c r="B262" t="s">
        <v>150</v>
      </c>
      <c r="C262" s="17">
        <v>1.0443847295974701E-2</v>
      </c>
      <c r="D262" s="17">
        <v>1.02084724435488E-2</v>
      </c>
      <c r="E262" s="17">
        <v>1.0749363945734801E-2</v>
      </c>
      <c r="F262" s="17"/>
      <c r="G262" s="17">
        <v>2.92569828272999E-2</v>
      </c>
      <c r="H262" s="17">
        <v>2.7180109857742898E-2</v>
      </c>
      <c r="I262" s="17">
        <v>4.3852280911015201E-3</v>
      </c>
      <c r="J262" s="17">
        <v>1.81722800776945E-3</v>
      </c>
      <c r="K262" s="17">
        <v>2.6963908681728E-3</v>
      </c>
      <c r="L262" s="17">
        <v>1.3165971770144401E-3</v>
      </c>
      <c r="M262" s="17"/>
      <c r="N262" s="17">
        <v>9.6085277710759292E-3</v>
      </c>
      <c r="O262" s="17">
        <v>1.13558075779767E-2</v>
      </c>
      <c r="P262" s="17">
        <v>1.42725653848893E-2</v>
      </c>
      <c r="Q262" s="17">
        <v>7.1687490156607699E-3</v>
      </c>
      <c r="R262" s="17"/>
      <c r="S262" s="17">
        <v>1.09415251882512E-2</v>
      </c>
      <c r="T262" s="17">
        <v>7.6478507045185896E-3</v>
      </c>
      <c r="U262" s="17">
        <v>1.49768167643986E-2</v>
      </c>
      <c r="V262" s="17">
        <v>3.12055844426364E-3</v>
      </c>
      <c r="W262" s="17">
        <v>1.50445423783036E-2</v>
      </c>
      <c r="X262" s="17">
        <v>1.16291170623778E-2</v>
      </c>
      <c r="Y262" s="17">
        <v>7.9905406902985691E-3</v>
      </c>
      <c r="Z262" s="17">
        <v>2.6845272871118701E-2</v>
      </c>
      <c r="AA262" s="17">
        <v>1.5103597745746E-2</v>
      </c>
      <c r="AB262" s="17">
        <v>3.6804286592947298E-3</v>
      </c>
      <c r="AC262" s="17">
        <v>1.2694001369146401E-2</v>
      </c>
      <c r="AD262" s="17">
        <v>0</v>
      </c>
      <c r="AE262" s="17"/>
      <c r="AF262" s="17">
        <v>6.2026687094392597E-3</v>
      </c>
      <c r="AG262" s="17">
        <v>1.6260806460854201E-2</v>
      </c>
      <c r="AH262" s="17"/>
      <c r="AI262" s="17">
        <v>1.2455069911077201E-2</v>
      </c>
      <c r="AJ262" s="17">
        <v>9.5371238271113306E-3</v>
      </c>
      <c r="AK262" s="17"/>
      <c r="AL262" s="17">
        <v>2.4744379887511301E-2</v>
      </c>
      <c r="AM262" s="17">
        <v>9.3570708592471408E-3</v>
      </c>
      <c r="AN262" s="17"/>
      <c r="AO262" s="17">
        <v>1.6239356502690198E-2</v>
      </c>
      <c r="AP262" s="17">
        <v>8.8638744752443602E-3</v>
      </c>
    </row>
    <row r="263" spans="2:42" x14ac:dyDescent="0.35">
      <c r="B263" t="s">
        <v>151</v>
      </c>
      <c r="C263" s="17">
        <v>6.5144449290842399E-2</v>
      </c>
      <c r="D263" s="17">
        <v>5.8855482157949099E-2</v>
      </c>
      <c r="E263" s="17">
        <v>7.0350683598115193E-2</v>
      </c>
      <c r="F263" s="17"/>
      <c r="G263" s="17">
        <v>8.4483311181155096E-2</v>
      </c>
      <c r="H263" s="17">
        <v>9.8421039410582001E-2</v>
      </c>
      <c r="I263" s="17">
        <v>0.10771842656391301</v>
      </c>
      <c r="J263" s="17">
        <v>4.5559199138137302E-2</v>
      </c>
      <c r="K263" s="17">
        <v>2.87652404199026E-2</v>
      </c>
      <c r="L263" s="17">
        <v>3.0655800215170202E-2</v>
      </c>
      <c r="M263" s="17"/>
      <c r="N263" s="17">
        <v>6.7748869715100704E-2</v>
      </c>
      <c r="O263" s="17">
        <v>6.3273861643565493E-2</v>
      </c>
      <c r="P263" s="17">
        <v>5.6975000717058501E-2</v>
      </c>
      <c r="Q263" s="17">
        <v>7.09435923381109E-2</v>
      </c>
      <c r="R263" s="17"/>
      <c r="S263" s="17">
        <v>7.1512916171170504E-2</v>
      </c>
      <c r="T263" s="17">
        <v>8.2997910115885407E-2</v>
      </c>
      <c r="U263" s="17">
        <v>4.2637718415572103E-2</v>
      </c>
      <c r="V263" s="17">
        <v>4.2069944884666199E-2</v>
      </c>
      <c r="W263" s="17">
        <v>7.5338133872270799E-2</v>
      </c>
      <c r="X263" s="17">
        <v>8.7421768705651895E-2</v>
      </c>
      <c r="Y263" s="17">
        <v>6.5080855700402507E-2</v>
      </c>
      <c r="Z263" s="17">
        <v>4.9491049322775101E-2</v>
      </c>
      <c r="AA263" s="17">
        <v>6.4477964955976699E-2</v>
      </c>
      <c r="AB263" s="17">
        <v>6.0673632983100197E-2</v>
      </c>
      <c r="AC263" s="17">
        <v>5.4371514870930997E-2</v>
      </c>
      <c r="AD263" s="17">
        <v>5.1468650184404802E-2</v>
      </c>
      <c r="AE263" s="17"/>
      <c r="AF263" s="17">
        <v>5.95033005290471E-2</v>
      </c>
      <c r="AG263" s="17">
        <v>7.1543268503977797E-2</v>
      </c>
      <c r="AH263" s="17"/>
      <c r="AI263" s="17">
        <v>5.5494088783321301E-2</v>
      </c>
      <c r="AJ263" s="17">
        <v>6.9495140402534905E-2</v>
      </c>
      <c r="AK263" s="17"/>
      <c r="AL263" s="17">
        <v>6.6198324620584406E-2</v>
      </c>
      <c r="AM263" s="17">
        <v>6.50643594852158E-2</v>
      </c>
      <c r="AN263" s="17"/>
      <c r="AO263" s="17">
        <v>6.8619955360600102E-2</v>
      </c>
      <c r="AP263" s="17">
        <v>6.4196956165969404E-2</v>
      </c>
    </row>
    <row r="264" spans="2:42" x14ac:dyDescent="0.35">
      <c r="B264" t="s">
        <v>152</v>
      </c>
      <c r="C264" s="17">
        <v>0.143327292096631</v>
      </c>
      <c r="D264" s="17">
        <v>0.118449454291798</v>
      </c>
      <c r="E264" s="17">
        <v>0.16743083908975301</v>
      </c>
      <c r="F264" s="17"/>
      <c r="G264" s="17">
        <v>0.20952960344933699</v>
      </c>
      <c r="H264" s="17">
        <v>0.16967693069784301</v>
      </c>
      <c r="I264" s="17">
        <v>0.14017680765301299</v>
      </c>
      <c r="J264" s="17">
        <v>0.14317934653682601</v>
      </c>
      <c r="K264" s="17">
        <v>0.12145729955047101</v>
      </c>
      <c r="L264" s="17">
        <v>9.4850924320035598E-2</v>
      </c>
      <c r="M264" s="17"/>
      <c r="N264" s="17">
        <v>0.1221678838127</v>
      </c>
      <c r="O264" s="17">
        <v>0.138180943673437</v>
      </c>
      <c r="P264" s="17">
        <v>0.12922173556702701</v>
      </c>
      <c r="Q264" s="17">
        <v>0.184335309121997</v>
      </c>
      <c r="R264" s="17"/>
      <c r="S264" s="17">
        <v>0.141211024299782</v>
      </c>
      <c r="T264" s="17">
        <v>0.112992270279706</v>
      </c>
      <c r="U264" s="17">
        <v>0.10896415407136199</v>
      </c>
      <c r="V264" s="17">
        <v>0.151440251130671</v>
      </c>
      <c r="W264" s="17">
        <v>0.181851946534696</v>
      </c>
      <c r="X264" s="17">
        <v>0.126100768747018</v>
      </c>
      <c r="Y264" s="17">
        <v>0.176330333831242</v>
      </c>
      <c r="Z264" s="17">
        <v>0.12967968331813101</v>
      </c>
      <c r="AA264" s="17">
        <v>0.15567507213971499</v>
      </c>
      <c r="AB264" s="17">
        <v>0.16759927569107799</v>
      </c>
      <c r="AC264" s="17">
        <v>0.16723003309467299</v>
      </c>
      <c r="AD264" s="17">
        <v>8.5644281263363903E-2</v>
      </c>
      <c r="AE264" s="17"/>
      <c r="AF264" s="17">
        <v>0.12727111435414601</v>
      </c>
      <c r="AG264" s="17">
        <v>0.163765845074966</v>
      </c>
      <c r="AH264" s="17"/>
      <c r="AI264" s="17">
        <v>7.2089199479161703E-2</v>
      </c>
      <c r="AJ264" s="17">
        <v>0.175443702268375</v>
      </c>
      <c r="AK264" s="17"/>
      <c r="AL264" s="17">
        <v>9.7639728110233207E-2</v>
      </c>
      <c r="AM264" s="17">
        <v>0.14679934236287601</v>
      </c>
      <c r="AN264" s="17"/>
      <c r="AO264" s="17">
        <v>0.102648784637208</v>
      </c>
      <c r="AP264" s="17">
        <v>0.15441707452667</v>
      </c>
    </row>
    <row r="265" spans="2:42" x14ac:dyDescent="0.35">
      <c r="B265" t="s">
        <v>75</v>
      </c>
      <c r="C265" s="17">
        <v>2.17325824751941E-2</v>
      </c>
      <c r="D265" s="17">
        <v>1.6860591655976399E-2</v>
      </c>
      <c r="E265" s="17">
        <v>2.6646686945979201E-2</v>
      </c>
      <c r="F265" s="17"/>
      <c r="G265" s="17">
        <v>5.0842530345716203E-2</v>
      </c>
      <c r="H265" s="17">
        <v>1.5474566192574001E-2</v>
      </c>
      <c r="I265" s="17">
        <v>1.40074858250629E-2</v>
      </c>
      <c r="J265" s="17">
        <v>2.32213944160128E-2</v>
      </c>
      <c r="K265" s="17">
        <v>1.7833428175474699E-2</v>
      </c>
      <c r="L265" s="17">
        <v>1.5067657916911699E-2</v>
      </c>
      <c r="M265" s="17"/>
      <c r="N265" s="17">
        <v>1.93706529298318E-2</v>
      </c>
      <c r="O265" s="17">
        <v>1.1770022130135499E-2</v>
      </c>
      <c r="P265" s="17">
        <v>3.0226626055201399E-2</v>
      </c>
      <c r="Q265" s="17">
        <v>2.61016747935729E-2</v>
      </c>
      <c r="R265" s="17"/>
      <c r="S265" s="17">
        <v>2.78424391561823E-2</v>
      </c>
      <c r="T265" s="17">
        <v>3.034245299245E-2</v>
      </c>
      <c r="U265" s="17">
        <v>1.9000018663302701E-2</v>
      </c>
      <c r="V265" s="17">
        <v>2.3813883384225999E-2</v>
      </c>
      <c r="W265" s="17">
        <v>2.2002658160057701E-2</v>
      </c>
      <c r="X265" s="17">
        <v>1.5964410761313701E-2</v>
      </c>
      <c r="Y265" s="17">
        <v>2.31244336975697E-2</v>
      </c>
      <c r="Z265" s="17">
        <v>2.6871334846042299E-2</v>
      </c>
      <c r="AA265" s="17">
        <v>2.3159027884998899E-2</v>
      </c>
      <c r="AB265" s="17">
        <v>1.5053191425516199E-2</v>
      </c>
      <c r="AC265" s="17">
        <v>0</v>
      </c>
      <c r="AD265" s="17">
        <v>1.4040621790949601E-2</v>
      </c>
      <c r="AE265" s="17"/>
      <c r="AF265" s="17">
        <v>1.88495205622627E-2</v>
      </c>
      <c r="AG265" s="17">
        <v>2.4270911752679598E-2</v>
      </c>
      <c r="AH265" s="17"/>
      <c r="AI265" s="17">
        <v>2.1899914266554198E-2</v>
      </c>
      <c r="AJ265" s="17">
        <v>2.1657143952787901E-2</v>
      </c>
      <c r="AK265" s="17"/>
      <c r="AL265" s="17">
        <v>9.6314451852880408E-3</v>
      </c>
      <c r="AM265" s="17">
        <v>2.2652214718265801E-2</v>
      </c>
      <c r="AN265" s="17"/>
      <c r="AO265" s="17">
        <v>1.27760591598067E-2</v>
      </c>
      <c r="AP265" s="17">
        <v>2.4174311562631699E-2</v>
      </c>
    </row>
    <row r="266" spans="2:42" x14ac:dyDescent="0.35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</row>
    <row r="267" spans="2:42" x14ac:dyDescent="0.35">
      <c r="B267" s="6" t="s">
        <v>172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</row>
    <row r="268" spans="2:42" x14ac:dyDescent="0.35">
      <c r="B268" s="24" t="s">
        <v>59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</row>
    <row r="269" spans="2:42" x14ac:dyDescent="0.35">
      <c r="B269" t="s">
        <v>143</v>
      </c>
      <c r="C269" s="17">
        <v>6.7789478780548404E-2</v>
      </c>
      <c r="D269" s="17">
        <v>7.2491339805017305E-2</v>
      </c>
      <c r="E269" s="17">
        <v>6.3080104264056996E-2</v>
      </c>
      <c r="F269" s="17"/>
      <c r="G269" s="17">
        <v>5.32450704073145E-2</v>
      </c>
      <c r="H269" s="17">
        <v>6.3887479277168494E-2</v>
      </c>
      <c r="I269" s="17">
        <v>6.2893600274384204E-2</v>
      </c>
      <c r="J269" s="17">
        <v>6.7181707511793406E-2</v>
      </c>
      <c r="K269" s="17">
        <v>6.9036624227824694E-2</v>
      </c>
      <c r="L269" s="17">
        <v>8.4355384700557104E-2</v>
      </c>
      <c r="M269" s="17"/>
      <c r="N269" s="17">
        <v>6.9591167064981696E-2</v>
      </c>
      <c r="O269" s="17">
        <v>8.4801607060487297E-2</v>
      </c>
      <c r="P269" s="17">
        <v>6.3049147272446301E-2</v>
      </c>
      <c r="Q269" s="17">
        <v>5.1902098755352302E-2</v>
      </c>
      <c r="R269" s="17"/>
      <c r="S269" s="17">
        <v>4.9048722554923797E-2</v>
      </c>
      <c r="T269" s="17">
        <v>6.0475923272241397E-2</v>
      </c>
      <c r="U269" s="17">
        <v>8.8608521498376794E-2</v>
      </c>
      <c r="V269" s="17">
        <v>7.1018158546351406E-2</v>
      </c>
      <c r="W269" s="17">
        <v>9.1473403553596094E-2</v>
      </c>
      <c r="X269" s="17">
        <v>8.7816083283742102E-2</v>
      </c>
      <c r="Y269" s="17">
        <v>7.5220523534861805E-2</v>
      </c>
      <c r="Z269" s="17">
        <v>4.39095864810847E-2</v>
      </c>
      <c r="AA269" s="17">
        <v>5.7946641198840902E-2</v>
      </c>
      <c r="AB269" s="17">
        <v>4.3352867199380897E-2</v>
      </c>
      <c r="AC269" s="17">
        <v>0.103714873653504</v>
      </c>
      <c r="AD269" s="17">
        <v>6.77791816475114E-2</v>
      </c>
      <c r="AE269" s="17"/>
      <c r="AF269" s="17">
        <v>7.6008388215590306E-2</v>
      </c>
      <c r="AG269" s="17">
        <v>5.72962313852758E-2</v>
      </c>
      <c r="AH269" s="17"/>
      <c r="AI269" s="17">
        <v>0.12233084367121801</v>
      </c>
      <c r="AJ269" s="17">
        <v>4.3200487388518997E-2</v>
      </c>
      <c r="AK269" s="17"/>
      <c r="AL269" s="17">
        <v>0.110457629507885</v>
      </c>
      <c r="AM269" s="17">
        <v>6.4546890400542706E-2</v>
      </c>
      <c r="AN269" s="17"/>
      <c r="AO269" s="17">
        <v>9.9243129960609994E-2</v>
      </c>
      <c r="AP269" s="17">
        <v>5.92145784215522E-2</v>
      </c>
    </row>
    <row r="270" spans="2:42" x14ac:dyDescent="0.35">
      <c r="B270" t="s">
        <v>144</v>
      </c>
      <c r="C270" s="17">
        <v>8.2268467705458495E-2</v>
      </c>
      <c r="D270" s="17">
        <v>8.7224905811744094E-2</v>
      </c>
      <c r="E270" s="17">
        <v>7.7399184705225693E-2</v>
      </c>
      <c r="F270" s="17"/>
      <c r="G270" s="17">
        <v>4.1498851743491799E-2</v>
      </c>
      <c r="H270" s="17">
        <v>8.5390275105917304E-2</v>
      </c>
      <c r="I270" s="17">
        <v>7.4292762720162706E-2</v>
      </c>
      <c r="J270" s="17">
        <v>9.9896548933415999E-2</v>
      </c>
      <c r="K270" s="17">
        <v>8.1506737400254797E-2</v>
      </c>
      <c r="L270" s="17">
        <v>9.9679731708167296E-2</v>
      </c>
      <c r="M270" s="17"/>
      <c r="N270" s="17">
        <v>9.4122057162811704E-2</v>
      </c>
      <c r="O270" s="17">
        <v>8.3928415893539998E-2</v>
      </c>
      <c r="P270" s="17">
        <v>7.4693724161114097E-2</v>
      </c>
      <c r="Q270" s="17">
        <v>7.5505145461925202E-2</v>
      </c>
      <c r="R270" s="17"/>
      <c r="S270" s="17">
        <v>9.2025376513045806E-2</v>
      </c>
      <c r="T270" s="17">
        <v>7.7665450466346805E-2</v>
      </c>
      <c r="U270" s="17">
        <v>8.4865888278667798E-2</v>
      </c>
      <c r="V270" s="17">
        <v>9.0612770933796702E-2</v>
      </c>
      <c r="W270" s="17">
        <v>8.8003249999267397E-2</v>
      </c>
      <c r="X270" s="17">
        <v>6.8964033004468003E-2</v>
      </c>
      <c r="Y270" s="17">
        <v>8.4021588494940194E-2</v>
      </c>
      <c r="Z270" s="17">
        <v>8.0184674695840702E-2</v>
      </c>
      <c r="AA270" s="17">
        <v>6.28575349493804E-2</v>
      </c>
      <c r="AB270" s="17">
        <v>9.8685743524844702E-2</v>
      </c>
      <c r="AC270" s="17">
        <v>5.2404418302818598E-2</v>
      </c>
      <c r="AD270" s="17">
        <v>0.120969191048605</v>
      </c>
      <c r="AE270" s="17"/>
      <c r="AF270" s="17">
        <v>0.100876008390219</v>
      </c>
      <c r="AG270" s="17">
        <v>5.6844929205486998E-2</v>
      </c>
      <c r="AH270" s="17"/>
      <c r="AI270" s="17">
        <v>0.13975841236739101</v>
      </c>
      <c r="AJ270" s="17">
        <v>5.6350162264181901E-2</v>
      </c>
      <c r="AK270" s="17"/>
      <c r="AL270" s="17">
        <v>0.13137877208366</v>
      </c>
      <c r="AM270" s="17">
        <v>7.8536304497052206E-2</v>
      </c>
      <c r="AN270" s="17"/>
      <c r="AO270" s="17">
        <v>0.11782192262714</v>
      </c>
      <c r="AP270" s="17">
        <v>7.2575878071707803E-2</v>
      </c>
    </row>
    <row r="271" spans="2:42" x14ac:dyDescent="0.35">
      <c r="B271" t="s">
        <v>145</v>
      </c>
      <c r="C271" s="17">
        <v>0.17364976564456699</v>
      </c>
      <c r="D271" s="17">
        <v>0.175703842241905</v>
      </c>
      <c r="E271" s="17">
        <v>0.17290335065388299</v>
      </c>
      <c r="F271" s="17"/>
      <c r="G271" s="17">
        <v>0.139227778989334</v>
      </c>
      <c r="H271" s="17">
        <v>0.13965861094436599</v>
      </c>
      <c r="I271" s="17">
        <v>0.180289968856541</v>
      </c>
      <c r="J271" s="17">
        <v>0.14905486561529799</v>
      </c>
      <c r="K271" s="17">
        <v>0.20741061638746799</v>
      </c>
      <c r="L271" s="17">
        <v>0.21639097957058601</v>
      </c>
      <c r="M271" s="17"/>
      <c r="N271" s="17">
        <v>0.185100928161027</v>
      </c>
      <c r="O271" s="17">
        <v>0.18918002695058</v>
      </c>
      <c r="P271" s="17">
        <v>0.14953255621367001</v>
      </c>
      <c r="Q271" s="17">
        <v>0.164841022336497</v>
      </c>
      <c r="R271" s="17"/>
      <c r="S271" s="17">
        <v>0.15502699157689701</v>
      </c>
      <c r="T271" s="17">
        <v>0.186801014004251</v>
      </c>
      <c r="U271" s="17">
        <v>0.185090147703726</v>
      </c>
      <c r="V271" s="17">
        <v>0.197266887219884</v>
      </c>
      <c r="W271" s="17">
        <v>0.169552790469785</v>
      </c>
      <c r="X271" s="17">
        <v>0.15825372215561501</v>
      </c>
      <c r="Y271" s="17">
        <v>0.13891373043793601</v>
      </c>
      <c r="Z271" s="17">
        <v>0.154710270013141</v>
      </c>
      <c r="AA271" s="17">
        <v>0.19286480899470901</v>
      </c>
      <c r="AB271" s="17">
        <v>0.17116830868867999</v>
      </c>
      <c r="AC271" s="17">
        <v>0.17529830341049199</v>
      </c>
      <c r="AD271" s="17">
        <v>0.21017024664676001</v>
      </c>
      <c r="AE271" s="17"/>
      <c r="AF271" s="17">
        <v>0.19747397603837799</v>
      </c>
      <c r="AG271" s="17">
        <v>0.14303059991397399</v>
      </c>
      <c r="AH271" s="17"/>
      <c r="AI271" s="17">
        <v>0.25826088237372302</v>
      </c>
      <c r="AJ271" s="17">
        <v>0.135504368566705</v>
      </c>
      <c r="AK271" s="17"/>
      <c r="AL271" s="17">
        <v>0.22050059172250699</v>
      </c>
      <c r="AM271" s="17">
        <v>0.17008931266865099</v>
      </c>
      <c r="AN271" s="17"/>
      <c r="AO271" s="17">
        <v>0.25078250613222203</v>
      </c>
      <c r="AP271" s="17">
        <v>0.152621823282276</v>
      </c>
    </row>
    <row r="272" spans="2:42" x14ac:dyDescent="0.35">
      <c r="B272" t="s">
        <v>146</v>
      </c>
      <c r="C272" s="17">
        <v>8.1969457250033406E-2</v>
      </c>
      <c r="D272" s="17">
        <v>8.55387228192062E-2</v>
      </c>
      <c r="E272" s="17">
        <v>7.8504831189684099E-2</v>
      </c>
      <c r="F272" s="17"/>
      <c r="G272" s="17">
        <v>7.2845441771999198E-2</v>
      </c>
      <c r="H272" s="17">
        <v>8.7388807244559094E-2</v>
      </c>
      <c r="I272" s="17">
        <v>6.0520039075778499E-2</v>
      </c>
      <c r="J272" s="17">
        <v>9.9737007476200901E-2</v>
      </c>
      <c r="K272" s="17">
        <v>7.7405156724390106E-2</v>
      </c>
      <c r="L272" s="17">
        <v>8.9738570055243994E-2</v>
      </c>
      <c r="M272" s="17"/>
      <c r="N272" s="17">
        <v>8.7980936282097702E-2</v>
      </c>
      <c r="O272" s="17">
        <v>6.2566778653454697E-2</v>
      </c>
      <c r="P272" s="17">
        <v>0.122587480260072</v>
      </c>
      <c r="Q272" s="17">
        <v>5.8408412172442303E-2</v>
      </c>
      <c r="R272" s="17"/>
      <c r="S272" s="17">
        <v>6.1430835837133997E-2</v>
      </c>
      <c r="T272" s="17">
        <v>9.1608116503812898E-2</v>
      </c>
      <c r="U272" s="17">
        <v>7.9934063383199597E-2</v>
      </c>
      <c r="V272" s="17">
        <v>7.7466704567127898E-2</v>
      </c>
      <c r="W272" s="17">
        <v>6.6463002842838403E-2</v>
      </c>
      <c r="X272" s="17">
        <v>9.6623203130047797E-2</v>
      </c>
      <c r="Y272" s="17">
        <v>0.13927927863043099</v>
      </c>
      <c r="Z272" s="17">
        <v>5.5331616991043601E-2</v>
      </c>
      <c r="AA272" s="17">
        <v>7.0086333108022703E-2</v>
      </c>
      <c r="AB272" s="17">
        <v>7.1217180245788603E-2</v>
      </c>
      <c r="AC272" s="17">
        <v>0.108588781515478</v>
      </c>
      <c r="AD272" s="17">
        <v>6.1181066659453401E-2</v>
      </c>
      <c r="AE272" s="17"/>
      <c r="AF272" s="17">
        <v>8.8376883824664396E-2</v>
      </c>
      <c r="AG272" s="17">
        <v>7.4046783738064198E-2</v>
      </c>
      <c r="AH272" s="17"/>
      <c r="AI272" s="17">
        <v>9.8939547965049196E-2</v>
      </c>
      <c r="AJ272" s="17">
        <v>7.4318797693751104E-2</v>
      </c>
      <c r="AK272" s="17"/>
      <c r="AL272" s="17">
        <v>9.8814674627366705E-2</v>
      </c>
      <c r="AM272" s="17">
        <v>8.0689296165118704E-2</v>
      </c>
      <c r="AN272" s="17"/>
      <c r="AO272" s="17">
        <v>8.17200449943985E-2</v>
      </c>
      <c r="AP272" s="17">
        <v>8.20374520665378E-2</v>
      </c>
    </row>
    <row r="273" spans="2:42" x14ac:dyDescent="0.35">
      <c r="B273" t="s">
        <v>147</v>
      </c>
      <c r="C273" s="17">
        <v>7.3425777285227006E-2</v>
      </c>
      <c r="D273" s="17">
        <v>8.7250310775699003E-2</v>
      </c>
      <c r="E273" s="17">
        <v>6.0461189293524099E-2</v>
      </c>
      <c r="F273" s="17"/>
      <c r="G273" s="17">
        <v>8.5612773033169706E-2</v>
      </c>
      <c r="H273" s="17">
        <v>7.8368929716660596E-2</v>
      </c>
      <c r="I273" s="17">
        <v>7.7216638387461206E-2</v>
      </c>
      <c r="J273" s="17">
        <v>6.6828761611276405E-2</v>
      </c>
      <c r="K273" s="17">
        <v>6.24437029589811E-2</v>
      </c>
      <c r="L273" s="17">
        <v>7.0872620834003197E-2</v>
      </c>
      <c r="M273" s="17"/>
      <c r="N273" s="17">
        <v>7.5233522621679094E-2</v>
      </c>
      <c r="O273" s="17">
        <v>5.56651659257201E-2</v>
      </c>
      <c r="P273" s="17">
        <v>9.2882987899264594E-2</v>
      </c>
      <c r="Q273" s="17">
        <v>7.3777432344050001E-2</v>
      </c>
      <c r="R273" s="17"/>
      <c r="S273" s="17">
        <v>6.5521721420686393E-2</v>
      </c>
      <c r="T273" s="17">
        <v>7.4210166281002896E-2</v>
      </c>
      <c r="U273" s="17">
        <v>8.1276425401711802E-2</v>
      </c>
      <c r="V273" s="17">
        <v>5.4276270422166997E-2</v>
      </c>
      <c r="W273" s="17">
        <v>7.8857231335561107E-2</v>
      </c>
      <c r="X273" s="17">
        <v>8.7222118863774595E-2</v>
      </c>
      <c r="Y273" s="17">
        <v>5.32961639032518E-2</v>
      </c>
      <c r="Z273" s="17">
        <v>6.88893011577838E-2</v>
      </c>
      <c r="AA273" s="17">
        <v>9.3069933386188297E-2</v>
      </c>
      <c r="AB273" s="17">
        <v>8.0835885215973804E-2</v>
      </c>
      <c r="AC273" s="17">
        <v>6.3349347518552396E-2</v>
      </c>
      <c r="AD273" s="17">
        <v>7.1539137633367694E-2</v>
      </c>
      <c r="AE273" s="17"/>
      <c r="AF273" s="17">
        <v>7.2816785783959698E-2</v>
      </c>
      <c r="AG273" s="17">
        <v>7.4150276403660204E-2</v>
      </c>
      <c r="AH273" s="17"/>
      <c r="AI273" s="17">
        <v>9.3159661802590096E-2</v>
      </c>
      <c r="AJ273" s="17">
        <v>6.4529111103487399E-2</v>
      </c>
      <c r="AK273" s="17"/>
      <c r="AL273" s="17">
        <v>0.13617180912745799</v>
      </c>
      <c r="AM273" s="17">
        <v>6.8657359852672906E-2</v>
      </c>
      <c r="AN273" s="17"/>
      <c r="AO273" s="17">
        <v>8.1393010448812697E-2</v>
      </c>
      <c r="AP273" s="17">
        <v>7.1253748666878794E-2</v>
      </c>
    </row>
    <row r="274" spans="2:42" x14ac:dyDescent="0.35">
      <c r="B274" t="s">
        <v>148</v>
      </c>
      <c r="C274" s="17">
        <v>4.3013257013357502E-2</v>
      </c>
      <c r="D274" s="17">
        <v>4.2912263509008002E-2</v>
      </c>
      <c r="E274" s="17">
        <v>4.27807032897961E-2</v>
      </c>
      <c r="F274" s="17"/>
      <c r="G274" s="17">
        <v>6.3865502600824103E-2</v>
      </c>
      <c r="H274" s="17">
        <v>6.0753888459003001E-2</v>
      </c>
      <c r="I274" s="17">
        <v>3.8857010347732798E-2</v>
      </c>
      <c r="J274" s="17">
        <v>2.8196911635994099E-2</v>
      </c>
      <c r="K274" s="17">
        <v>2.7615427213145801E-2</v>
      </c>
      <c r="L274" s="17">
        <v>4.0314245286293002E-2</v>
      </c>
      <c r="M274" s="17"/>
      <c r="N274" s="17">
        <v>4.9778956866642403E-2</v>
      </c>
      <c r="O274" s="17">
        <v>3.8884078007810699E-2</v>
      </c>
      <c r="P274" s="17">
        <v>4.9233153573581601E-2</v>
      </c>
      <c r="Q274" s="17">
        <v>3.3706435553106998E-2</v>
      </c>
      <c r="R274" s="17"/>
      <c r="S274" s="17">
        <v>4.9600169341990401E-2</v>
      </c>
      <c r="T274" s="17">
        <v>3.84934393361396E-2</v>
      </c>
      <c r="U274" s="17">
        <v>4.5883473515805802E-2</v>
      </c>
      <c r="V274" s="17">
        <v>4.3110930208524301E-2</v>
      </c>
      <c r="W274" s="17">
        <v>6.8056424184748707E-2</v>
      </c>
      <c r="X274" s="17">
        <v>3.5695753629494099E-2</v>
      </c>
      <c r="Y274" s="17">
        <v>4.29540780205694E-2</v>
      </c>
      <c r="Z274" s="17">
        <v>3.9592805323584501E-2</v>
      </c>
      <c r="AA274" s="17">
        <v>3.7321054140382302E-2</v>
      </c>
      <c r="AB274" s="17">
        <v>4.6457317451077403E-2</v>
      </c>
      <c r="AC274" s="17">
        <v>1.91937996607199E-2</v>
      </c>
      <c r="AD274" s="17">
        <v>4.2159735594677103E-2</v>
      </c>
      <c r="AE274" s="17"/>
      <c r="AF274" s="17">
        <v>4.8977385120953003E-2</v>
      </c>
      <c r="AG274" s="17">
        <v>3.5344031632976697E-2</v>
      </c>
      <c r="AH274" s="17"/>
      <c r="AI274" s="17">
        <v>4.4871949059969697E-2</v>
      </c>
      <c r="AJ274" s="17">
        <v>4.2175299202323803E-2</v>
      </c>
      <c r="AK274" s="17"/>
      <c r="AL274" s="17">
        <v>5.17418781733084E-2</v>
      </c>
      <c r="AM274" s="17">
        <v>4.2349920893458702E-2</v>
      </c>
      <c r="AN274" s="17"/>
      <c r="AO274" s="17">
        <v>4.1205853365637701E-2</v>
      </c>
      <c r="AP274" s="17">
        <v>4.3505991739096098E-2</v>
      </c>
    </row>
    <row r="275" spans="2:42" x14ac:dyDescent="0.35">
      <c r="B275" t="s">
        <v>149</v>
      </c>
      <c r="C275" s="17">
        <v>3.9782745612321403E-2</v>
      </c>
      <c r="D275" s="17">
        <v>3.8328982404300799E-2</v>
      </c>
      <c r="E275" s="17">
        <v>4.0874143614206798E-2</v>
      </c>
      <c r="F275" s="17"/>
      <c r="G275" s="17">
        <v>5.3158645265576301E-2</v>
      </c>
      <c r="H275" s="17">
        <v>4.5370861783472299E-2</v>
      </c>
      <c r="I275" s="17">
        <v>4.0111539676612601E-2</v>
      </c>
      <c r="J275" s="17">
        <v>3.7832869295665601E-2</v>
      </c>
      <c r="K275" s="17">
        <v>3.0507997239493601E-2</v>
      </c>
      <c r="L275" s="17">
        <v>3.3804650556230102E-2</v>
      </c>
      <c r="M275" s="17"/>
      <c r="N275" s="17">
        <v>4.4940409585644499E-2</v>
      </c>
      <c r="O275" s="17">
        <v>3.6130555928014597E-2</v>
      </c>
      <c r="P275" s="17">
        <v>4.5865916587427599E-2</v>
      </c>
      <c r="Q275" s="17">
        <v>3.3183122356636501E-2</v>
      </c>
      <c r="R275" s="17"/>
      <c r="S275" s="17">
        <v>6.2234242947063798E-2</v>
      </c>
      <c r="T275" s="17">
        <v>3.2578703056906598E-2</v>
      </c>
      <c r="U275" s="17">
        <v>3.37303733941599E-2</v>
      </c>
      <c r="V275" s="17">
        <v>5.55111340009002E-2</v>
      </c>
      <c r="W275" s="17">
        <v>1.75080599170645E-2</v>
      </c>
      <c r="X275" s="17">
        <v>3.6544255641299997E-2</v>
      </c>
      <c r="Y275" s="17">
        <v>4.1613073534523502E-2</v>
      </c>
      <c r="Z275" s="17">
        <v>4.2155229621480897E-2</v>
      </c>
      <c r="AA275" s="17">
        <v>2.04735917625186E-2</v>
      </c>
      <c r="AB275" s="17">
        <v>4.3556051098271702E-2</v>
      </c>
      <c r="AC275" s="17">
        <v>3.10889900212948E-2</v>
      </c>
      <c r="AD275" s="17">
        <v>6.2950734016360602E-2</v>
      </c>
      <c r="AE275" s="17"/>
      <c r="AF275" s="17">
        <v>3.4978189883595398E-2</v>
      </c>
      <c r="AG275" s="17">
        <v>4.5744965927059303E-2</v>
      </c>
      <c r="AH275" s="17"/>
      <c r="AI275" s="17">
        <v>5.2327853565558198E-2</v>
      </c>
      <c r="AJ275" s="17">
        <v>3.41270097851641E-2</v>
      </c>
      <c r="AK275" s="17"/>
      <c r="AL275" s="17">
        <v>4.0850951008048399E-2</v>
      </c>
      <c r="AM275" s="17">
        <v>3.9701566785852502E-2</v>
      </c>
      <c r="AN275" s="17"/>
      <c r="AO275" s="17">
        <v>4.3148605730753201E-2</v>
      </c>
      <c r="AP275" s="17">
        <v>3.8865144187525097E-2</v>
      </c>
    </row>
    <row r="276" spans="2:42" x14ac:dyDescent="0.35">
      <c r="B276" t="s">
        <v>150</v>
      </c>
      <c r="C276" s="17">
        <v>1.30091077517503E-2</v>
      </c>
      <c r="D276" s="17">
        <v>1.4247534135486101E-2</v>
      </c>
      <c r="E276" s="17">
        <v>1.11313415190951E-2</v>
      </c>
      <c r="F276" s="17"/>
      <c r="G276" s="17">
        <v>3.53615141668858E-2</v>
      </c>
      <c r="H276" s="17">
        <v>1.7183292650719099E-2</v>
      </c>
      <c r="I276" s="17">
        <v>1.43303242908598E-2</v>
      </c>
      <c r="J276" s="17">
        <v>4.2097269488228003E-3</v>
      </c>
      <c r="K276" s="17">
        <v>3.9130379384489404E-3</v>
      </c>
      <c r="L276" s="17">
        <v>6.81773763605081E-3</v>
      </c>
      <c r="M276" s="17"/>
      <c r="N276" s="17">
        <v>1.20059434863229E-2</v>
      </c>
      <c r="O276" s="17">
        <v>1.7051476331613202E-2</v>
      </c>
      <c r="P276" s="17">
        <v>1.31247637179536E-2</v>
      </c>
      <c r="Q276" s="17">
        <v>9.9655291798922494E-3</v>
      </c>
      <c r="R276" s="17"/>
      <c r="S276" s="17">
        <v>2.0292567595745398E-2</v>
      </c>
      <c r="T276" s="17">
        <v>1.0971871431931301E-2</v>
      </c>
      <c r="U276" s="17">
        <v>1.8440391033161099E-2</v>
      </c>
      <c r="V276" s="17">
        <v>1.0494905263617E-2</v>
      </c>
      <c r="W276" s="17">
        <v>2.1170438322083901E-2</v>
      </c>
      <c r="X276" s="17">
        <v>4.2043830641630801E-3</v>
      </c>
      <c r="Y276" s="17">
        <v>1.6495523393074502E-2</v>
      </c>
      <c r="Z276" s="17">
        <v>9.3417037161360808E-3</v>
      </c>
      <c r="AA276" s="17">
        <v>1.42681200270121E-2</v>
      </c>
      <c r="AB276" s="17">
        <v>3.8391683016105798E-3</v>
      </c>
      <c r="AC276" s="17">
        <v>1.7047245176510701E-2</v>
      </c>
      <c r="AD276" s="17">
        <v>0</v>
      </c>
      <c r="AE276" s="17"/>
      <c r="AF276" s="17">
        <v>9.7452222382895196E-3</v>
      </c>
      <c r="AG276" s="17">
        <v>1.7529684414953801E-2</v>
      </c>
      <c r="AH276" s="17"/>
      <c r="AI276" s="17">
        <v>6.5982848021223801E-3</v>
      </c>
      <c r="AJ276" s="17">
        <v>1.5899311739864901E-2</v>
      </c>
      <c r="AK276" s="17"/>
      <c r="AL276" s="17">
        <v>5.1494535935874197E-3</v>
      </c>
      <c r="AM276" s="17">
        <v>1.3606406270896E-2</v>
      </c>
      <c r="AN276" s="17"/>
      <c r="AO276" s="17">
        <v>1.0825739220051299E-2</v>
      </c>
      <c r="AP276" s="17">
        <v>1.36043380955699E-2</v>
      </c>
    </row>
    <row r="277" spans="2:42" x14ac:dyDescent="0.35">
      <c r="B277" t="s">
        <v>151</v>
      </c>
      <c r="C277" s="17">
        <v>8.7109264199878106E-2</v>
      </c>
      <c r="D277" s="17">
        <v>9.4066725325174794E-2</v>
      </c>
      <c r="E277" s="17">
        <v>8.0948227964085004E-2</v>
      </c>
      <c r="F277" s="17"/>
      <c r="G277" s="17">
        <v>7.3481113338820694E-2</v>
      </c>
      <c r="H277" s="17">
        <v>0.114660991579456</v>
      </c>
      <c r="I277" s="17">
        <v>0.111885418370873</v>
      </c>
      <c r="J277" s="17">
        <v>8.6813944311778898E-2</v>
      </c>
      <c r="K277" s="17">
        <v>8.0548351675926597E-2</v>
      </c>
      <c r="L277" s="17">
        <v>5.81714197385566E-2</v>
      </c>
      <c r="M277" s="17"/>
      <c r="N277" s="17">
        <v>9.5620809815901195E-2</v>
      </c>
      <c r="O277" s="17">
        <v>8.1224398657764402E-2</v>
      </c>
      <c r="P277" s="17">
        <v>8.4069154687248904E-2</v>
      </c>
      <c r="Q277" s="17">
        <v>8.6546125156979001E-2</v>
      </c>
      <c r="R277" s="17"/>
      <c r="S277" s="17">
        <v>0.115016513629566</v>
      </c>
      <c r="T277" s="17">
        <v>8.7059306048449706E-2</v>
      </c>
      <c r="U277" s="17">
        <v>2.83594782894293E-2</v>
      </c>
      <c r="V277" s="17">
        <v>5.8266970554144801E-2</v>
      </c>
      <c r="W277" s="17">
        <v>6.4917697050049294E-2</v>
      </c>
      <c r="X277" s="17">
        <v>0.14170439763475301</v>
      </c>
      <c r="Y277" s="17">
        <v>8.9133018318560894E-2</v>
      </c>
      <c r="Z277" s="17">
        <v>8.0702405505149302E-2</v>
      </c>
      <c r="AA277" s="17">
        <v>9.0108235355710997E-2</v>
      </c>
      <c r="AB277" s="17">
        <v>7.5469315384534705E-2</v>
      </c>
      <c r="AC277" s="17">
        <v>0.116443283017689</v>
      </c>
      <c r="AD277" s="17">
        <v>6.6830427431617004E-2</v>
      </c>
      <c r="AE277" s="17"/>
      <c r="AF277" s="17">
        <v>8.19580035043036E-2</v>
      </c>
      <c r="AG277" s="17">
        <v>9.4833340329346996E-2</v>
      </c>
      <c r="AH277" s="17"/>
      <c r="AI277" s="17">
        <v>6.0366779585887403E-2</v>
      </c>
      <c r="AJ277" s="17">
        <v>9.9165631423049405E-2</v>
      </c>
      <c r="AK277" s="17"/>
      <c r="AL277" s="17">
        <v>7.3996249848286497E-2</v>
      </c>
      <c r="AM277" s="17">
        <v>8.8105794568279494E-2</v>
      </c>
      <c r="AN277" s="17"/>
      <c r="AO277" s="17">
        <v>7.6568711725657199E-2</v>
      </c>
      <c r="AP277" s="17">
        <v>8.9982831617466494E-2</v>
      </c>
    </row>
    <row r="278" spans="2:42" x14ac:dyDescent="0.35">
      <c r="B278" t="s">
        <v>152</v>
      </c>
      <c r="C278" s="17">
        <v>0.32456984576053699</v>
      </c>
      <c r="D278" s="17">
        <v>0.287701256441598</v>
      </c>
      <c r="E278" s="17">
        <v>0.35950155834082798</v>
      </c>
      <c r="F278" s="17"/>
      <c r="G278" s="17">
        <v>0.34771273393841801</v>
      </c>
      <c r="H278" s="17">
        <v>0.29628613812125998</v>
      </c>
      <c r="I278" s="17">
        <v>0.324781458078923</v>
      </c>
      <c r="J278" s="17">
        <v>0.35182755917689801</v>
      </c>
      <c r="K278" s="17">
        <v>0.346428392962426</v>
      </c>
      <c r="L278" s="17">
        <v>0.29521676801323199</v>
      </c>
      <c r="M278" s="17"/>
      <c r="N278" s="17">
        <v>0.27680790078818601</v>
      </c>
      <c r="O278" s="17">
        <v>0.33759762304271901</v>
      </c>
      <c r="P278" s="17">
        <v>0.28281015713507202</v>
      </c>
      <c r="Q278" s="17">
        <v>0.402183947469958</v>
      </c>
      <c r="R278" s="17"/>
      <c r="S278" s="17">
        <v>0.30784847087011302</v>
      </c>
      <c r="T278" s="17">
        <v>0.32477790069333301</v>
      </c>
      <c r="U278" s="17">
        <v>0.33504149482830098</v>
      </c>
      <c r="V278" s="17">
        <v>0.32240394367101399</v>
      </c>
      <c r="W278" s="17">
        <v>0.328854499380969</v>
      </c>
      <c r="X278" s="17">
        <v>0.27042079273070402</v>
      </c>
      <c r="Y278" s="17">
        <v>0.30332200074147497</v>
      </c>
      <c r="Z278" s="17">
        <v>0.414831095210976</v>
      </c>
      <c r="AA278" s="17">
        <v>0.35852437237069201</v>
      </c>
      <c r="AB278" s="17">
        <v>0.35161626159880899</v>
      </c>
      <c r="AC278" s="17">
        <v>0.31287095772294099</v>
      </c>
      <c r="AD278" s="17">
        <v>0.28310750682994001</v>
      </c>
      <c r="AE278" s="17"/>
      <c r="AF278" s="17">
        <v>0.27968922320016498</v>
      </c>
      <c r="AG278" s="17">
        <v>0.38337174049719902</v>
      </c>
      <c r="AH278" s="17"/>
      <c r="AI278" s="17">
        <v>0.11363796313543</v>
      </c>
      <c r="AJ278" s="17">
        <v>0.41966468353311698</v>
      </c>
      <c r="AK278" s="17"/>
      <c r="AL278" s="17">
        <v>0.13093799030789199</v>
      </c>
      <c r="AM278" s="17">
        <v>0.33928499965839298</v>
      </c>
      <c r="AN278" s="17"/>
      <c r="AO278" s="17">
        <v>0.189808582799598</v>
      </c>
      <c r="AP278" s="17">
        <v>0.361308486865422</v>
      </c>
    </row>
    <row r="279" spans="2:42" x14ac:dyDescent="0.35">
      <c r="B279" t="s">
        <v>75</v>
      </c>
      <c r="C279" s="17">
        <v>1.34128329963208E-2</v>
      </c>
      <c r="D279" s="17">
        <v>1.4534116730860001E-2</v>
      </c>
      <c r="E279" s="17">
        <v>1.2415365165615699E-2</v>
      </c>
      <c r="F279" s="17"/>
      <c r="G279" s="17">
        <v>3.39905747441656E-2</v>
      </c>
      <c r="H279" s="17">
        <v>1.10507251174174E-2</v>
      </c>
      <c r="I279" s="17">
        <v>1.4821239920671501E-2</v>
      </c>
      <c r="J279" s="17">
        <v>8.4200974828558608E-3</v>
      </c>
      <c r="K279" s="17">
        <v>1.31839552716407E-2</v>
      </c>
      <c r="L279" s="17">
        <v>4.6378919010792597E-3</v>
      </c>
      <c r="M279" s="17"/>
      <c r="N279" s="17">
        <v>8.8173681647059198E-3</v>
      </c>
      <c r="O279" s="17">
        <v>1.29698735482951E-2</v>
      </c>
      <c r="P279" s="17">
        <v>2.2150958492148699E-2</v>
      </c>
      <c r="Q279" s="17">
        <v>9.9807292131603199E-3</v>
      </c>
      <c r="R279" s="17"/>
      <c r="S279" s="17">
        <v>2.19543877128336E-2</v>
      </c>
      <c r="T279" s="17">
        <v>1.53581089055845E-2</v>
      </c>
      <c r="U279" s="17">
        <v>1.8769742673460502E-2</v>
      </c>
      <c r="V279" s="17">
        <v>1.9571324612472601E-2</v>
      </c>
      <c r="W279" s="17">
        <v>5.1432029440365299E-3</v>
      </c>
      <c r="X279" s="17">
        <v>1.25512568619382E-2</v>
      </c>
      <c r="Y279" s="17">
        <v>1.5751020990376799E-2</v>
      </c>
      <c r="Z279" s="17">
        <v>1.03513112837784E-2</v>
      </c>
      <c r="AA279" s="17">
        <v>2.4793747065431598E-3</v>
      </c>
      <c r="AB279" s="17">
        <v>1.3801901291028901E-2</v>
      </c>
      <c r="AC279" s="17">
        <v>0</v>
      </c>
      <c r="AD279" s="17">
        <v>1.3312772491707E-2</v>
      </c>
      <c r="AE279" s="17"/>
      <c r="AF279" s="17">
        <v>9.0999337998825501E-3</v>
      </c>
      <c r="AG279" s="17">
        <v>1.7807416552002499E-2</v>
      </c>
      <c r="AH279" s="17"/>
      <c r="AI279" s="17">
        <v>9.7478216710605008E-3</v>
      </c>
      <c r="AJ279" s="17">
        <v>1.5065137299837199E-2</v>
      </c>
      <c r="AK279" s="17"/>
      <c r="AL279" s="17">
        <v>0</v>
      </c>
      <c r="AM279" s="17">
        <v>1.44321482390824E-2</v>
      </c>
      <c r="AN279" s="17"/>
      <c r="AO279" s="17">
        <v>7.4818929951196303E-3</v>
      </c>
      <c r="AP279" s="17">
        <v>1.50297269859674E-2</v>
      </c>
    </row>
    <row r="280" spans="2:42" x14ac:dyDescent="0.35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</row>
    <row r="281" spans="2:42" x14ac:dyDescent="0.35">
      <c r="B281" s="6" t="s">
        <v>173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</row>
    <row r="282" spans="2:42" x14ac:dyDescent="0.35">
      <c r="B282" s="24" t="s">
        <v>59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</row>
    <row r="283" spans="2:42" x14ac:dyDescent="0.35">
      <c r="B283" t="s">
        <v>143</v>
      </c>
      <c r="C283" s="17">
        <v>7.0806080603454696E-2</v>
      </c>
      <c r="D283" s="17">
        <v>7.6308709280471496E-2</v>
      </c>
      <c r="E283" s="17">
        <v>6.5336784906477194E-2</v>
      </c>
      <c r="F283" s="17"/>
      <c r="G283" s="17">
        <v>7.7318829765024799E-2</v>
      </c>
      <c r="H283" s="17">
        <v>9.8515640705649499E-2</v>
      </c>
      <c r="I283" s="17">
        <v>8.2524432524126806E-2</v>
      </c>
      <c r="J283" s="17">
        <v>4.5573847542158298E-2</v>
      </c>
      <c r="K283" s="17">
        <v>7.6686798118779695E-2</v>
      </c>
      <c r="L283" s="17">
        <v>5.08099933183008E-2</v>
      </c>
      <c r="M283" s="17"/>
      <c r="N283" s="17">
        <v>6.3648179516760897E-2</v>
      </c>
      <c r="O283" s="17">
        <v>7.13933525258411E-2</v>
      </c>
      <c r="P283" s="17">
        <v>8.4404562959467994E-2</v>
      </c>
      <c r="Q283" s="17">
        <v>6.6904050608452906E-2</v>
      </c>
      <c r="R283" s="17"/>
      <c r="S283" s="17">
        <v>8.4132586117635702E-2</v>
      </c>
      <c r="T283" s="17">
        <v>8.1645988180127305E-2</v>
      </c>
      <c r="U283" s="17">
        <v>6.8048849648915499E-2</v>
      </c>
      <c r="V283" s="17">
        <v>4.5143884682978197E-2</v>
      </c>
      <c r="W283" s="17">
        <v>6.5698823185917604E-2</v>
      </c>
      <c r="X283" s="17">
        <v>7.6896858652037506E-2</v>
      </c>
      <c r="Y283" s="17">
        <v>7.3916856500677197E-2</v>
      </c>
      <c r="Z283" s="17">
        <v>7.5780455697472604E-2</v>
      </c>
      <c r="AA283" s="17">
        <v>6.7711815549064899E-2</v>
      </c>
      <c r="AB283" s="17">
        <v>4.5458533661435402E-2</v>
      </c>
      <c r="AC283" s="17">
        <v>9.4853751175647899E-2</v>
      </c>
      <c r="AD283" s="17">
        <v>7.2325547595340295E-2</v>
      </c>
      <c r="AE283" s="17"/>
      <c r="AF283" s="17">
        <v>7.6739911634144203E-2</v>
      </c>
      <c r="AG283" s="17">
        <v>6.2701846965611693E-2</v>
      </c>
      <c r="AH283" s="17"/>
      <c r="AI283" s="17">
        <v>8.8378873318682202E-2</v>
      </c>
      <c r="AJ283" s="17">
        <v>6.2883703712542594E-2</v>
      </c>
      <c r="AK283" s="17"/>
      <c r="AL283" s="17">
        <v>7.1319323246954294E-2</v>
      </c>
      <c r="AM283" s="17">
        <v>7.0767076460936995E-2</v>
      </c>
      <c r="AN283" s="17"/>
      <c r="AO283" s="17">
        <v>6.7595358855272E-2</v>
      </c>
      <c r="AP283" s="17">
        <v>7.1681388176286803E-2</v>
      </c>
    </row>
    <row r="284" spans="2:42" x14ac:dyDescent="0.35">
      <c r="B284" t="s">
        <v>144</v>
      </c>
      <c r="C284" s="17">
        <v>0.10150023838012</v>
      </c>
      <c r="D284" s="17">
        <v>9.6768468434680802E-2</v>
      </c>
      <c r="E284" s="17">
        <v>0.106107257126271</v>
      </c>
      <c r="F284" s="17"/>
      <c r="G284" s="17">
        <v>0.113642400861662</v>
      </c>
      <c r="H284" s="17">
        <v>0.123277639800787</v>
      </c>
      <c r="I284" s="17">
        <v>9.8017140676850897E-2</v>
      </c>
      <c r="J284" s="17">
        <v>0.10211528991421701</v>
      </c>
      <c r="K284" s="17">
        <v>9.2133585952524397E-2</v>
      </c>
      <c r="L284" s="17">
        <v>8.4195722636326506E-2</v>
      </c>
      <c r="M284" s="17"/>
      <c r="N284" s="17">
        <v>0.128744249745153</v>
      </c>
      <c r="O284" s="17">
        <v>9.4341902132899405E-2</v>
      </c>
      <c r="P284" s="17">
        <v>9.2306571062831494E-2</v>
      </c>
      <c r="Q284" s="17">
        <v>8.6315302114932199E-2</v>
      </c>
      <c r="R284" s="17"/>
      <c r="S284" s="17">
        <v>0.100036008326385</v>
      </c>
      <c r="T284" s="17">
        <v>0.107166271368723</v>
      </c>
      <c r="U284" s="17">
        <v>0.14719091877751</v>
      </c>
      <c r="V284" s="17">
        <v>0.108323184851781</v>
      </c>
      <c r="W284" s="17">
        <v>9.7313838985664494E-2</v>
      </c>
      <c r="X284" s="17">
        <v>8.7809961143432494E-2</v>
      </c>
      <c r="Y284" s="17">
        <v>8.6810386333081302E-2</v>
      </c>
      <c r="Z284" s="17">
        <v>0.15081861728333201</v>
      </c>
      <c r="AA284" s="17">
        <v>9.4243389437317304E-2</v>
      </c>
      <c r="AB284" s="17">
        <v>7.7865471291301405E-2</v>
      </c>
      <c r="AC284" s="17">
        <v>7.5243099456602097E-2</v>
      </c>
      <c r="AD284" s="17">
        <v>0.107075533554578</v>
      </c>
      <c r="AE284" s="17"/>
      <c r="AF284" s="17">
        <v>0.104616990985444</v>
      </c>
      <c r="AG284" s="17">
        <v>9.7423002945322398E-2</v>
      </c>
      <c r="AH284" s="17"/>
      <c r="AI284" s="17">
        <v>0.111031478783244</v>
      </c>
      <c r="AJ284" s="17">
        <v>9.7203250420658999E-2</v>
      </c>
      <c r="AK284" s="17"/>
      <c r="AL284" s="17">
        <v>6.83068418838466E-2</v>
      </c>
      <c r="AM284" s="17">
        <v>0.104022787868134</v>
      </c>
      <c r="AN284" s="17"/>
      <c r="AO284" s="17">
        <v>0.109219670631968</v>
      </c>
      <c r="AP284" s="17">
        <v>9.9395765293396707E-2</v>
      </c>
    </row>
    <row r="285" spans="2:42" x14ac:dyDescent="0.35">
      <c r="B285" t="s">
        <v>145</v>
      </c>
      <c r="C285" s="17">
        <v>0.260399348254018</v>
      </c>
      <c r="D285" s="17">
        <v>0.27239504116393998</v>
      </c>
      <c r="E285" s="17">
        <v>0.24993284266686799</v>
      </c>
      <c r="F285" s="17"/>
      <c r="G285" s="17">
        <v>0.20192395527083001</v>
      </c>
      <c r="H285" s="17">
        <v>0.24730015252495499</v>
      </c>
      <c r="I285" s="17">
        <v>0.29406757221476698</v>
      </c>
      <c r="J285" s="17">
        <v>0.29759852015502503</v>
      </c>
      <c r="K285" s="17">
        <v>0.27769827803325903</v>
      </c>
      <c r="L285" s="17">
        <v>0.240982413220164</v>
      </c>
      <c r="M285" s="17"/>
      <c r="N285" s="17">
        <v>0.29387688418469698</v>
      </c>
      <c r="O285" s="17">
        <v>0.29004116596330798</v>
      </c>
      <c r="P285" s="17">
        <v>0.238588701456179</v>
      </c>
      <c r="Q285" s="17">
        <v>0.216121001946986</v>
      </c>
      <c r="R285" s="17"/>
      <c r="S285" s="17">
        <v>0.23584984541395401</v>
      </c>
      <c r="T285" s="17">
        <v>0.24771631462274701</v>
      </c>
      <c r="U285" s="17">
        <v>0.27978661760856299</v>
      </c>
      <c r="V285" s="17">
        <v>0.30104430686946598</v>
      </c>
      <c r="W285" s="17">
        <v>0.304857259037152</v>
      </c>
      <c r="X285" s="17">
        <v>0.24172326611997499</v>
      </c>
      <c r="Y285" s="17">
        <v>0.23578155788709701</v>
      </c>
      <c r="Z285" s="17">
        <v>0.22123617000625101</v>
      </c>
      <c r="AA285" s="17">
        <v>0.26494458386938002</v>
      </c>
      <c r="AB285" s="17">
        <v>0.26947797332893098</v>
      </c>
      <c r="AC285" s="17">
        <v>0.26911820740195003</v>
      </c>
      <c r="AD285" s="17">
        <v>0.26760044981592801</v>
      </c>
      <c r="AE285" s="17"/>
      <c r="AF285" s="17">
        <v>0.27578463210495102</v>
      </c>
      <c r="AG285" s="17">
        <v>0.240316134833085</v>
      </c>
      <c r="AH285" s="17"/>
      <c r="AI285" s="17">
        <v>0.29137068040087499</v>
      </c>
      <c r="AJ285" s="17">
        <v>0.24643648133484</v>
      </c>
      <c r="AK285" s="17"/>
      <c r="AL285" s="17">
        <v>0.25205550326454301</v>
      </c>
      <c r="AM285" s="17">
        <v>0.26103344310805399</v>
      </c>
      <c r="AN285" s="17"/>
      <c r="AO285" s="17">
        <v>0.27199096977542098</v>
      </c>
      <c r="AP285" s="17">
        <v>0.25723923819314698</v>
      </c>
    </row>
    <row r="286" spans="2:42" x14ac:dyDescent="0.35">
      <c r="B286" t="s">
        <v>146</v>
      </c>
      <c r="C286" s="17">
        <v>0.12301159678609599</v>
      </c>
      <c r="D286" s="17">
        <v>0.121833772399354</v>
      </c>
      <c r="E286" s="17">
        <v>0.12505336272658299</v>
      </c>
      <c r="F286" s="17"/>
      <c r="G286" s="17">
        <v>0.104868759448475</v>
      </c>
      <c r="H286" s="17">
        <v>0.11022579993768999</v>
      </c>
      <c r="I286" s="17">
        <v>9.7529551205950707E-2</v>
      </c>
      <c r="J286" s="17">
        <v>0.14399107516119899</v>
      </c>
      <c r="K286" s="17">
        <v>0.15496326884068801</v>
      </c>
      <c r="L286" s="17">
        <v>0.12786854447745499</v>
      </c>
      <c r="M286" s="17"/>
      <c r="N286" s="17">
        <v>0.11943040596263201</v>
      </c>
      <c r="O286" s="17">
        <v>0.110366620417657</v>
      </c>
      <c r="P286" s="17">
        <v>0.126025862092743</v>
      </c>
      <c r="Q286" s="17">
        <v>0.139000799484089</v>
      </c>
      <c r="R286" s="17"/>
      <c r="S286" s="17">
        <v>0.123520461696093</v>
      </c>
      <c r="T286" s="17">
        <v>0.12594629886884201</v>
      </c>
      <c r="U286" s="17">
        <v>0.16158478365919901</v>
      </c>
      <c r="V286" s="17">
        <v>9.2180678156867896E-2</v>
      </c>
      <c r="W286" s="17">
        <v>0.13706470290858899</v>
      </c>
      <c r="X286" s="17">
        <v>0.125828869809296</v>
      </c>
      <c r="Y286" s="17">
        <v>9.3991368861570501E-2</v>
      </c>
      <c r="Z286" s="17">
        <v>0.10774087826701</v>
      </c>
      <c r="AA286" s="17">
        <v>0.13498355102156401</v>
      </c>
      <c r="AB286" s="17">
        <v>0.14592892695782</v>
      </c>
      <c r="AC286" s="17">
        <v>5.38371680044561E-2</v>
      </c>
      <c r="AD286" s="17">
        <v>0.15631491069788001</v>
      </c>
      <c r="AE286" s="17"/>
      <c r="AF286" s="17">
        <v>0.129205351547587</v>
      </c>
      <c r="AG286" s="17">
        <v>0.114985170357376</v>
      </c>
      <c r="AH286" s="17"/>
      <c r="AI286" s="17">
        <v>0.11298050485929401</v>
      </c>
      <c r="AJ286" s="17">
        <v>0.127533933796459</v>
      </c>
      <c r="AK286" s="17"/>
      <c r="AL286" s="17">
        <v>0.14688902361839501</v>
      </c>
      <c r="AM286" s="17">
        <v>0.12119701927404</v>
      </c>
      <c r="AN286" s="17"/>
      <c r="AO286" s="17">
        <v>0.124845432597258</v>
      </c>
      <c r="AP286" s="17">
        <v>0.12251165611893999</v>
      </c>
    </row>
    <row r="287" spans="2:42" x14ac:dyDescent="0.35">
      <c r="B287" t="s">
        <v>147</v>
      </c>
      <c r="C287" s="17">
        <v>0.119741194629822</v>
      </c>
      <c r="D287" s="17">
        <v>0.11717575223836001</v>
      </c>
      <c r="E287" s="17">
        <v>0.120533647652572</v>
      </c>
      <c r="F287" s="17"/>
      <c r="G287" s="17">
        <v>0.12160134412708599</v>
      </c>
      <c r="H287" s="17">
        <v>0.121588687907374</v>
      </c>
      <c r="I287" s="17">
        <v>0.109173449109494</v>
      </c>
      <c r="J287" s="17">
        <v>0.104381957646383</v>
      </c>
      <c r="K287" s="17">
        <v>0.124738965008604</v>
      </c>
      <c r="L287" s="17">
        <v>0.134718863249497</v>
      </c>
      <c r="M287" s="17"/>
      <c r="N287" s="17">
        <v>0.122673889857759</v>
      </c>
      <c r="O287" s="17">
        <v>0.121886774475091</v>
      </c>
      <c r="P287" s="17">
        <v>0.122277891908676</v>
      </c>
      <c r="Q287" s="17">
        <v>0.112500692609818</v>
      </c>
      <c r="R287" s="17"/>
      <c r="S287" s="17">
        <v>0.10061110264452799</v>
      </c>
      <c r="T287" s="17">
        <v>0.12987378033745201</v>
      </c>
      <c r="U287" s="17">
        <v>0.10417850496256301</v>
      </c>
      <c r="V287" s="17">
        <v>0.105972789255545</v>
      </c>
      <c r="W287" s="17">
        <v>7.6550142299354099E-2</v>
      </c>
      <c r="X287" s="17">
        <v>0.14161356342480899</v>
      </c>
      <c r="Y287" s="17">
        <v>0.15471305890032999</v>
      </c>
      <c r="Z287" s="17">
        <v>0.132099394870206</v>
      </c>
      <c r="AA287" s="17">
        <v>9.7298373419492906E-2</v>
      </c>
      <c r="AB287" s="17">
        <v>0.16640079233541799</v>
      </c>
      <c r="AC287" s="17">
        <v>0.115439288880264</v>
      </c>
      <c r="AD287" s="17">
        <v>0.12282488140348199</v>
      </c>
      <c r="AE287" s="17"/>
      <c r="AF287" s="17">
        <v>0.122127881421245</v>
      </c>
      <c r="AG287" s="17">
        <v>0.116910544504502</v>
      </c>
      <c r="AH287" s="17"/>
      <c r="AI287" s="17">
        <v>0.15130147925052201</v>
      </c>
      <c r="AJ287" s="17">
        <v>0.105512809102177</v>
      </c>
      <c r="AK287" s="17"/>
      <c r="AL287" s="17">
        <v>0.15739398916486899</v>
      </c>
      <c r="AM287" s="17">
        <v>0.116879750860808</v>
      </c>
      <c r="AN287" s="17"/>
      <c r="AO287" s="17">
        <v>0.17420120236310099</v>
      </c>
      <c r="AP287" s="17">
        <v>0.104894296977474</v>
      </c>
    </row>
    <row r="288" spans="2:42" x14ac:dyDescent="0.35">
      <c r="B288" t="s">
        <v>148</v>
      </c>
      <c r="C288" s="17">
        <v>6.0413068618018602E-2</v>
      </c>
      <c r="D288" s="17">
        <v>6.3272656080845396E-2</v>
      </c>
      <c r="E288" s="17">
        <v>5.8059248023176899E-2</v>
      </c>
      <c r="F288" s="17"/>
      <c r="G288" s="17">
        <v>6.1180184134153402E-2</v>
      </c>
      <c r="H288" s="17">
        <v>4.8082217967074098E-2</v>
      </c>
      <c r="I288" s="17">
        <v>4.9192554836832401E-2</v>
      </c>
      <c r="J288" s="17">
        <v>6.1377067321640298E-2</v>
      </c>
      <c r="K288" s="17">
        <v>5.7186225777107802E-2</v>
      </c>
      <c r="L288" s="17">
        <v>8.0499363440904595E-2</v>
      </c>
      <c r="M288" s="17"/>
      <c r="N288" s="17">
        <v>6.1860586717238097E-2</v>
      </c>
      <c r="O288" s="17">
        <v>5.6383713874029802E-2</v>
      </c>
      <c r="P288" s="17">
        <v>7.1792871881241296E-2</v>
      </c>
      <c r="Q288" s="17">
        <v>5.38261862415556E-2</v>
      </c>
      <c r="R288" s="17"/>
      <c r="S288" s="17">
        <v>6.4262968215771502E-2</v>
      </c>
      <c r="T288" s="17">
        <v>7.4112781845780601E-2</v>
      </c>
      <c r="U288" s="17">
        <v>3.1511771104287198E-2</v>
      </c>
      <c r="V288" s="17">
        <v>5.0191278324296998E-2</v>
      </c>
      <c r="W288" s="17">
        <v>7.03413789788674E-2</v>
      </c>
      <c r="X288" s="17">
        <v>4.3946655039871101E-2</v>
      </c>
      <c r="Y288" s="17">
        <v>7.0385121936927905E-2</v>
      </c>
      <c r="Z288" s="17">
        <v>4.47922006476544E-2</v>
      </c>
      <c r="AA288" s="17">
        <v>5.5515959553270502E-2</v>
      </c>
      <c r="AB288" s="17">
        <v>5.7421313330392097E-2</v>
      </c>
      <c r="AC288" s="17">
        <v>7.9366388752627207E-2</v>
      </c>
      <c r="AD288" s="17">
        <v>0.106918396372525</v>
      </c>
      <c r="AE288" s="17"/>
      <c r="AF288" s="17">
        <v>5.6032737778196402E-2</v>
      </c>
      <c r="AG288" s="17">
        <v>6.6860239276440997E-2</v>
      </c>
      <c r="AH288" s="17"/>
      <c r="AI288" s="17">
        <v>6.2039621620332899E-2</v>
      </c>
      <c r="AJ288" s="17">
        <v>5.9679766511392597E-2</v>
      </c>
      <c r="AK288" s="17"/>
      <c r="AL288" s="17">
        <v>0.10793721522930599</v>
      </c>
      <c r="AM288" s="17">
        <v>5.6801446296812302E-2</v>
      </c>
      <c r="AN288" s="17"/>
      <c r="AO288" s="17">
        <v>6.2394091331166898E-2</v>
      </c>
      <c r="AP288" s="17">
        <v>5.9873001829685898E-2</v>
      </c>
    </row>
    <row r="289" spans="2:42" x14ac:dyDescent="0.35">
      <c r="B289" t="s">
        <v>149</v>
      </c>
      <c r="C289" s="17">
        <v>5.5600981574605697E-2</v>
      </c>
      <c r="D289" s="17">
        <v>4.8365872258291399E-2</v>
      </c>
      <c r="E289" s="17">
        <v>6.1012910930564698E-2</v>
      </c>
      <c r="F289" s="17"/>
      <c r="G289" s="17">
        <v>5.7886121430771903E-2</v>
      </c>
      <c r="H289" s="17">
        <v>4.0672914119516602E-2</v>
      </c>
      <c r="I289" s="17">
        <v>6.9662725236561002E-2</v>
      </c>
      <c r="J289" s="17">
        <v>5.4191633444178398E-2</v>
      </c>
      <c r="K289" s="17">
        <v>5.4781964130721797E-2</v>
      </c>
      <c r="L289" s="17">
        <v>5.6517876715085798E-2</v>
      </c>
      <c r="M289" s="17"/>
      <c r="N289" s="17">
        <v>5.3670641446799998E-2</v>
      </c>
      <c r="O289" s="17">
        <v>6.4952920808830902E-2</v>
      </c>
      <c r="P289" s="17">
        <v>4.7384207647860797E-2</v>
      </c>
      <c r="Q289" s="17">
        <v>5.4597331289102199E-2</v>
      </c>
      <c r="R289" s="17"/>
      <c r="S289" s="17">
        <v>4.9944679241526201E-2</v>
      </c>
      <c r="T289" s="17">
        <v>6.50280342897602E-2</v>
      </c>
      <c r="U289" s="17">
        <v>4.66533177108477E-2</v>
      </c>
      <c r="V289" s="17">
        <v>5.61323508535563E-2</v>
      </c>
      <c r="W289" s="17">
        <v>7.2504316703244295E-2</v>
      </c>
      <c r="X289" s="17">
        <v>5.5578288765813298E-2</v>
      </c>
      <c r="Y289" s="17">
        <v>3.6540852330931801E-2</v>
      </c>
      <c r="Z289" s="17">
        <v>4.5559557605534401E-2</v>
      </c>
      <c r="AA289" s="17">
        <v>6.1180732338587202E-2</v>
      </c>
      <c r="AB289" s="17">
        <v>4.2760378655763299E-2</v>
      </c>
      <c r="AC289" s="17">
        <v>8.9299536329071394E-2</v>
      </c>
      <c r="AD289" s="17">
        <v>5.0313938758138103E-2</v>
      </c>
      <c r="AE289" s="17"/>
      <c r="AF289" s="17">
        <v>4.8011264185848397E-2</v>
      </c>
      <c r="AG289" s="17">
        <v>6.6337393204397896E-2</v>
      </c>
      <c r="AH289" s="17"/>
      <c r="AI289" s="17">
        <v>5.5234922859918698E-2</v>
      </c>
      <c r="AJ289" s="17">
        <v>5.5766012548847999E-2</v>
      </c>
      <c r="AK289" s="17"/>
      <c r="AL289" s="17">
        <v>6.7821354755723498E-2</v>
      </c>
      <c r="AM289" s="17">
        <v>5.4672287937760598E-2</v>
      </c>
      <c r="AN289" s="17"/>
      <c r="AO289" s="17">
        <v>5.0613423914310798E-2</v>
      </c>
      <c r="AP289" s="17">
        <v>5.6960690491288997E-2</v>
      </c>
    </row>
    <row r="290" spans="2:42" x14ac:dyDescent="0.35">
      <c r="B290" t="s">
        <v>150</v>
      </c>
      <c r="C290" s="17">
        <v>1.1303048190067701E-2</v>
      </c>
      <c r="D290" s="17">
        <v>1.00509716138451E-2</v>
      </c>
      <c r="E290" s="17">
        <v>1.2607403279396899E-2</v>
      </c>
      <c r="F290" s="17"/>
      <c r="G290" s="17">
        <v>2.5575579219928E-2</v>
      </c>
      <c r="H290" s="17">
        <v>1.6783785768171699E-2</v>
      </c>
      <c r="I290" s="17">
        <v>6.8665896362587204E-3</v>
      </c>
      <c r="J290" s="17">
        <v>6.0769051244343097E-3</v>
      </c>
      <c r="K290" s="17">
        <v>0</v>
      </c>
      <c r="L290" s="17">
        <v>1.27166349776016E-2</v>
      </c>
      <c r="M290" s="17"/>
      <c r="N290" s="17">
        <v>7.7808267640762097E-3</v>
      </c>
      <c r="O290" s="17">
        <v>1.19238588045901E-2</v>
      </c>
      <c r="P290" s="17">
        <v>1.11043976324182E-2</v>
      </c>
      <c r="Q290" s="17">
        <v>1.4787751838453701E-2</v>
      </c>
      <c r="R290" s="17"/>
      <c r="S290" s="17">
        <v>1.31857129571632E-2</v>
      </c>
      <c r="T290" s="17">
        <v>9.3866710982321005E-3</v>
      </c>
      <c r="U290" s="17">
        <v>2.0393202806228999E-2</v>
      </c>
      <c r="V290" s="17">
        <v>3.1004203402222501E-3</v>
      </c>
      <c r="W290" s="17">
        <v>4.9116955938571204E-3</v>
      </c>
      <c r="X290" s="17">
        <v>7.6595243320923398E-3</v>
      </c>
      <c r="Y290" s="17">
        <v>3.9329898263332297E-3</v>
      </c>
      <c r="Z290" s="17">
        <v>2.36085890127011E-2</v>
      </c>
      <c r="AA290" s="17">
        <v>2.8108803530871099E-2</v>
      </c>
      <c r="AB290" s="17">
        <v>7.1675684046386403E-3</v>
      </c>
      <c r="AC290" s="17">
        <v>5.9674763539778403E-3</v>
      </c>
      <c r="AD290" s="17">
        <v>0</v>
      </c>
      <c r="AE290" s="17"/>
      <c r="AF290" s="17">
        <v>1.02674919738224E-2</v>
      </c>
      <c r="AG290" s="17">
        <v>1.28008510181204E-2</v>
      </c>
      <c r="AH290" s="17"/>
      <c r="AI290" s="17">
        <v>7.47278446539362E-3</v>
      </c>
      <c r="AJ290" s="17">
        <v>1.3029853559607001E-2</v>
      </c>
      <c r="AK290" s="17"/>
      <c r="AL290" s="17">
        <v>8.8576380242072292E-3</v>
      </c>
      <c r="AM290" s="17">
        <v>1.1488888411708399E-2</v>
      </c>
      <c r="AN290" s="17"/>
      <c r="AO290" s="17">
        <v>5.1239918777479703E-3</v>
      </c>
      <c r="AP290" s="17">
        <v>1.29875836955786E-2</v>
      </c>
    </row>
    <row r="291" spans="2:42" x14ac:dyDescent="0.35">
      <c r="B291" t="s">
        <v>151</v>
      </c>
      <c r="C291" s="17">
        <v>5.2850830233362601E-2</v>
      </c>
      <c r="D291" s="17">
        <v>5.1197265883429197E-2</v>
      </c>
      <c r="E291" s="17">
        <v>5.4848386669487798E-2</v>
      </c>
      <c r="F291" s="17"/>
      <c r="G291" s="17">
        <v>6.7786152549414502E-2</v>
      </c>
      <c r="H291" s="17">
        <v>6.2867492379531903E-2</v>
      </c>
      <c r="I291" s="17">
        <v>6.0493141712851702E-2</v>
      </c>
      <c r="J291" s="17">
        <v>5.6554589706718901E-2</v>
      </c>
      <c r="K291" s="17">
        <v>2.4388386503059301E-2</v>
      </c>
      <c r="L291" s="17">
        <v>4.4534699557583102E-2</v>
      </c>
      <c r="M291" s="17"/>
      <c r="N291" s="17">
        <v>4.9445002311321901E-2</v>
      </c>
      <c r="O291" s="17">
        <v>5.3547187522844798E-2</v>
      </c>
      <c r="P291" s="17">
        <v>4.8678884695400597E-2</v>
      </c>
      <c r="Q291" s="17">
        <v>5.6128706728639399E-2</v>
      </c>
      <c r="R291" s="17"/>
      <c r="S291" s="17">
        <v>9.3387009704734597E-2</v>
      </c>
      <c r="T291" s="17">
        <v>4.48652060849562E-2</v>
      </c>
      <c r="U291" s="17">
        <v>1.6019772829223601E-2</v>
      </c>
      <c r="V291" s="17">
        <v>5.9140894954132397E-2</v>
      </c>
      <c r="W291" s="17">
        <v>3.5542121581740797E-2</v>
      </c>
      <c r="X291" s="17">
        <v>4.7289414931736599E-2</v>
      </c>
      <c r="Y291" s="17">
        <v>5.7456586197398997E-2</v>
      </c>
      <c r="Z291" s="17">
        <v>5.8838031363393897E-2</v>
      </c>
      <c r="AA291" s="17">
        <v>4.3326486840373997E-2</v>
      </c>
      <c r="AB291" s="17">
        <v>5.43903945161913E-2</v>
      </c>
      <c r="AC291" s="17">
        <v>6.4365328085223397E-2</v>
      </c>
      <c r="AD291" s="17">
        <v>2.5816871056737301E-2</v>
      </c>
      <c r="AE291" s="17"/>
      <c r="AF291" s="17">
        <v>4.5478558948897303E-2</v>
      </c>
      <c r="AG291" s="17">
        <v>6.2417993220385201E-2</v>
      </c>
      <c r="AH291" s="17"/>
      <c r="AI291" s="17">
        <v>3.6110186446751402E-2</v>
      </c>
      <c r="AJ291" s="17">
        <v>6.0398047777169103E-2</v>
      </c>
      <c r="AK291" s="17"/>
      <c r="AL291" s="17">
        <v>3.4764695914751002E-2</v>
      </c>
      <c r="AM291" s="17">
        <v>5.4225295448776301E-2</v>
      </c>
      <c r="AN291" s="17"/>
      <c r="AO291" s="17">
        <v>3.2129966411441703E-2</v>
      </c>
      <c r="AP291" s="17">
        <v>5.8499756064203198E-2</v>
      </c>
    </row>
    <row r="292" spans="2:42" x14ac:dyDescent="0.35">
      <c r="B292" t="s">
        <v>152</v>
      </c>
      <c r="C292" s="17">
        <v>0.133318368957351</v>
      </c>
      <c r="D292" s="17">
        <v>0.131619460528066</v>
      </c>
      <c r="E292" s="17">
        <v>0.135330570465825</v>
      </c>
      <c r="F292" s="17"/>
      <c r="G292" s="17">
        <v>0.14694943340480399</v>
      </c>
      <c r="H292" s="17">
        <v>0.12819103795178899</v>
      </c>
      <c r="I292" s="17">
        <v>0.119894670679924</v>
      </c>
      <c r="J292" s="17">
        <v>0.118037497431088</v>
      </c>
      <c r="K292" s="17">
        <v>0.12664567872180399</v>
      </c>
      <c r="L292" s="17">
        <v>0.15621456283090199</v>
      </c>
      <c r="M292" s="17"/>
      <c r="N292" s="17">
        <v>9.0040361138083794E-2</v>
      </c>
      <c r="O292" s="17">
        <v>0.11888310027334301</v>
      </c>
      <c r="P292" s="17">
        <v>0.14134598314147701</v>
      </c>
      <c r="Q292" s="17">
        <v>0.188251922788507</v>
      </c>
      <c r="R292" s="17"/>
      <c r="S292" s="17">
        <v>0.119605002949098</v>
      </c>
      <c r="T292" s="17">
        <v>9.3180629263423895E-2</v>
      </c>
      <c r="U292" s="17">
        <v>0.105146671959135</v>
      </c>
      <c r="V292" s="17">
        <v>0.16721795791351801</v>
      </c>
      <c r="W292" s="17">
        <v>0.135215720725613</v>
      </c>
      <c r="X292" s="17">
        <v>0.15960859584388901</v>
      </c>
      <c r="Y292" s="17">
        <v>0.17110321395773601</v>
      </c>
      <c r="Z292" s="17">
        <v>0.13952610524644499</v>
      </c>
      <c r="AA292" s="17">
        <v>0.144106924503101</v>
      </c>
      <c r="AB292" s="17">
        <v>0.12988613830346299</v>
      </c>
      <c r="AC292" s="17">
        <v>0.15250975556018001</v>
      </c>
      <c r="AD292" s="17">
        <v>9.0809470745390794E-2</v>
      </c>
      <c r="AE292" s="17"/>
      <c r="AF292" s="17">
        <v>0.12158935910599</v>
      </c>
      <c r="AG292" s="17">
        <v>0.14841168284428299</v>
      </c>
      <c r="AH292" s="17"/>
      <c r="AI292" s="17">
        <v>7.2829832167848996E-2</v>
      </c>
      <c r="AJ292" s="17">
        <v>0.16058853561736999</v>
      </c>
      <c r="AK292" s="17"/>
      <c r="AL292" s="17">
        <v>8.4654414897405106E-2</v>
      </c>
      <c r="AM292" s="17">
        <v>0.13701661154040201</v>
      </c>
      <c r="AN292" s="17"/>
      <c r="AO292" s="17">
        <v>9.3542148427503899E-2</v>
      </c>
      <c r="AP292" s="17">
        <v>0.14416216975326901</v>
      </c>
    </row>
    <row r="293" spans="2:42" x14ac:dyDescent="0.35">
      <c r="B293" t="s">
        <v>75</v>
      </c>
      <c r="C293" s="17">
        <v>1.10552437730848E-2</v>
      </c>
      <c r="D293" s="17">
        <v>1.10120301187174E-2</v>
      </c>
      <c r="E293" s="17">
        <v>1.11775855527765E-2</v>
      </c>
      <c r="F293" s="17"/>
      <c r="G293" s="17">
        <v>2.12672397878505E-2</v>
      </c>
      <c r="H293" s="17">
        <v>2.49463093746262E-3</v>
      </c>
      <c r="I293" s="17">
        <v>1.25781721663819E-2</v>
      </c>
      <c r="J293" s="17">
        <v>1.01016165529587E-2</v>
      </c>
      <c r="K293" s="17">
        <v>1.0776848913452E-2</v>
      </c>
      <c r="L293" s="17">
        <v>1.0941325576179399E-2</v>
      </c>
      <c r="M293" s="17"/>
      <c r="N293" s="17">
        <v>8.8289723554791002E-3</v>
      </c>
      <c r="O293" s="17">
        <v>6.2794032015658996E-3</v>
      </c>
      <c r="P293" s="17">
        <v>1.60900655217051E-2</v>
      </c>
      <c r="Q293" s="17">
        <v>1.15662543494644E-2</v>
      </c>
      <c r="R293" s="17"/>
      <c r="S293" s="17">
        <v>1.54646227331108E-2</v>
      </c>
      <c r="T293" s="17">
        <v>2.10780240399559E-2</v>
      </c>
      <c r="U293" s="17">
        <v>1.9485588933527601E-2</v>
      </c>
      <c r="V293" s="17">
        <v>1.1552253797636001E-2</v>
      </c>
      <c r="W293" s="17">
        <v>0</v>
      </c>
      <c r="X293" s="17">
        <v>1.2045001937048E-2</v>
      </c>
      <c r="Y293" s="17">
        <v>1.53680072679155E-2</v>
      </c>
      <c r="Z293" s="17">
        <v>0</v>
      </c>
      <c r="AA293" s="17">
        <v>8.5793799369780297E-3</v>
      </c>
      <c r="AB293" s="17">
        <v>3.2425092146459002E-3</v>
      </c>
      <c r="AC293" s="17">
        <v>0</v>
      </c>
      <c r="AD293" s="17">
        <v>0</v>
      </c>
      <c r="AE293" s="17"/>
      <c r="AF293" s="17">
        <v>1.0145820313873901E-2</v>
      </c>
      <c r="AG293" s="17">
        <v>1.08351408304753E-2</v>
      </c>
      <c r="AH293" s="17"/>
      <c r="AI293" s="17">
        <v>1.12496358271386E-2</v>
      </c>
      <c r="AJ293" s="17">
        <v>1.09676056189355E-2</v>
      </c>
      <c r="AK293" s="17"/>
      <c r="AL293" s="17">
        <v>0</v>
      </c>
      <c r="AM293" s="17">
        <v>1.1895392792568101E-2</v>
      </c>
      <c r="AN293" s="17"/>
      <c r="AO293" s="17">
        <v>8.3437438148081904E-3</v>
      </c>
      <c r="AP293" s="17">
        <v>1.1794453406730901E-2</v>
      </c>
    </row>
    <row r="294" spans="2:42" x14ac:dyDescent="0.35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</row>
    <row r="295" spans="2:42" x14ac:dyDescent="0.35">
      <c r="B295" s="6" t="s">
        <v>174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</row>
    <row r="296" spans="2:42" x14ac:dyDescent="0.35">
      <c r="B296" s="24" t="s">
        <v>59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</row>
    <row r="297" spans="2:42" x14ac:dyDescent="0.35">
      <c r="B297" t="s">
        <v>143</v>
      </c>
      <c r="C297" s="17">
        <v>1.2490965044802901E-2</v>
      </c>
      <c r="D297" s="17">
        <v>1.68691706865257E-2</v>
      </c>
      <c r="E297" s="17">
        <v>8.3070703843066106E-3</v>
      </c>
      <c r="F297" s="17"/>
      <c r="G297" s="17">
        <v>3.29266802057731E-2</v>
      </c>
      <c r="H297" s="17">
        <v>1.99334458075958E-2</v>
      </c>
      <c r="I297" s="17">
        <v>1.48072775685441E-2</v>
      </c>
      <c r="J297" s="17">
        <v>8.3832071123612906E-3</v>
      </c>
      <c r="K297" s="17">
        <v>3.8240061758469399E-3</v>
      </c>
      <c r="L297" s="17">
        <v>0</v>
      </c>
      <c r="M297" s="17"/>
      <c r="N297" s="17">
        <v>1.34140939193577E-2</v>
      </c>
      <c r="O297" s="17">
        <v>1.3250928922319299E-2</v>
      </c>
      <c r="P297" s="17">
        <v>1.18404393360345E-2</v>
      </c>
      <c r="Q297" s="17">
        <v>1.14436455371502E-2</v>
      </c>
      <c r="R297" s="17"/>
      <c r="S297" s="17">
        <v>3.5876589674105903E-2</v>
      </c>
      <c r="T297" s="17">
        <v>2.40304782930119E-3</v>
      </c>
      <c r="U297" s="17">
        <v>7.9002581303185097E-3</v>
      </c>
      <c r="V297" s="17">
        <v>8.2781734030060797E-3</v>
      </c>
      <c r="W297" s="17">
        <v>5.78897941388008E-3</v>
      </c>
      <c r="X297" s="17">
        <v>1.4578540034649199E-2</v>
      </c>
      <c r="Y297" s="17">
        <v>3.3524753927596301E-3</v>
      </c>
      <c r="Z297" s="17">
        <v>9.2026255890181406E-3</v>
      </c>
      <c r="AA297" s="17">
        <v>1.5584275453382399E-2</v>
      </c>
      <c r="AB297" s="17">
        <v>1.43045830831122E-2</v>
      </c>
      <c r="AC297" s="17">
        <v>0</v>
      </c>
      <c r="AD297" s="17">
        <v>1.4160213200745699E-2</v>
      </c>
      <c r="AE297" s="17"/>
      <c r="AF297" s="17">
        <v>1.1351156708664401E-2</v>
      </c>
      <c r="AG297" s="17">
        <v>1.4139998304498601E-2</v>
      </c>
      <c r="AH297" s="17"/>
      <c r="AI297" s="17">
        <v>1.63905039477555E-2</v>
      </c>
      <c r="AJ297" s="17">
        <v>1.0732928209645E-2</v>
      </c>
      <c r="AK297" s="17"/>
      <c r="AL297" s="17">
        <v>1.12039800798592E-2</v>
      </c>
      <c r="AM297" s="17">
        <v>1.25887701387999E-2</v>
      </c>
      <c r="AN297" s="17"/>
      <c r="AO297" s="17">
        <v>6.9946390845085299E-3</v>
      </c>
      <c r="AP297" s="17">
        <v>1.39893744720672E-2</v>
      </c>
    </row>
    <row r="298" spans="2:42" x14ac:dyDescent="0.35">
      <c r="B298" t="s">
        <v>144</v>
      </c>
      <c r="C298" s="17">
        <v>2.18705652720938E-2</v>
      </c>
      <c r="D298" s="17">
        <v>2.53084203748207E-2</v>
      </c>
      <c r="E298" s="17">
        <v>1.8672741303439801E-2</v>
      </c>
      <c r="F298" s="17"/>
      <c r="G298" s="17">
        <v>3.1638640535883597E-2</v>
      </c>
      <c r="H298" s="17">
        <v>3.2023964556757899E-2</v>
      </c>
      <c r="I298" s="17">
        <v>1.9456699346844498E-2</v>
      </c>
      <c r="J298" s="17">
        <v>1.9702118427306601E-2</v>
      </c>
      <c r="K298" s="17">
        <v>1.14110954881846E-2</v>
      </c>
      <c r="L298" s="17">
        <v>1.77808574313983E-2</v>
      </c>
      <c r="M298" s="17"/>
      <c r="N298" s="17">
        <v>2.2418569738016501E-2</v>
      </c>
      <c r="O298" s="17">
        <v>2.6091554572511499E-2</v>
      </c>
      <c r="P298" s="17">
        <v>1.4906063765731699E-2</v>
      </c>
      <c r="Q298" s="17">
        <v>2.0674595434075401E-2</v>
      </c>
      <c r="R298" s="17"/>
      <c r="S298" s="17">
        <v>2.9997559649952599E-2</v>
      </c>
      <c r="T298" s="17">
        <v>1.6095267830538201E-2</v>
      </c>
      <c r="U298" s="17">
        <v>3.2422789104810397E-2</v>
      </c>
      <c r="V298" s="17">
        <v>2.4434766698740298E-2</v>
      </c>
      <c r="W298" s="17">
        <v>1.6591813696886601E-2</v>
      </c>
      <c r="X298" s="17">
        <v>1.8066594419457498E-2</v>
      </c>
      <c r="Y298" s="17">
        <v>3.1846225154277201E-2</v>
      </c>
      <c r="Z298" s="17">
        <v>3.3552824414616003E-2</v>
      </c>
      <c r="AA298" s="17">
        <v>1.8818619604029498E-2</v>
      </c>
      <c r="AB298" s="17">
        <v>1.1590911400530099E-2</v>
      </c>
      <c r="AC298" s="17">
        <v>1.10895793931584E-2</v>
      </c>
      <c r="AD298" s="17">
        <v>1.4653132442265999E-2</v>
      </c>
      <c r="AE298" s="17"/>
      <c r="AF298" s="17">
        <v>2.1975264667276E-2</v>
      </c>
      <c r="AG298" s="17">
        <v>2.19228744933368E-2</v>
      </c>
      <c r="AH298" s="17"/>
      <c r="AI298" s="17">
        <v>3.36791513986529E-2</v>
      </c>
      <c r="AJ298" s="17">
        <v>1.6546877036567501E-2</v>
      </c>
      <c r="AK298" s="17"/>
      <c r="AL298" s="17">
        <v>2.67634803558791E-2</v>
      </c>
      <c r="AM298" s="17">
        <v>2.1498725637036101E-2</v>
      </c>
      <c r="AN298" s="17"/>
      <c r="AO298" s="17">
        <v>2.3729883102698902E-2</v>
      </c>
      <c r="AP298" s="17">
        <v>2.13636776919565E-2</v>
      </c>
    </row>
    <row r="299" spans="2:42" x14ac:dyDescent="0.35">
      <c r="B299" t="s">
        <v>145</v>
      </c>
      <c r="C299" s="17">
        <v>4.6556241751893698E-2</v>
      </c>
      <c r="D299" s="17">
        <v>6.3221387161898401E-2</v>
      </c>
      <c r="E299" s="17">
        <v>3.0623547259516999E-2</v>
      </c>
      <c r="F299" s="17"/>
      <c r="G299" s="17">
        <v>7.6840856877640404E-2</v>
      </c>
      <c r="H299" s="17">
        <v>7.9539403692657704E-2</v>
      </c>
      <c r="I299" s="17">
        <v>5.1253725635211897E-2</v>
      </c>
      <c r="J299" s="17">
        <v>4.4778438798214998E-2</v>
      </c>
      <c r="K299" s="17">
        <v>2.2678881494150298E-2</v>
      </c>
      <c r="L299" s="17">
        <v>1.29710608765932E-2</v>
      </c>
      <c r="M299" s="17"/>
      <c r="N299" s="17">
        <v>5.65935290165437E-2</v>
      </c>
      <c r="O299" s="17">
        <v>4.0584238238013999E-2</v>
      </c>
      <c r="P299" s="17">
        <v>5.9179541291191802E-2</v>
      </c>
      <c r="Q299" s="17">
        <v>3.1431138784597502E-2</v>
      </c>
      <c r="R299" s="17"/>
      <c r="S299" s="17">
        <v>6.13208172287599E-2</v>
      </c>
      <c r="T299" s="17">
        <v>4.1886420947663698E-2</v>
      </c>
      <c r="U299" s="17">
        <v>4.2182802083980599E-2</v>
      </c>
      <c r="V299" s="17">
        <v>6.1077638788857198E-2</v>
      </c>
      <c r="W299" s="17">
        <v>4.6529709763572298E-2</v>
      </c>
      <c r="X299" s="17">
        <v>2.48041978322655E-2</v>
      </c>
      <c r="Y299" s="17">
        <v>4.8330578067068398E-2</v>
      </c>
      <c r="Z299" s="17">
        <v>4.8460776126354597E-2</v>
      </c>
      <c r="AA299" s="17">
        <v>6.4598184660362504E-2</v>
      </c>
      <c r="AB299" s="17">
        <v>2.5442699745195401E-2</v>
      </c>
      <c r="AC299" s="17">
        <v>3.1981307125677198E-2</v>
      </c>
      <c r="AD299" s="17">
        <v>4.5545435201910303E-2</v>
      </c>
      <c r="AE299" s="17"/>
      <c r="AF299" s="17">
        <v>4.1780046427692299E-2</v>
      </c>
      <c r="AG299" s="17">
        <v>5.3415048859134499E-2</v>
      </c>
      <c r="AH299" s="17"/>
      <c r="AI299" s="17">
        <v>5.7537852700813297E-2</v>
      </c>
      <c r="AJ299" s="17">
        <v>4.16053803710889E-2</v>
      </c>
      <c r="AK299" s="17"/>
      <c r="AL299" s="17">
        <v>5.1002250496713301E-2</v>
      </c>
      <c r="AM299" s="17">
        <v>4.62183649972744E-2</v>
      </c>
      <c r="AN299" s="17"/>
      <c r="AO299" s="17">
        <v>5.4560260333628402E-2</v>
      </c>
      <c r="AP299" s="17">
        <v>4.43741846858626E-2</v>
      </c>
    </row>
    <row r="300" spans="2:42" x14ac:dyDescent="0.35">
      <c r="B300" t="s">
        <v>146</v>
      </c>
      <c r="C300" s="17">
        <v>5.16857094916277E-2</v>
      </c>
      <c r="D300" s="17">
        <v>5.9502284794149402E-2</v>
      </c>
      <c r="E300" s="17">
        <v>4.3854859865826899E-2</v>
      </c>
      <c r="F300" s="17"/>
      <c r="G300" s="17">
        <v>6.2676847274855896E-2</v>
      </c>
      <c r="H300" s="17">
        <v>5.4715288790083097E-2</v>
      </c>
      <c r="I300" s="17">
        <v>4.9115133395910997E-2</v>
      </c>
      <c r="J300" s="17">
        <v>5.0477590936931702E-2</v>
      </c>
      <c r="K300" s="17">
        <v>5.4883625260194399E-2</v>
      </c>
      <c r="L300" s="17">
        <v>4.2783883101662201E-2</v>
      </c>
      <c r="M300" s="17"/>
      <c r="N300" s="17">
        <v>5.5869856553000502E-2</v>
      </c>
      <c r="O300" s="17">
        <v>4.5095099811423997E-2</v>
      </c>
      <c r="P300" s="17">
        <v>6.2964066977891003E-2</v>
      </c>
      <c r="Q300" s="17">
        <v>4.3431885106883603E-2</v>
      </c>
      <c r="R300" s="17"/>
      <c r="S300" s="17">
        <v>5.9159607429750599E-2</v>
      </c>
      <c r="T300" s="17">
        <v>5.9916694664053402E-2</v>
      </c>
      <c r="U300" s="17">
        <v>5.0527509246632601E-2</v>
      </c>
      <c r="V300" s="17">
        <v>4.3272677368453499E-2</v>
      </c>
      <c r="W300" s="17">
        <v>5.90297628164368E-2</v>
      </c>
      <c r="X300" s="17">
        <v>6.3556477205651302E-2</v>
      </c>
      <c r="Y300" s="17">
        <v>4.7231906172009799E-2</v>
      </c>
      <c r="Z300" s="17">
        <v>5.3611614322875902E-2</v>
      </c>
      <c r="AA300" s="17">
        <v>4.97517820043199E-2</v>
      </c>
      <c r="AB300" s="17">
        <v>4.7957125990826403E-2</v>
      </c>
      <c r="AC300" s="17">
        <v>2.5557332582152401E-2</v>
      </c>
      <c r="AD300" s="17">
        <v>2.7681201078409899E-2</v>
      </c>
      <c r="AE300" s="17"/>
      <c r="AF300" s="17">
        <v>6.0007160125531298E-2</v>
      </c>
      <c r="AG300" s="17">
        <v>4.0911486644808599E-2</v>
      </c>
      <c r="AH300" s="17"/>
      <c r="AI300" s="17">
        <v>6.7345542541925305E-2</v>
      </c>
      <c r="AJ300" s="17">
        <v>4.4625755989432497E-2</v>
      </c>
      <c r="AK300" s="17"/>
      <c r="AL300" s="17">
        <v>7.2732287352678004E-2</v>
      </c>
      <c r="AM300" s="17">
        <v>5.0086263824360801E-2</v>
      </c>
      <c r="AN300" s="17"/>
      <c r="AO300" s="17">
        <v>4.92519435090003E-2</v>
      </c>
      <c r="AP300" s="17">
        <v>5.2349203236079597E-2</v>
      </c>
    </row>
    <row r="301" spans="2:42" x14ac:dyDescent="0.35">
      <c r="B301" t="s">
        <v>147</v>
      </c>
      <c r="C301" s="17">
        <v>6.1744264255567602E-2</v>
      </c>
      <c r="D301" s="17">
        <v>7.1987713654833904E-2</v>
      </c>
      <c r="E301" s="17">
        <v>5.0205054276259702E-2</v>
      </c>
      <c r="F301" s="17"/>
      <c r="G301" s="17">
        <v>7.2971197878951496E-2</v>
      </c>
      <c r="H301" s="17">
        <v>6.93015416115004E-2</v>
      </c>
      <c r="I301" s="17">
        <v>7.8989741754786097E-2</v>
      </c>
      <c r="J301" s="17">
        <v>5.5704964812883201E-2</v>
      </c>
      <c r="K301" s="17">
        <v>6.6419176968604596E-2</v>
      </c>
      <c r="L301" s="17">
        <v>3.5780066988984401E-2</v>
      </c>
      <c r="M301" s="17"/>
      <c r="N301" s="17">
        <v>5.6957434969400901E-2</v>
      </c>
      <c r="O301" s="17">
        <v>6.3627937455245698E-2</v>
      </c>
      <c r="P301" s="17">
        <v>7.2753499011865896E-2</v>
      </c>
      <c r="Q301" s="17">
        <v>5.3563920347093799E-2</v>
      </c>
      <c r="R301" s="17"/>
      <c r="S301" s="17">
        <v>5.2727360734844998E-2</v>
      </c>
      <c r="T301" s="17">
        <v>7.5984005107738894E-2</v>
      </c>
      <c r="U301" s="17">
        <v>4.3807015949548701E-2</v>
      </c>
      <c r="V301" s="17">
        <v>7.5008605007615498E-2</v>
      </c>
      <c r="W301" s="17">
        <v>5.9413086104608902E-2</v>
      </c>
      <c r="X301" s="17">
        <v>6.9096950283162498E-2</v>
      </c>
      <c r="Y301" s="17">
        <v>6.3897762413655801E-2</v>
      </c>
      <c r="Z301" s="17">
        <v>3.1591259527960602E-2</v>
      </c>
      <c r="AA301" s="17">
        <v>6.4062157025795902E-2</v>
      </c>
      <c r="AB301" s="17">
        <v>6.7369358845844302E-2</v>
      </c>
      <c r="AC301" s="17">
        <v>5.1324156239532098E-2</v>
      </c>
      <c r="AD301" s="17">
        <v>5.9818676663040499E-2</v>
      </c>
      <c r="AE301" s="17"/>
      <c r="AF301" s="17">
        <v>5.5865564803624201E-2</v>
      </c>
      <c r="AG301" s="17">
        <v>7.0225631389987594E-2</v>
      </c>
      <c r="AH301" s="17"/>
      <c r="AI301" s="17">
        <v>6.3182835732295606E-2</v>
      </c>
      <c r="AJ301" s="17">
        <v>6.1095710231864803E-2</v>
      </c>
      <c r="AK301" s="17"/>
      <c r="AL301" s="17">
        <v>7.5217301557190003E-2</v>
      </c>
      <c r="AM301" s="17">
        <v>6.0720373755208203E-2</v>
      </c>
      <c r="AN301" s="17"/>
      <c r="AO301" s="17">
        <v>6.3425893152226506E-2</v>
      </c>
      <c r="AP301" s="17">
        <v>6.12858182663528E-2</v>
      </c>
    </row>
    <row r="302" spans="2:42" x14ac:dyDescent="0.35">
      <c r="B302" t="s">
        <v>148</v>
      </c>
      <c r="C302" s="17">
        <v>6.6497651377897204E-2</v>
      </c>
      <c r="D302" s="17">
        <v>8.1873194078230196E-2</v>
      </c>
      <c r="E302" s="17">
        <v>5.13581617695993E-2</v>
      </c>
      <c r="F302" s="17"/>
      <c r="G302" s="17">
        <v>8.4576982988341903E-2</v>
      </c>
      <c r="H302" s="17">
        <v>4.6465015062068099E-2</v>
      </c>
      <c r="I302" s="17">
        <v>4.76419521800115E-2</v>
      </c>
      <c r="J302" s="17">
        <v>7.5871523464406496E-2</v>
      </c>
      <c r="K302" s="17">
        <v>5.8190796558871903E-2</v>
      </c>
      <c r="L302" s="17">
        <v>8.4088988581891497E-2</v>
      </c>
      <c r="M302" s="17"/>
      <c r="N302" s="17">
        <v>7.1924434418930802E-2</v>
      </c>
      <c r="O302" s="17">
        <v>5.3772586859537598E-2</v>
      </c>
      <c r="P302" s="17">
        <v>7.9512054440959795E-2</v>
      </c>
      <c r="Q302" s="17">
        <v>6.3287786696194198E-2</v>
      </c>
      <c r="R302" s="17"/>
      <c r="S302" s="17">
        <v>5.30310922192739E-2</v>
      </c>
      <c r="T302" s="17">
        <v>7.8934926394652202E-2</v>
      </c>
      <c r="U302" s="17">
        <v>8.1816107959968298E-2</v>
      </c>
      <c r="V302" s="17">
        <v>6.2883446167887699E-2</v>
      </c>
      <c r="W302" s="17">
        <v>6.3449407152936899E-2</v>
      </c>
      <c r="X302" s="17">
        <v>6.2376528009234801E-2</v>
      </c>
      <c r="Y302" s="17">
        <v>4.5835941346511998E-2</v>
      </c>
      <c r="Z302" s="17">
        <v>7.1174922604949897E-2</v>
      </c>
      <c r="AA302" s="17">
        <v>4.5468482411566702E-2</v>
      </c>
      <c r="AB302" s="17">
        <v>9.2930486889362202E-2</v>
      </c>
      <c r="AC302" s="17">
        <v>6.8157409344297898E-2</v>
      </c>
      <c r="AD302" s="17">
        <v>0.10895104540841601</v>
      </c>
      <c r="AE302" s="17"/>
      <c r="AF302" s="17">
        <v>6.9064585629025302E-2</v>
      </c>
      <c r="AG302" s="17">
        <v>6.2952333322065498E-2</v>
      </c>
      <c r="AH302" s="17"/>
      <c r="AI302" s="17">
        <v>6.1278412258378198E-2</v>
      </c>
      <c r="AJ302" s="17">
        <v>6.8850651271465196E-2</v>
      </c>
      <c r="AK302" s="17"/>
      <c r="AL302" s="17">
        <v>5.7696374613507399E-2</v>
      </c>
      <c r="AM302" s="17">
        <v>6.7166508998369207E-2</v>
      </c>
      <c r="AN302" s="17"/>
      <c r="AO302" s="17">
        <v>7.0198920713306801E-2</v>
      </c>
      <c r="AP302" s="17">
        <v>6.5488610628661001E-2</v>
      </c>
    </row>
    <row r="303" spans="2:42" x14ac:dyDescent="0.35">
      <c r="B303" t="s">
        <v>149</v>
      </c>
      <c r="C303" s="17">
        <v>0.116929534832171</v>
      </c>
      <c r="D303" s="17">
        <v>0.11912112300633799</v>
      </c>
      <c r="E303" s="17">
        <v>0.11281432241086201</v>
      </c>
      <c r="F303" s="17"/>
      <c r="G303" s="17">
        <v>0.120381017417971</v>
      </c>
      <c r="H303" s="17">
        <v>8.1330097108684704E-2</v>
      </c>
      <c r="I303" s="17">
        <v>0.13041465776689901</v>
      </c>
      <c r="J303" s="17">
        <v>0.124044484238265</v>
      </c>
      <c r="K303" s="17">
        <v>0.11816505891806101</v>
      </c>
      <c r="L303" s="17">
        <v>0.12612834071079601</v>
      </c>
      <c r="M303" s="17"/>
      <c r="N303" s="17">
        <v>0.12522931119017799</v>
      </c>
      <c r="O303" s="17">
        <v>0.12590831399566499</v>
      </c>
      <c r="P303" s="17">
        <v>0.113814664734066</v>
      </c>
      <c r="Q303" s="17">
        <v>0.102939963891804</v>
      </c>
      <c r="R303" s="17"/>
      <c r="S303" s="17">
        <v>9.6955770855900597E-2</v>
      </c>
      <c r="T303" s="17">
        <v>0.13527759240185799</v>
      </c>
      <c r="U303" s="17">
        <v>0.124352042082767</v>
      </c>
      <c r="V303" s="17">
        <v>9.2724989254908005E-2</v>
      </c>
      <c r="W303" s="17">
        <v>0.117554220879489</v>
      </c>
      <c r="X303" s="17">
        <v>0.11759254552850799</v>
      </c>
      <c r="Y303" s="17">
        <v>0.146629486282953</v>
      </c>
      <c r="Z303" s="17">
        <v>8.4149803778807597E-2</v>
      </c>
      <c r="AA303" s="17">
        <v>9.5486372349233795E-2</v>
      </c>
      <c r="AB303" s="17">
        <v>0.122316933256786</v>
      </c>
      <c r="AC303" s="17">
        <v>0.174072953081472</v>
      </c>
      <c r="AD303" s="17">
        <v>0.111780516207379</v>
      </c>
      <c r="AE303" s="17"/>
      <c r="AF303" s="17">
        <v>0.108180378367204</v>
      </c>
      <c r="AG303" s="17">
        <v>0.128151409268939</v>
      </c>
      <c r="AH303" s="17"/>
      <c r="AI303" s="17">
        <v>0.11079684939640901</v>
      </c>
      <c r="AJ303" s="17">
        <v>0.119694345534878</v>
      </c>
      <c r="AK303" s="17"/>
      <c r="AL303" s="17">
        <v>0.132791144638118</v>
      </c>
      <c r="AM303" s="17">
        <v>0.115724123517919</v>
      </c>
      <c r="AN303" s="17"/>
      <c r="AO303" s="17">
        <v>0.113359978317341</v>
      </c>
      <c r="AP303" s="17">
        <v>0.117902668007244</v>
      </c>
    </row>
    <row r="304" spans="2:42" x14ac:dyDescent="0.35">
      <c r="B304" t="s">
        <v>150</v>
      </c>
      <c r="C304" s="17">
        <v>4.2998728021819303E-2</v>
      </c>
      <c r="D304" s="17">
        <v>3.2845553788392899E-2</v>
      </c>
      <c r="E304" s="17">
        <v>5.3223051250330902E-2</v>
      </c>
      <c r="F304" s="17"/>
      <c r="G304" s="17">
        <v>5.4673851289231697E-2</v>
      </c>
      <c r="H304" s="17">
        <v>3.1320517815883499E-2</v>
      </c>
      <c r="I304" s="17">
        <v>4.8291481540011297E-2</v>
      </c>
      <c r="J304" s="17">
        <v>3.3648772910639002E-2</v>
      </c>
      <c r="K304" s="17">
        <v>4.3539080618726501E-2</v>
      </c>
      <c r="L304" s="17">
        <v>4.76571163913007E-2</v>
      </c>
      <c r="M304" s="17"/>
      <c r="N304" s="17">
        <v>4.6684487404635898E-2</v>
      </c>
      <c r="O304" s="17">
        <v>5.0679835186771098E-2</v>
      </c>
      <c r="P304" s="17">
        <v>4.0174663875142201E-2</v>
      </c>
      <c r="Q304" s="17">
        <v>3.4098490735747299E-2</v>
      </c>
      <c r="R304" s="17"/>
      <c r="S304" s="17">
        <v>2.6116131372609899E-2</v>
      </c>
      <c r="T304" s="17">
        <v>5.8199099174021197E-2</v>
      </c>
      <c r="U304" s="17">
        <v>5.9943906756423401E-2</v>
      </c>
      <c r="V304" s="17">
        <v>2.9074758915265099E-2</v>
      </c>
      <c r="W304" s="17">
        <v>5.3772432351235397E-2</v>
      </c>
      <c r="X304" s="17">
        <v>3.4724638687297797E-2</v>
      </c>
      <c r="Y304" s="17">
        <v>6.5553012251925294E-2</v>
      </c>
      <c r="Z304" s="17">
        <v>2.56614670776E-2</v>
      </c>
      <c r="AA304" s="17">
        <v>4.1800091922361698E-2</v>
      </c>
      <c r="AB304" s="17">
        <v>3.4908229792981499E-2</v>
      </c>
      <c r="AC304" s="17">
        <v>5.3951351923443899E-2</v>
      </c>
      <c r="AD304" s="17">
        <v>2.5382919735385201E-2</v>
      </c>
      <c r="AE304" s="17"/>
      <c r="AF304" s="17">
        <v>4.48719790849018E-2</v>
      </c>
      <c r="AG304" s="17">
        <v>4.0851002498814001E-2</v>
      </c>
      <c r="AH304" s="17"/>
      <c r="AI304" s="17">
        <v>4.8100127046801201E-2</v>
      </c>
      <c r="AJ304" s="17">
        <v>4.0698854211106299E-2</v>
      </c>
      <c r="AK304" s="17"/>
      <c r="AL304" s="17">
        <v>4.3290562192543999E-2</v>
      </c>
      <c r="AM304" s="17">
        <v>4.2976549931727497E-2</v>
      </c>
      <c r="AN304" s="17"/>
      <c r="AO304" s="17">
        <v>4.8572821988294199E-2</v>
      </c>
      <c r="AP304" s="17">
        <v>4.1479117465938797E-2</v>
      </c>
    </row>
    <row r="305" spans="2:42" x14ac:dyDescent="0.35">
      <c r="B305" t="s">
        <v>151</v>
      </c>
      <c r="C305" s="17">
        <v>0.191828541149583</v>
      </c>
      <c r="D305" s="17">
        <v>0.18258618483112199</v>
      </c>
      <c r="E305" s="17">
        <v>0.201629642073477</v>
      </c>
      <c r="F305" s="17"/>
      <c r="G305" s="17">
        <v>0.16417304445587899</v>
      </c>
      <c r="H305" s="17">
        <v>0.19628992572096801</v>
      </c>
      <c r="I305" s="17">
        <v>0.185858952797645</v>
      </c>
      <c r="J305" s="17">
        <v>0.213882059333769</v>
      </c>
      <c r="K305" s="17">
        <v>0.186055193302609</v>
      </c>
      <c r="L305" s="17">
        <v>0.19750300178878899</v>
      </c>
      <c r="M305" s="17"/>
      <c r="N305" s="17">
        <v>0.19965618851588099</v>
      </c>
      <c r="O305" s="17">
        <v>0.19217872267248301</v>
      </c>
      <c r="P305" s="17">
        <v>0.18417476534463401</v>
      </c>
      <c r="Q305" s="17">
        <v>0.189689240654735</v>
      </c>
      <c r="R305" s="17"/>
      <c r="S305" s="17">
        <v>0.195075389826041</v>
      </c>
      <c r="T305" s="17">
        <v>0.189873947554585</v>
      </c>
      <c r="U305" s="17">
        <v>0.18175487020324901</v>
      </c>
      <c r="V305" s="17">
        <v>0.18824167199059</v>
      </c>
      <c r="W305" s="17">
        <v>0.18767181779911099</v>
      </c>
      <c r="X305" s="17">
        <v>0.21724654405881</v>
      </c>
      <c r="Y305" s="17">
        <v>0.15514329275126801</v>
      </c>
      <c r="Z305" s="17">
        <v>0.19765661896259201</v>
      </c>
      <c r="AA305" s="17">
        <v>0.19871693529276399</v>
      </c>
      <c r="AB305" s="17">
        <v>0.196546020754021</v>
      </c>
      <c r="AC305" s="17">
        <v>0.21095388895734299</v>
      </c>
      <c r="AD305" s="17">
        <v>0.17516487713080101</v>
      </c>
      <c r="AE305" s="17"/>
      <c r="AF305" s="17">
        <v>0.19768717081214299</v>
      </c>
      <c r="AG305" s="17">
        <v>0.184582709839748</v>
      </c>
      <c r="AH305" s="17"/>
      <c r="AI305" s="17">
        <v>0.202581410200663</v>
      </c>
      <c r="AJ305" s="17">
        <v>0.18698080393093</v>
      </c>
      <c r="AK305" s="17"/>
      <c r="AL305" s="17">
        <v>0.17455823669359599</v>
      </c>
      <c r="AM305" s="17">
        <v>0.19314100694886299</v>
      </c>
      <c r="AN305" s="17"/>
      <c r="AO305" s="17">
        <v>0.20429557591584199</v>
      </c>
      <c r="AP305" s="17">
        <v>0.18842977576362399</v>
      </c>
    </row>
    <row r="306" spans="2:42" x14ac:dyDescent="0.35">
      <c r="B306" t="s">
        <v>152</v>
      </c>
      <c r="C306" s="17">
        <v>0.36674410267149599</v>
      </c>
      <c r="D306" s="17">
        <v>0.32821650296873101</v>
      </c>
      <c r="E306" s="17">
        <v>0.40637466252774201</v>
      </c>
      <c r="F306" s="17"/>
      <c r="G306" s="17">
        <v>0.25667998493885802</v>
      </c>
      <c r="H306" s="17">
        <v>0.37584720229045498</v>
      </c>
      <c r="I306" s="17">
        <v>0.362869610523464</v>
      </c>
      <c r="J306" s="17">
        <v>0.34227646377239301</v>
      </c>
      <c r="K306" s="17">
        <v>0.42206108328493802</v>
      </c>
      <c r="L306" s="17">
        <v>0.418867675236621</v>
      </c>
      <c r="M306" s="17"/>
      <c r="N306" s="17">
        <v>0.334334259443618</v>
      </c>
      <c r="O306" s="17">
        <v>0.37292214570896398</v>
      </c>
      <c r="P306" s="17">
        <v>0.33564635333354897</v>
      </c>
      <c r="Q306" s="17">
        <v>0.426238769226921</v>
      </c>
      <c r="R306" s="17"/>
      <c r="S306" s="17">
        <v>0.35894682872171801</v>
      </c>
      <c r="T306" s="17">
        <v>0.31940232828368298</v>
      </c>
      <c r="U306" s="17">
        <v>0.35741356194600099</v>
      </c>
      <c r="V306" s="17">
        <v>0.38782604742342103</v>
      </c>
      <c r="W306" s="17">
        <v>0.38602347416610899</v>
      </c>
      <c r="X306" s="17">
        <v>0.35218397741170099</v>
      </c>
      <c r="Y306" s="17">
        <v>0.36614454451344203</v>
      </c>
      <c r="Z306" s="17">
        <v>0.43458677631144699</v>
      </c>
      <c r="AA306" s="17">
        <v>0.38540199201805397</v>
      </c>
      <c r="AB306" s="17">
        <v>0.37010297206666598</v>
      </c>
      <c r="AC306" s="17">
        <v>0.37291202135292401</v>
      </c>
      <c r="AD306" s="17">
        <v>0.39117577832663603</v>
      </c>
      <c r="AE306" s="17"/>
      <c r="AF306" s="17">
        <v>0.37044935459228001</v>
      </c>
      <c r="AG306" s="17">
        <v>0.36101032565275198</v>
      </c>
      <c r="AH306" s="17"/>
      <c r="AI306" s="17">
        <v>0.31827324586235101</v>
      </c>
      <c r="AJ306" s="17">
        <v>0.38859631490038898</v>
      </c>
      <c r="AK306" s="17"/>
      <c r="AL306" s="17">
        <v>0.33634759182296098</v>
      </c>
      <c r="AM306" s="17">
        <v>0.36905410137521399</v>
      </c>
      <c r="AN306" s="17"/>
      <c r="AO306" s="17">
        <v>0.349230013917532</v>
      </c>
      <c r="AP306" s="17">
        <v>0.37151879687421802</v>
      </c>
    </row>
    <row r="307" spans="2:42" x14ac:dyDescent="0.35">
      <c r="B307" t="s">
        <v>75</v>
      </c>
      <c r="C307" s="17">
        <v>2.0653696131047401E-2</v>
      </c>
      <c r="D307" s="17">
        <v>1.8468464654957301E-2</v>
      </c>
      <c r="E307" s="17">
        <v>2.2936886878640001E-2</v>
      </c>
      <c r="F307" s="17"/>
      <c r="G307" s="17">
        <v>4.2460896136612802E-2</v>
      </c>
      <c r="H307" s="17">
        <v>1.32335975433458E-2</v>
      </c>
      <c r="I307" s="17">
        <v>1.1300767490671699E-2</v>
      </c>
      <c r="J307" s="17">
        <v>3.1230376192829298E-2</v>
      </c>
      <c r="K307" s="17">
        <v>1.27720019298126E-2</v>
      </c>
      <c r="L307" s="17">
        <v>1.6439008891963501E-2</v>
      </c>
      <c r="M307" s="17"/>
      <c r="N307" s="17">
        <v>1.6917834830437E-2</v>
      </c>
      <c r="O307" s="17">
        <v>1.5888636577065102E-2</v>
      </c>
      <c r="P307" s="17">
        <v>2.50338878889344E-2</v>
      </c>
      <c r="Q307" s="17">
        <v>2.3200563584798599E-2</v>
      </c>
      <c r="R307" s="17"/>
      <c r="S307" s="17">
        <v>3.0792852287042601E-2</v>
      </c>
      <c r="T307" s="17">
        <v>2.2026669811905E-2</v>
      </c>
      <c r="U307" s="17">
        <v>1.78791365363009E-2</v>
      </c>
      <c r="V307" s="17">
        <v>2.7177224981255799E-2</v>
      </c>
      <c r="W307" s="17">
        <v>4.1752958557338604E-3</v>
      </c>
      <c r="X307" s="17">
        <v>2.5773006529262302E-2</v>
      </c>
      <c r="Y307" s="17">
        <v>2.6034775654128602E-2</v>
      </c>
      <c r="Z307" s="17">
        <v>1.03513112837784E-2</v>
      </c>
      <c r="AA307" s="17">
        <v>2.03111072581297E-2</v>
      </c>
      <c r="AB307" s="17">
        <v>1.6530678174675101E-2</v>
      </c>
      <c r="AC307" s="17">
        <v>0</v>
      </c>
      <c r="AD307" s="17">
        <v>2.56862046050104E-2</v>
      </c>
      <c r="AE307" s="17"/>
      <c r="AF307" s="17">
        <v>1.87673387816569E-2</v>
      </c>
      <c r="AG307" s="17">
        <v>2.1837179725915399E-2</v>
      </c>
      <c r="AH307" s="17"/>
      <c r="AI307" s="17">
        <v>2.0834068913955402E-2</v>
      </c>
      <c r="AJ307" s="17">
        <v>2.0572378312632499E-2</v>
      </c>
      <c r="AK307" s="17"/>
      <c r="AL307" s="17">
        <v>1.8396790196954099E-2</v>
      </c>
      <c r="AM307" s="17">
        <v>2.0825210875228001E-2</v>
      </c>
      <c r="AN307" s="17"/>
      <c r="AO307" s="17">
        <v>1.63800699656209E-2</v>
      </c>
      <c r="AP307" s="17">
        <v>2.1818772907996001E-2</v>
      </c>
    </row>
    <row r="308" spans="2:42" x14ac:dyDescent="0.3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</row>
    <row r="309" spans="2:42" x14ac:dyDescent="0.35">
      <c r="B309" s="6" t="s">
        <v>175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</row>
    <row r="310" spans="2:42" x14ac:dyDescent="0.35">
      <c r="B310" s="24" t="s">
        <v>59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</row>
    <row r="311" spans="2:42" x14ac:dyDescent="0.35">
      <c r="B311" t="s">
        <v>143</v>
      </c>
      <c r="C311" s="17">
        <v>0.180783374936518</v>
      </c>
      <c r="D311" s="17">
        <v>0.17035172108403299</v>
      </c>
      <c r="E311" s="17">
        <v>0.189649844487075</v>
      </c>
      <c r="F311" s="17"/>
      <c r="G311" s="17">
        <v>0.29655813454627999</v>
      </c>
      <c r="H311" s="17">
        <v>0.28350162680049601</v>
      </c>
      <c r="I311" s="17">
        <v>0.254321048169036</v>
      </c>
      <c r="J311" s="17">
        <v>0.14816690972568899</v>
      </c>
      <c r="K311" s="17">
        <v>9.8154855779840594E-2</v>
      </c>
      <c r="L311" s="17">
        <v>4.1407845303386898E-2</v>
      </c>
      <c r="M311" s="17"/>
      <c r="N311" s="17">
        <v>0.19968012207212299</v>
      </c>
      <c r="O311" s="17">
        <v>0.17815393182306699</v>
      </c>
      <c r="P311" s="17">
        <v>0.15849657178798501</v>
      </c>
      <c r="Q311" s="17">
        <v>0.18253122404172001</v>
      </c>
      <c r="R311" s="17"/>
      <c r="S311" s="17">
        <v>0.209668531588765</v>
      </c>
      <c r="T311" s="17">
        <v>0.17930899449965801</v>
      </c>
      <c r="U311" s="17">
        <v>0.137246305933797</v>
      </c>
      <c r="V311" s="17">
        <v>0.13307799804689199</v>
      </c>
      <c r="W311" s="17">
        <v>0.16068590192739701</v>
      </c>
      <c r="X311" s="17">
        <v>0.176301085355281</v>
      </c>
      <c r="Y311" s="17">
        <v>0.21161558983827</v>
      </c>
      <c r="Z311" s="17">
        <v>0.17481768415993601</v>
      </c>
      <c r="AA311" s="17">
        <v>0.18471183881338499</v>
      </c>
      <c r="AB311" s="17">
        <v>0.16809493290945199</v>
      </c>
      <c r="AC311" s="17">
        <v>0.27777889726090299</v>
      </c>
      <c r="AD311" s="17">
        <v>0.16040639756706501</v>
      </c>
      <c r="AE311" s="17"/>
      <c r="AF311" s="17">
        <v>0.17877688308867801</v>
      </c>
      <c r="AG311" s="17">
        <v>0.185092148314216</v>
      </c>
      <c r="AH311" s="17"/>
      <c r="AI311" s="17">
        <v>0.17797257254201099</v>
      </c>
      <c r="AJ311" s="17">
        <v>0.18205057453854001</v>
      </c>
      <c r="AK311" s="17"/>
      <c r="AL311" s="17">
        <v>0.15799030165906</v>
      </c>
      <c r="AM311" s="17">
        <v>0.18251554643432699</v>
      </c>
      <c r="AN311" s="17"/>
      <c r="AO311" s="17">
        <v>0.14916259583093</v>
      </c>
      <c r="AP311" s="17">
        <v>0.18940383774231501</v>
      </c>
    </row>
    <row r="312" spans="2:42" x14ac:dyDescent="0.35">
      <c r="B312" t="s">
        <v>144</v>
      </c>
      <c r="C312" s="17">
        <v>0.16091221229789099</v>
      </c>
      <c r="D312" s="17">
        <v>0.16515724016389099</v>
      </c>
      <c r="E312" s="17">
        <v>0.15793441551399101</v>
      </c>
      <c r="F312" s="17"/>
      <c r="G312" s="17">
        <v>0.196101765707207</v>
      </c>
      <c r="H312" s="17">
        <v>0.195107493095458</v>
      </c>
      <c r="I312" s="17">
        <v>0.176472908824336</v>
      </c>
      <c r="J312" s="17">
        <v>0.18090497137383299</v>
      </c>
      <c r="K312" s="17">
        <v>0.13920206428307799</v>
      </c>
      <c r="L312" s="17">
        <v>9.5063633177580195E-2</v>
      </c>
      <c r="M312" s="17"/>
      <c r="N312" s="17">
        <v>0.20568156297783399</v>
      </c>
      <c r="O312" s="17">
        <v>0.15724904917260499</v>
      </c>
      <c r="P312" s="17">
        <v>0.12813183155309901</v>
      </c>
      <c r="Q312" s="17">
        <v>0.14601376986412901</v>
      </c>
      <c r="R312" s="17"/>
      <c r="S312" s="17">
        <v>0.15979936578295001</v>
      </c>
      <c r="T312" s="17">
        <v>0.15148220038378399</v>
      </c>
      <c r="U312" s="17">
        <v>0.17222438169705201</v>
      </c>
      <c r="V312" s="17">
        <v>0.148104741003311</v>
      </c>
      <c r="W312" s="17">
        <v>0.15724822844111699</v>
      </c>
      <c r="X312" s="17">
        <v>0.18082977290295801</v>
      </c>
      <c r="Y312" s="17">
        <v>0.175123076620959</v>
      </c>
      <c r="Z312" s="17">
        <v>0.158476672595253</v>
      </c>
      <c r="AA312" s="17">
        <v>0.15483480669354699</v>
      </c>
      <c r="AB312" s="17">
        <v>0.16161223964384</v>
      </c>
      <c r="AC312" s="17">
        <v>0.13826645613087299</v>
      </c>
      <c r="AD312" s="17">
        <v>0.187151519571398</v>
      </c>
      <c r="AE312" s="17"/>
      <c r="AF312" s="17">
        <v>0.15594598961296099</v>
      </c>
      <c r="AG312" s="17">
        <v>0.16752335744535901</v>
      </c>
      <c r="AH312" s="17"/>
      <c r="AI312" s="17">
        <v>0.18833167956734401</v>
      </c>
      <c r="AJ312" s="17">
        <v>0.14855063964539</v>
      </c>
      <c r="AK312" s="17"/>
      <c r="AL312" s="17">
        <v>0.200015839529707</v>
      </c>
      <c r="AM312" s="17">
        <v>0.15794051174099999</v>
      </c>
      <c r="AN312" s="17"/>
      <c r="AO312" s="17">
        <v>0.17492736692473701</v>
      </c>
      <c r="AP312" s="17">
        <v>0.15709139818149101</v>
      </c>
    </row>
    <row r="313" spans="2:42" x14ac:dyDescent="0.35">
      <c r="B313" t="s">
        <v>145</v>
      </c>
      <c r="C313" s="17">
        <v>0.2649025347583</v>
      </c>
      <c r="D313" s="17">
        <v>0.288743413062789</v>
      </c>
      <c r="E313" s="17">
        <v>0.24141719823364199</v>
      </c>
      <c r="F313" s="17"/>
      <c r="G313" s="17">
        <v>0.25897649540915801</v>
      </c>
      <c r="H313" s="17">
        <v>0.30896530933356398</v>
      </c>
      <c r="I313" s="17">
        <v>0.31374273985851697</v>
      </c>
      <c r="J313" s="17">
        <v>0.30119862356850102</v>
      </c>
      <c r="K313" s="17">
        <v>0.25082004149993098</v>
      </c>
      <c r="L313" s="17">
        <v>0.17303187654747801</v>
      </c>
      <c r="M313" s="17"/>
      <c r="N313" s="17">
        <v>0.289205624436497</v>
      </c>
      <c r="O313" s="17">
        <v>0.25494732495654299</v>
      </c>
      <c r="P313" s="17">
        <v>0.29874290615306698</v>
      </c>
      <c r="Q313" s="17">
        <v>0.221359142123009</v>
      </c>
      <c r="R313" s="17"/>
      <c r="S313" s="17">
        <v>0.28940561991855801</v>
      </c>
      <c r="T313" s="17">
        <v>0.25697747870429</v>
      </c>
      <c r="U313" s="17">
        <v>0.24886206663256999</v>
      </c>
      <c r="V313" s="17">
        <v>0.27414474111348502</v>
      </c>
      <c r="W313" s="17">
        <v>0.28764325072222202</v>
      </c>
      <c r="X313" s="17">
        <v>0.25234664850553301</v>
      </c>
      <c r="Y313" s="17">
        <v>0.21536668047691701</v>
      </c>
      <c r="Z313" s="17">
        <v>0.20400399101901801</v>
      </c>
      <c r="AA313" s="17">
        <v>0.29006576359990199</v>
      </c>
      <c r="AB313" s="17">
        <v>0.322850151529677</v>
      </c>
      <c r="AC313" s="17">
        <v>0.227473856227455</v>
      </c>
      <c r="AD313" s="17">
        <v>0.193516527825984</v>
      </c>
      <c r="AE313" s="17"/>
      <c r="AF313" s="17">
        <v>0.276856713236938</v>
      </c>
      <c r="AG313" s="17">
        <v>0.24938643342782599</v>
      </c>
      <c r="AH313" s="17"/>
      <c r="AI313" s="17">
        <v>0.32380067207528501</v>
      </c>
      <c r="AJ313" s="17">
        <v>0.23834937103757201</v>
      </c>
      <c r="AK313" s="17"/>
      <c r="AL313" s="17">
        <v>0.310054368065728</v>
      </c>
      <c r="AM313" s="17">
        <v>0.261471197624563</v>
      </c>
      <c r="AN313" s="17"/>
      <c r="AO313" s="17">
        <v>0.33624419799606597</v>
      </c>
      <c r="AP313" s="17">
        <v>0.24545335697582699</v>
      </c>
    </row>
    <row r="314" spans="2:42" x14ac:dyDescent="0.35">
      <c r="B314" t="s">
        <v>146</v>
      </c>
      <c r="C314" s="17">
        <v>6.9446098062261694E-2</v>
      </c>
      <c r="D314" s="17">
        <v>6.8165706713300897E-2</v>
      </c>
      <c r="E314" s="17">
        <v>7.0012385119083406E-2</v>
      </c>
      <c r="F314" s="17"/>
      <c r="G314" s="17">
        <v>6.3854757312884605E-2</v>
      </c>
      <c r="H314" s="17">
        <v>5.8423279182514297E-2</v>
      </c>
      <c r="I314" s="17">
        <v>5.9342143892771503E-2</v>
      </c>
      <c r="J314" s="17">
        <v>7.95532140962492E-2</v>
      </c>
      <c r="K314" s="17">
        <v>7.1615625958368706E-2</v>
      </c>
      <c r="L314" s="17">
        <v>8.0758271013421201E-2</v>
      </c>
      <c r="M314" s="17"/>
      <c r="N314" s="17">
        <v>8.2169184690774305E-2</v>
      </c>
      <c r="O314" s="17">
        <v>7.2075343417457E-2</v>
      </c>
      <c r="P314" s="17">
        <v>6.6293790894460705E-2</v>
      </c>
      <c r="Q314" s="17">
        <v>5.5422646393512E-2</v>
      </c>
      <c r="R314" s="17"/>
      <c r="S314" s="17">
        <v>7.4452676134754703E-2</v>
      </c>
      <c r="T314" s="17">
        <v>5.0634228135008903E-2</v>
      </c>
      <c r="U314" s="17">
        <v>7.8987577672344794E-2</v>
      </c>
      <c r="V314" s="17">
        <v>6.4691716420546594E-2</v>
      </c>
      <c r="W314" s="17">
        <v>8.0484135491922196E-2</v>
      </c>
      <c r="X314" s="17">
        <v>6.6198933649648198E-2</v>
      </c>
      <c r="Y314" s="17">
        <v>8.6750567871233294E-2</v>
      </c>
      <c r="Z314" s="17">
        <v>0.135359042485204</v>
      </c>
      <c r="AA314" s="17">
        <v>5.8614054054248903E-2</v>
      </c>
      <c r="AB314" s="17">
        <v>5.81733277084132E-2</v>
      </c>
      <c r="AC314" s="17">
        <v>4.04117247304994E-2</v>
      </c>
      <c r="AD314" s="17">
        <v>8.8368519979520693E-2</v>
      </c>
      <c r="AE314" s="17"/>
      <c r="AF314" s="17">
        <v>6.9569577856053694E-2</v>
      </c>
      <c r="AG314" s="17">
        <v>6.9138745863241799E-2</v>
      </c>
      <c r="AH314" s="17"/>
      <c r="AI314" s="17">
        <v>7.8529232214467504E-2</v>
      </c>
      <c r="AJ314" s="17">
        <v>6.5351130730055301E-2</v>
      </c>
      <c r="AK314" s="17"/>
      <c r="AL314" s="17">
        <v>7.8862904953358404E-2</v>
      </c>
      <c r="AM314" s="17">
        <v>6.8730462908609097E-2</v>
      </c>
      <c r="AN314" s="17"/>
      <c r="AO314" s="17">
        <v>7.1382464764736503E-2</v>
      </c>
      <c r="AP314" s="17">
        <v>6.8918205404040603E-2</v>
      </c>
    </row>
    <row r="315" spans="2:42" x14ac:dyDescent="0.35">
      <c r="B315" t="s">
        <v>147</v>
      </c>
      <c r="C315" s="17">
        <v>6.17482771820866E-2</v>
      </c>
      <c r="D315" s="17">
        <v>5.9488845548312401E-2</v>
      </c>
      <c r="E315" s="17">
        <v>6.3097648743452694E-2</v>
      </c>
      <c r="F315" s="17"/>
      <c r="G315" s="17">
        <v>7.0946867900379407E-2</v>
      </c>
      <c r="H315" s="17">
        <v>5.5326710077492999E-2</v>
      </c>
      <c r="I315" s="17">
        <v>5.2381055914832997E-2</v>
      </c>
      <c r="J315" s="17">
        <v>5.4571320648016002E-2</v>
      </c>
      <c r="K315" s="17">
        <v>6.6977549863886196E-2</v>
      </c>
      <c r="L315" s="17">
        <v>7.0793612601780104E-2</v>
      </c>
      <c r="M315" s="17"/>
      <c r="N315" s="17">
        <v>5.20414340965559E-2</v>
      </c>
      <c r="O315" s="17">
        <v>7.2789540383348894E-2</v>
      </c>
      <c r="P315" s="17">
        <v>5.8505548278167903E-2</v>
      </c>
      <c r="Q315" s="17">
        <v>6.4440387467291804E-2</v>
      </c>
      <c r="R315" s="17"/>
      <c r="S315" s="17">
        <v>4.4261479440118802E-2</v>
      </c>
      <c r="T315" s="17">
        <v>8.0823533078090398E-2</v>
      </c>
      <c r="U315" s="17">
        <v>6.3607109969910494E-2</v>
      </c>
      <c r="V315" s="17">
        <v>5.1998678179258802E-2</v>
      </c>
      <c r="W315" s="17">
        <v>6.04016059714629E-2</v>
      </c>
      <c r="X315" s="17">
        <v>4.4841554854045701E-2</v>
      </c>
      <c r="Y315" s="17">
        <v>4.9732974105740999E-2</v>
      </c>
      <c r="Z315" s="17">
        <v>6.03124131006888E-2</v>
      </c>
      <c r="AA315" s="17">
        <v>6.3756420621151194E-2</v>
      </c>
      <c r="AB315" s="17">
        <v>7.7604790744041904E-2</v>
      </c>
      <c r="AC315" s="17">
        <v>7.7258712224676895E-2</v>
      </c>
      <c r="AD315" s="17">
        <v>9.2231624500676096E-2</v>
      </c>
      <c r="AE315" s="17"/>
      <c r="AF315" s="17">
        <v>6.2318792179553002E-2</v>
      </c>
      <c r="AG315" s="17">
        <v>6.1524904356281399E-2</v>
      </c>
      <c r="AH315" s="17"/>
      <c r="AI315" s="17">
        <v>6.9087720225828694E-2</v>
      </c>
      <c r="AJ315" s="17">
        <v>5.8439421560548398E-2</v>
      </c>
      <c r="AK315" s="17"/>
      <c r="AL315" s="17">
        <v>8.1276762746235701E-2</v>
      </c>
      <c r="AM315" s="17">
        <v>6.0264199731107498E-2</v>
      </c>
      <c r="AN315" s="17"/>
      <c r="AO315" s="17">
        <v>7.9112213761369204E-2</v>
      </c>
      <c r="AP315" s="17">
        <v>5.7014517493746898E-2</v>
      </c>
    </row>
    <row r="316" spans="2:42" x14ac:dyDescent="0.35">
      <c r="B316" t="s">
        <v>148</v>
      </c>
      <c r="C316" s="17">
        <v>1.5543127788021201E-2</v>
      </c>
      <c r="D316" s="17">
        <v>1.13097261440559E-2</v>
      </c>
      <c r="E316" s="17">
        <v>1.9788901167011399E-2</v>
      </c>
      <c r="F316" s="17"/>
      <c r="G316" s="17">
        <v>1.88936153975451E-2</v>
      </c>
      <c r="H316" s="17">
        <v>2.3417664059741501E-2</v>
      </c>
      <c r="I316" s="17">
        <v>1.04796490226449E-2</v>
      </c>
      <c r="J316" s="17">
        <v>9.5129077083377193E-3</v>
      </c>
      <c r="K316" s="17">
        <v>2.1401293815831599E-2</v>
      </c>
      <c r="L316" s="17">
        <v>1.1956661242658E-2</v>
      </c>
      <c r="M316" s="17"/>
      <c r="N316" s="17">
        <v>1.71891020851513E-2</v>
      </c>
      <c r="O316" s="17">
        <v>1.3015675948105499E-2</v>
      </c>
      <c r="P316" s="17">
        <v>1.7497475830083702E-2</v>
      </c>
      <c r="Q316" s="17">
        <v>1.35582342705566E-2</v>
      </c>
      <c r="R316" s="17"/>
      <c r="S316" s="17">
        <v>1.1738738897221299E-2</v>
      </c>
      <c r="T316" s="17">
        <v>1.8366740857856601E-2</v>
      </c>
      <c r="U316" s="17">
        <v>2.5224433797420599E-2</v>
      </c>
      <c r="V316" s="17">
        <v>1.8194718772138099E-2</v>
      </c>
      <c r="W316" s="17">
        <v>5.3119899704200798E-3</v>
      </c>
      <c r="X316" s="17">
        <v>8.4828620805257205E-3</v>
      </c>
      <c r="Y316" s="17">
        <v>8.2611443854231793E-3</v>
      </c>
      <c r="Z316" s="17">
        <v>1.5684520348770201E-2</v>
      </c>
      <c r="AA316" s="17">
        <v>2.4559981047992299E-2</v>
      </c>
      <c r="AB316" s="17">
        <v>1.1893911026943E-2</v>
      </c>
      <c r="AC316" s="17">
        <v>2.60298432832533E-2</v>
      </c>
      <c r="AD316" s="17">
        <v>1.20701472436781E-2</v>
      </c>
      <c r="AE316" s="17"/>
      <c r="AF316" s="17">
        <v>1.5123956127131299E-2</v>
      </c>
      <c r="AG316" s="17">
        <v>1.6246509146589701E-2</v>
      </c>
      <c r="AH316" s="17"/>
      <c r="AI316" s="17">
        <v>9.3663001107471104E-3</v>
      </c>
      <c r="AJ316" s="17">
        <v>1.8327839224762801E-2</v>
      </c>
      <c r="AK316" s="17"/>
      <c r="AL316" s="17">
        <v>1.4642402659988099E-2</v>
      </c>
      <c r="AM316" s="17">
        <v>1.5611578864150599E-2</v>
      </c>
      <c r="AN316" s="17"/>
      <c r="AO316" s="17">
        <v>1.62355332069773E-2</v>
      </c>
      <c r="AP316" s="17">
        <v>1.5354364091190301E-2</v>
      </c>
    </row>
    <row r="317" spans="2:42" x14ac:dyDescent="0.35">
      <c r="B317" t="s">
        <v>149</v>
      </c>
      <c r="C317" s="17">
        <v>1.9563859781995398E-2</v>
      </c>
      <c r="D317" s="17">
        <v>1.8360489958504801E-2</v>
      </c>
      <c r="E317" s="17">
        <v>2.0880554420475199E-2</v>
      </c>
      <c r="F317" s="17"/>
      <c r="G317" s="17">
        <v>2.00944615560185E-2</v>
      </c>
      <c r="H317" s="17">
        <v>8.0467129836665797E-3</v>
      </c>
      <c r="I317" s="17">
        <v>2.7969950509032601E-2</v>
      </c>
      <c r="J317" s="17">
        <v>1.4054632288707901E-2</v>
      </c>
      <c r="K317" s="17">
        <v>2.60433462134224E-2</v>
      </c>
      <c r="L317" s="17">
        <v>2.1906271966559501E-2</v>
      </c>
      <c r="M317" s="17"/>
      <c r="N317" s="17">
        <v>1.86975055830494E-2</v>
      </c>
      <c r="O317" s="17">
        <v>1.6050794383886301E-2</v>
      </c>
      <c r="P317" s="17">
        <v>2.6974392499573001E-2</v>
      </c>
      <c r="Q317" s="17">
        <v>1.78880089159845E-2</v>
      </c>
      <c r="R317" s="17"/>
      <c r="S317" s="17">
        <v>2.9611142069365399E-2</v>
      </c>
      <c r="T317" s="17">
        <v>2.58588874054579E-2</v>
      </c>
      <c r="U317" s="17">
        <v>5.1729078936789798E-3</v>
      </c>
      <c r="V317" s="17">
        <v>1.36044670733813E-2</v>
      </c>
      <c r="W317" s="17">
        <v>3.3632791342440502E-2</v>
      </c>
      <c r="X317" s="17">
        <v>1.5761090436088799E-2</v>
      </c>
      <c r="Y317" s="17">
        <v>1.6502148912128801E-2</v>
      </c>
      <c r="Z317" s="17">
        <v>1.12196494496763E-2</v>
      </c>
      <c r="AA317" s="17">
        <v>1.8875787957710301E-2</v>
      </c>
      <c r="AB317" s="17">
        <v>1.88162395086846E-2</v>
      </c>
      <c r="AC317" s="17">
        <v>2.2125525993660199E-2</v>
      </c>
      <c r="AD317" s="17">
        <v>0</v>
      </c>
      <c r="AE317" s="17"/>
      <c r="AF317" s="17">
        <v>1.7683388813212301E-2</v>
      </c>
      <c r="AG317" s="17">
        <v>2.2275214857584501E-2</v>
      </c>
      <c r="AH317" s="17"/>
      <c r="AI317" s="17">
        <v>2.02933549755565E-2</v>
      </c>
      <c r="AJ317" s="17">
        <v>1.9234980021267702E-2</v>
      </c>
      <c r="AK317" s="17"/>
      <c r="AL317" s="17">
        <v>1.8354532634253001E-2</v>
      </c>
      <c r="AM317" s="17">
        <v>1.9655763229650101E-2</v>
      </c>
      <c r="AN317" s="17"/>
      <c r="AO317" s="17">
        <v>2.0322993441422299E-2</v>
      </c>
      <c r="AP317" s="17">
        <v>1.9356904619573002E-2</v>
      </c>
    </row>
    <row r="318" spans="2:42" x14ac:dyDescent="0.35">
      <c r="B318" t="s">
        <v>150</v>
      </c>
      <c r="C318" s="17">
        <v>4.5554107967174101E-3</v>
      </c>
      <c r="D318" s="17">
        <v>6.7793623444525001E-3</v>
      </c>
      <c r="E318" s="17">
        <v>2.4171872743267999E-3</v>
      </c>
      <c r="F318" s="17"/>
      <c r="G318" s="17">
        <v>7.3391998075864797E-3</v>
      </c>
      <c r="H318" s="17">
        <v>4.1149635835962496E-3</v>
      </c>
      <c r="I318" s="17">
        <v>0</v>
      </c>
      <c r="J318" s="17">
        <v>0</v>
      </c>
      <c r="K318" s="17">
        <v>1.00324205907763E-2</v>
      </c>
      <c r="L318" s="17">
        <v>6.7888487925976404E-3</v>
      </c>
      <c r="M318" s="17"/>
      <c r="N318" s="17">
        <v>3.1204927279444902E-3</v>
      </c>
      <c r="O318" s="17">
        <v>6.5539799711984504E-3</v>
      </c>
      <c r="P318" s="17">
        <v>1.79699601272424E-3</v>
      </c>
      <c r="Q318" s="17">
        <v>5.0040141581264904E-3</v>
      </c>
      <c r="R318" s="17"/>
      <c r="S318" s="17">
        <v>6.9162119597974397E-3</v>
      </c>
      <c r="T318" s="17">
        <v>0</v>
      </c>
      <c r="U318" s="17">
        <v>8.9258023100191493E-3</v>
      </c>
      <c r="V318" s="17">
        <v>0</v>
      </c>
      <c r="W318" s="17">
        <v>4.234992450333E-3</v>
      </c>
      <c r="X318" s="17">
        <v>6.1860889611659101E-3</v>
      </c>
      <c r="Y318" s="17">
        <v>3.2881179813650701E-3</v>
      </c>
      <c r="Z318" s="17">
        <v>6.5402166259829397E-3</v>
      </c>
      <c r="AA318" s="17">
        <v>8.1538904141339099E-3</v>
      </c>
      <c r="AB318" s="17">
        <v>3.8391683016105798E-3</v>
      </c>
      <c r="AC318" s="17">
        <v>5.0513940316984996E-3</v>
      </c>
      <c r="AD318" s="17">
        <v>0</v>
      </c>
      <c r="AE318" s="17"/>
      <c r="AF318" s="17">
        <v>4.1551662585302901E-3</v>
      </c>
      <c r="AG318" s="17">
        <v>5.1359680116370501E-3</v>
      </c>
      <c r="AH318" s="17"/>
      <c r="AI318" s="17">
        <v>2.6982550192082202E-3</v>
      </c>
      <c r="AJ318" s="17">
        <v>5.3926760085134303E-3</v>
      </c>
      <c r="AK318" s="17"/>
      <c r="AL318" s="17">
        <v>5.5807340110082797E-3</v>
      </c>
      <c r="AM318" s="17">
        <v>4.4774908240038996E-3</v>
      </c>
      <c r="AN318" s="17"/>
      <c r="AO318" s="17">
        <v>4.6896949580440299E-3</v>
      </c>
      <c r="AP318" s="17">
        <v>4.5188022231506903E-3</v>
      </c>
    </row>
    <row r="319" spans="2:42" x14ac:dyDescent="0.35">
      <c r="B319" t="s">
        <v>151</v>
      </c>
      <c r="C319" s="17">
        <v>2.7385601652618E-2</v>
      </c>
      <c r="D319" s="17">
        <v>2.5538111548500199E-2</v>
      </c>
      <c r="E319" s="17">
        <v>2.9387861742036499E-2</v>
      </c>
      <c r="F319" s="17"/>
      <c r="G319" s="17">
        <v>2.2427743613139602E-2</v>
      </c>
      <c r="H319" s="17">
        <v>2.62277901051782E-2</v>
      </c>
      <c r="I319" s="17">
        <v>2.1316245810816498E-2</v>
      </c>
      <c r="J319" s="17">
        <v>3.7023464760025201E-2</v>
      </c>
      <c r="K319" s="17">
        <v>2.11702245577319E-2</v>
      </c>
      <c r="L319" s="17">
        <v>3.2931798586837098E-2</v>
      </c>
      <c r="M319" s="17"/>
      <c r="N319" s="17">
        <v>2.2695342406175101E-2</v>
      </c>
      <c r="O319" s="17">
        <v>2.1886800830568699E-2</v>
      </c>
      <c r="P319" s="17">
        <v>2.5579028634092699E-2</v>
      </c>
      <c r="Q319" s="17">
        <v>4.0117428370948803E-2</v>
      </c>
      <c r="R319" s="17"/>
      <c r="S319" s="17">
        <v>3.2467128718333203E-2</v>
      </c>
      <c r="T319" s="17">
        <v>1.94732262051939E-2</v>
      </c>
      <c r="U319" s="17">
        <v>1.72225620991318E-2</v>
      </c>
      <c r="V319" s="17">
        <v>3.9158948546202298E-2</v>
      </c>
      <c r="W319" s="17">
        <v>4.0329529849307502E-2</v>
      </c>
      <c r="X319" s="17">
        <v>2.5233617327668201E-2</v>
      </c>
      <c r="Y319" s="17">
        <v>1.9480858798303202E-2</v>
      </c>
      <c r="Z319" s="17">
        <v>4.56633861907196E-2</v>
      </c>
      <c r="AA319" s="17">
        <v>2.7377310972021601E-2</v>
      </c>
      <c r="AB319" s="17">
        <v>1.21615401494755E-2</v>
      </c>
      <c r="AC319" s="17">
        <v>3.0051356057974599E-2</v>
      </c>
      <c r="AD319" s="17">
        <v>4.4112897756278101E-2</v>
      </c>
      <c r="AE319" s="17"/>
      <c r="AF319" s="17">
        <v>2.4670781485634299E-2</v>
      </c>
      <c r="AG319" s="17">
        <v>3.1292360993262699E-2</v>
      </c>
      <c r="AH319" s="17"/>
      <c r="AI319" s="17">
        <v>2.0697170883074101E-2</v>
      </c>
      <c r="AJ319" s="17">
        <v>3.0400960123169101E-2</v>
      </c>
      <c r="AK319" s="17"/>
      <c r="AL319" s="17">
        <v>1.7942012171996601E-2</v>
      </c>
      <c r="AM319" s="17">
        <v>2.8103272163137401E-2</v>
      </c>
      <c r="AN319" s="17"/>
      <c r="AO319" s="17">
        <v>1.9815624747144999E-2</v>
      </c>
      <c r="AP319" s="17">
        <v>2.9449330194425E-2</v>
      </c>
    </row>
    <row r="320" spans="2:42" x14ac:dyDescent="0.35">
      <c r="B320" t="s">
        <v>152</v>
      </c>
      <c r="C320" s="17">
        <v>0.183905098902611</v>
      </c>
      <c r="D320" s="17">
        <v>0.17415058715769199</v>
      </c>
      <c r="E320" s="17">
        <v>0.19476179871187199</v>
      </c>
      <c r="F320" s="17"/>
      <c r="G320" s="17">
        <v>2.6307030790162701E-2</v>
      </c>
      <c r="H320" s="17">
        <v>3.0067810839036101E-2</v>
      </c>
      <c r="I320" s="17">
        <v>7.4454139562867894E-2</v>
      </c>
      <c r="J320" s="17">
        <v>0.17102865388094801</v>
      </c>
      <c r="K320" s="17">
        <v>0.28438906340453202</v>
      </c>
      <c r="L320" s="17">
        <v>0.447283596047722</v>
      </c>
      <c r="M320" s="17"/>
      <c r="N320" s="17">
        <v>0.10349743505741101</v>
      </c>
      <c r="O320" s="17">
        <v>0.19556560544197099</v>
      </c>
      <c r="P320" s="17">
        <v>0.20762069829174601</v>
      </c>
      <c r="Q320" s="17">
        <v>0.237643310649195</v>
      </c>
      <c r="R320" s="17"/>
      <c r="S320" s="17">
        <v>0.12986564205456499</v>
      </c>
      <c r="T320" s="17">
        <v>0.20139372109238801</v>
      </c>
      <c r="U320" s="17">
        <v>0.23768799589915701</v>
      </c>
      <c r="V320" s="17">
        <v>0.24147117262444601</v>
      </c>
      <c r="W320" s="17">
        <v>0.17002757383337799</v>
      </c>
      <c r="X320" s="17">
        <v>0.20492430641223999</v>
      </c>
      <c r="Y320" s="17">
        <v>0.20297719383566501</v>
      </c>
      <c r="Z320" s="17">
        <v>0.15684665990490501</v>
      </c>
      <c r="AA320" s="17">
        <v>0.16391614365825599</v>
      </c>
      <c r="AB320" s="17">
        <v>0.15812409393707</v>
      </c>
      <c r="AC320" s="17">
        <v>0.15555223405900601</v>
      </c>
      <c r="AD320" s="17">
        <v>0.19601061235620201</v>
      </c>
      <c r="AE320" s="17"/>
      <c r="AF320" s="17">
        <v>0.184277380824965</v>
      </c>
      <c r="AG320" s="17">
        <v>0.181721348832212</v>
      </c>
      <c r="AH320" s="17"/>
      <c r="AI320" s="17">
        <v>9.8869183177587097E-2</v>
      </c>
      <c r="AJ320" s="17">
        <v>0.22224200895184301</v>
      </c>
      <c r="AK320" s="17"/>
      <c r="AL320" s="17">
        <v>0.10733464649840301</v>
      </c>
      <c r="AM320" s="17">
        <v>0.18972411038975701</v>
      </c>
      <c r="AN320" s="17"/>
      <c r="AO320" s="17">
        <v>0.120746340562014</v>
      </c>
      <c r="AP320" s="17">
        <v>0.20112345159776099</v>
      </c>
    </row>
    <row r="321" spans="2:42" x14ac:dyDescent="0.35">
      <c r="B321" t="s">
        <v>75</v>
      </c>
      <c r="C321" s="17">
        <v>1.12544038409794E-2</v>
      </c>
      <c r="D321" s="17">
        <v>1.1954796274468099E-2</v>
      </c>
      <c r="E321" s="17">
        <v>1.06522045870327E-2</v>
      </c>
      <c r="F321" s="17"/>
      <c r="G321" s="17">
        <v>1.84999279596385E-2</v>
      </c>
      <c r="H321" s="17">
        <v>6.8006399392561197E-3</v>
      </c>
      <c r="I321" s="17">
        <v>9.5201184351453305E-3</v>
      </c>
      <c r="J321" s="17">
        <v>3.9853019496928002E-3</v>
      </c>
      <c r="K321" s="17">
        <v>1.0193514032600701E-2</v>
      </c>
      <c r="L321" s="17">
        <v>1.80775847199788E-2</v>
      </c>
      <c r="M321" s="17"/>
      <c r="N321" s="17">
        <v>6.0221938664843898E-3</v>
      </c>
      <c r="O321" s="17">
        <v>1.17119536712479E-2</v>
      </c>
      <c r="P321" s="17">
        <v>1.03607600650006E-2</v>
      </c>
      <c r="Q321" s="17">
        <v>1.6021833745526601E-2</v>
      </c>
      <c r="R321" s="17"/>
      <c r="S321" s="17">
        <v>1.18134634355715E-2</v>
      </c>
      <c r="T321" s="17">
        <v>1.5680989638272101E-2</v>
      </c>
      <c r="U321" s="17">
        <v>4.8388560949177897E-3</v>
      </c>
      <c r="V321" s="17">
        <v>1.5552818220339701E-2</v>
      </c>
      <c r="W321" s="17">
        <v>0</v>
      </c>
      <c r="X321" s="17">
        <v>1.8894039514845602E-2</v>
      </c>
      <c r="Y321" s="17">
        <v>1.0901647173994399E-2</v>
      </c>
      <c r="Z321" s="17">
        <v>3.1075764119845601E-2</v>
      </c>
      <c r="AA321" s="17">
        <v>5.1340021676516299E-3</v>
      </c>
      <c r="AB321" s="17">
        <v>6.82960454079323E-3</v>
      </c>
      <c r="AC321" s="17">
        <v>0</v>
      </c>
      <c r="AD321" s="17">
        <v>2.61317531991981E-2</v>
      </c>
      <c r="AE321" s="17"/>
      <c r="AF321" s="17">
        <v>1.0621370516343501E-2</v>
      </c>
      <c r="AG321" s="17">
        <v>1.06630087517898E-2</v>
      </c>
      <c r="AH321" s="17"/>
      <c r="AI321" s="17">
        <v>1.03538592088904E-2</v>
      </c>
      <c r="AJ321" s="17">
        <v>1.1660398158337699E-2</v>
      </c>
      <c r="AK321" s="17"/>
      <c r="AL321" s="17">
        <v>7.94549507026154E-3</v>
      </c>
      <c r="AM321" s="17">
        <v>1.1505866089694901E-2</v>
      </c>
      <c r="AN321" s="17"/>
      <c r="AO321" s="17">
        <v>7.3609738065582801E-3</v>
      </c>
      <c r="AP321" s="17">
        <v>1.23158314764791E-2</v>
      </c>
    </row>
    <row r="322" spans="2:42" x14ac:dyDescent="0.3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</row>
    <row r="323" spans="2:42" x14ac:dyDescent="0.35">
      <c r="B323" s="6" t="s">
        <v>176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</row>
    <row r="324" spans="2:42" x14ac:dyDescent="0.35">
      <c r="B324" s="24" t="s">
        <v>59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</row>
    <row r="325" spans="2:42" x14ac:dyDescent="0.35">
      <c r="B325" t="s">
        <v>143</v>
      </c>
      <c r="C325" s="17">
        <v>0.30942899575318999</v>
      </c>
      <c r="D325" s="17">
        <v>0.303812162816892</v>
      </c>
      <c r="E325" s="17">
        <v>0.31192205216040603</v>
      </c>
      <c r="F325" s="17"/>
      <c r="G325" s="17">
        <v>0.67917553017700305</v>
      </c>
      <c r="H325" s="17">
        <v>0.52221204364677298</v>
      </c>
      <c r="I325" s="17">
        <v>0.353738760708458</v>
      </c>
      <c r="J325" s="17">
        <v>0.22527166113438901</v>
      </c>
      <c r="K325" s="17">
        <v>0.110031168724306</v>
      </c>
      <c r="L325" s="17">
        <v>5.4177090340843302E-2</v>
      </c>
      <c r="M325" s="17"/>
      <c r="N325" s="17">
        <v>0.356759489755196</v>
      </c>
      <c r="O325" s="17">
        <v>0.30302358797877299</v>
      </c>
      <c r="P325" s="17">
        <v>0.27641457233772998</v>
      </c>
      <c r="Q325" s="17">
        <v>0.29679897797008797</v>
      </c>
      <c r="R325" s="17"/>
      <c r="S325" s="17">
        <v>0.41008924327695301</v>
      </c>
      <c r="T325" s="17">
        <v>0.25699352626197702</v>
      </c>
      <c r="U325" s="17">
        <v>0.26146156944226501</v>
      </c>
      <c r="V325" s="17">
        <v>0.26598969995092497</v>
      </c>
      <c r="W325" s="17">
        <v>0.34566161057996098</v>
      </c>
      <c r="X325" s="17">
        <v>0.31978185332341702</v>
      </c>
      <c r="Y325" s="17">
        <v>0.33858378199100703</v>
      </c>
      <c r="Z325" s="17">
        <v>0.261831399514385</v>
      </c>
      <c r="AA325" s="17">
        <v>0.295132158359386</v>
      </c>
      <c r="AB325" s="17">
        <v>0.27269382187999602</v>
      </c>
      <c r="AC325" s="17">
        <v>0.34370003292226098</v>
      </c>
      <c r="AD325" s="17">
        <v>0.30094790794725501</v>
      </c>
      <c r="AE325" s="17"/>
      <c r="AF325" s="17">
        <v>0.27173989298006102</v>
      </c>
      <c r="AG325" s="17">
        <v>0.35979614465790399</v>
      </c>
      <c r="AH325" s="17"/>
      <c r="AI325" s="17">
        <v>0.34216163441729502</v>
      </c>
      <c r="AJ325" s="17">
        <v>0.29467207553376601</v>
      </c>
      <c r="AK325" s="17"/>
      <c r="AL325" s="17">
        <v>0.34491614999418102</v>
      </c>
      <c r="AM325" s="17">
        <v>0.306732130948417</v>
      </c>
      <c r="AN325" s="17"/>
      <c r="AO325" s="17">
        <v>0.32921029092307702</v>
      </c>
      <c r="AP325" s="17">
        <v>0.30403621530672797</v>
      </c>
    </row>
    <row r="326" spans="2:42" x14ac:dyDescent="0.35">
      <c r="B326" t="s">
        <v>144</v>
      </c>
      <c r="C326" s="17">
        <v>0.102680687895867</v>
      </c>
      <c r="D326" s="17">
        <v>0.10584906437338</v>
      </c>
      <c r="E326" s="17">
        <v>9.9757610607890901E-2</v>
      </c>
      <c r="F326" s="17"/>
      <c r="G326" s="17">
        <v>8.8026960855589101E-2</v>
      </c>
      <c r="H326" s="17">
        <v>0.14029173979393</v>
      </c>
      <c r="I326" s="17">
        <v>0.14738897367032699</v>
      </c>
      <c r="J326" s="17">
        <v>0.13402177507441099</v>
      </c>
      <c r="K326" s="17">
        <v>7.0361046271924202E-2</v>
      </c>
      <c r="L326" s="17">
        <v>4.1552536173524897E-2</v>
      </c>
      <c r="M326" s="17"/>
      <c r="N326" s="17">
        <v>0.10452520589036</v>
      </c>
      <c r="O326" s="17">
        <v>0.104506230175453</v>
      </c>
      <c r="P326" s="17">
        <v>0.101487694240705</v>
      </c>
      <c r="Q326" s="17">
        <v>9.9985340081071905E-2</v>
      </c>
      <c r="R326" s="17"/>
      <c r="S326" s="17">
        <v>0.110822129970521</v>
      </c>
      <c r="T326" s="17">
        <v>8.6088968307230201E-2</v>
      </c>
      <c r="U326" s="17">
        <v>0.11229397572424001</v>
      </c>
      <c r="V326" s="17">
        <v>0.10229552046271501</v>
      </c>
      <c r="W326" s="17">
        <v>8.5088140710573704E-2</v>
      </c>
      <c r="X326" s="17">
        <v>7.3367155348010901E-2</v>
      </c>
      <c r="Y326" s="17">
        <v>8.4972970292045993E-2</v>
      </c>
      <c r="Z326" s="17">
        <v>9.8640983941393506E-2</v>
      </c>
      <c r="AA326" s="17">
        <v>0.14685211688695499</v>
      </c>
      <c r="AB326" s="17">
        <v>0.1048946528501</v>
      </c>
      <c r="AC326" s="17">
        <v>7.4624335037011602E-2</v>
      </c>
      <c r="AD326" s="17">
        <v>0.172047543410218</v>
      </c>
      <c r="AE326" s="17"/>
      <c r="AF326" s="17">
        <v>0.10301474211415999</v>
      </c>
      <c r="AG326" s="17">
        <v>0.10134684389263</v>
      </c>
      <c r="AH326" s="17"/>
      <c r="AI326" s="17">
        <v>0.1014781096335</v>
      </c>
      <c r="AJ326" s="17">
        <v>0.10322284863205</v>
      </c>
      <c r="AK326" s="17"/>
      <c r="AL326" s="17">
        <v>5.7765827991620299E-2</v>
      </c>
      <c r="AM326" s="17">
        <v>0.10609401611216999</v>
      </c>
      <c r="AN326" s="17"/>
      <c r="AO326" s="17">
        <v>0.10467180702364901</v>
      </c>
      <c r="AP326" s="17">
        <v>0.102137868621058</v>
      </c>
    </row>
    <row r="327" spans="2:42" x14ac:dyDescent="0.35">
      <c r="B327" t="s">
        <v>145</v>
      </c>
      <c r="C327" s="17">
        <v>0.14552722944554999</v>
      </c>
      <c r="D327" s="17">
        <v>0.14869774021287799</v>
      </c>
      <c r="E327" s="17">
        <v>0.142738428754899</v>
      </c>
      <c r="F327" s="17"/>
      <c r="G327" s="17">
        <v>8.3821340758882895E-2</v>
      </c>
      <c r="H327" s="17">
        <v>0.16681356751434301</v>
      </c>
      <c r="I327" s="17">
        <v>0.18284492659378401</v>
      </c>
      <c r="J327" s="17">
        <v>0.16526244555016201</v>
      </c>
      <c r="K327" s="17">
        <v>0.17574952089787099</v>
      </c>
      <c r="L327" s="17">
        <v>0.10270985641864699</v>
      </c>
      <c r="M327" s="17"/>
      <c r="N327" s="17">
        <v>0.15984218845970699</v>
      </c>
      <c r="O327" s="17">
        <v>0.13704179577400499</v>
      </c>
      <c r="P327" s="17">
        <v>0.16567925402852199</v>
      </c>
      <c r="Q327" s="17">
        <v>0.11773835523859</v>
      </c>
      <c r="R327" s="17"/>
      <c r="S327" s="17">
        <v>0.13523937501487501</v>
      </c>
      <c r="T327" s="17">
        <v>0.15286898869957599</v>
      </c>
      <c r="U327" s="17">
        <v>0.14099988075487699</v>
      </c>
      <c r="V327" s="17">
        <v>0.149536210920477</v>
      </c>
      <c r="W327" s="17">
        <v>0.142287936530407</v>
      </c>
      <c r="X327" s="17">
        <v>0.16703097064991099</v>
      </c>
      <c r="Y327" s="17">
        <v>0.143492980681521</v>
      </c>
      <c r="Z327" s="17">
        <v>0.14909302375852501</v>
      </c>
      <c r="AA327" s="17">
        <v>0.12708263561997399</v>
      </c>
      <c r="AB327" s="17">
        <v>0.144566127017518</v>
      </c>
      <c r="AC327" s="17">
        <v>0.167629154139634</v>
      </c>
      <c r="AD327" s="17">
        <v>0.13923887450438899</v>
      </c>
      <c r="AE327" s="17"/>
      <c r="AF327" s="17">
        <v>0.15776637948186201</v>
      </c>
      <c r="AG327" s="17">
        <v>0.130295929150644</v>
      </c>
      <c r="AH327" s="17"/>
      <c r="AI327" s="17">
        <v>0.15659343665935899</v>
      </c>
      <c r="AJ327" s="17">
        <v>0.140538229363352</v>
      </c>
      <c r="AK327" s="17"/>
      <c r="AL327" s="17">
        <v>0.18281770535731601</v>
      </c>
      <c r="AM327" s="17">
        <v>0.142693320269381</v>
      </c>
      <c r="AN327" s="17"/>
      <c r="AO327" s="17">
        <v>0.15250039846486799</v>
      </c>
      <c r="AP327" s="17">
        <v>0.14362620278302399</v>
      </c>
    </row>
    <row r="328" spans="2:42" x14ac:dyDescent="0.35">
      <c r="B328" t="s">
        <v>146</v>
      </c>
      <c r="C328" s="17">
        <v>4.9225378369584599E-2</v>
      </c>
      <c r="D328" s="17">
        <v>5.28761549734066E-2</v>
      </c>
      <c r="E328" s="17">
        <v>4.6018004907102103E-2</v>
      </c>
      <c r="F328" s="17"/>
      <c r="G328" s="17">
        <v>4.2411308018910597E-2</v>
      </c>
      <c r="H328" s="17">
        <v>4.4948054463106797E-2</v>
      </c>
      <c r="I328" s="17">
        <v>6.75682664385054E-2</v>
      </c>
      <c r="J328" s="17">
        <v>5.5487616896511799E-2</v>
      </c>
      <c r="K328" s="17">
        <v>5.1667865075057898E-2</v>
      </c>
      <c r="L328" s="17">
        <v>3.5615946726381298E-2</v>
      </c>
      <c r="M328" s="17"/>
      <c r="N328" s="17">
        <v>5.1346082774980803E-2</v>
      </c>
      <c r="O328" s="17">
        <v>4.7407244043223502E-2</v>
      </c>
      <c r="P328" s="17">
        <v>5.1730897689324797E-2</v>
      </c>
      <c r="Q328" s="17">
        <v>4.7274934508960198E-2</v>
      </c>
      <c r="R328" s="17"/>
      <c r="S328" s="17">
        <v>6.4124278239792207E-2</v>
      </c>
      <c r="T328" s="17">
        <v>5.3635866298795701E-2</v>
      </c>
      <c r="U328" s="17">
        <v>3.25313197385214E-2</v>
      </c>
      <c r="V328" s="17">
        <v>6.8291224708022902E-2</v>
      </c>
      <c r="W328" s="17">
        <v>5.4809642268226398E-2</v>
      </c>
      <c r="X328" s="17">
        <v>5.5022142305326698E-2</v>
      </c>
      <c r="Y328" s="17">
        <v>4.4524729970106099E-2</v>
      </c>
      <c r="Z328" s="17">
        <v>1.8227734553744501E-2</v>
      </c>
      <c r="AA328" s="17">
        <v>4.4041719264317603E-2</v>
      </c>
      <c r="AB328" s="17">
        <v>3.1995646120695401E-2</v>
      </c>
      <c r="AC328" s="17">
        <v>4.2650401196238003E-2</v>
      </c>
      <c r="AD328" s="17">
        <v>5.2935632084556497E-2</v>
      </c>
      <c r="AE328" s="17"/>
      <c r="AF328" s="17">
        <v>4.5327570944248198E-2</v>
      </c>
      <c r="AG328" s="17">
        <v>5.4922219086402997E-2</v>
      </c>
      <c r="AH328" s="17"/>
      <c r="AI328" s="17">
        <v>5.2710787596797197E-2</v>
      </c>
      <c r="AJ328" s="17">
        <v>4.7654044435103397E-2</v>
      </c>
      <c r="AK328" s="17"/>
      <c r="AL328" s="17">
        <v>6.1425025657318798E-2</v>
      </c>
      <c r="AM328" s="17">
        <v>4.8298259807822597E-2</v>
      </c>
      <c r="AN328" s="17"/>
      <c r="AO328" s="17">
        <v>5.0265427974817402E-2</v>
      </c>
      <c r="AP328" s="17">
        <v>4.8941839848659699E-2</v>
      </c>
    </row>
    <row r="329" spans="2:42" x14ac:dyDescent="0.35">
      <c r="B329" t="s">
        <v>147</v>
      </c>
      <c r="C329" s="17">
        <v>4.5553253712870397E-2</v>
      </c>
      <c r="D329" s="17">
        <v>4.2597089064536298E-2</v>
      </c>
      <c r="E329" s="17">
        <v>4.8769634427874603E-2</v>
      </c>
      <c r="F329" s="17"/>
      <c r="G329" s="17">
        <v>2.8558820144543001E-2</v>
      </c>
      <c r="H329" s="17">
        <v>2.1605121822922901E-2</v>
      </c>
      <c r="I329" s="17">
        <v>5.6639806562701601E-2</v>
      </c>
      <c r="J329" s="17">
        <v>6.73893739479096E-2</v>
      </c>
      <c r="K329" s="17">
        <v>6.9974721103880103E-2</v>
      </c>
      <c r="L329" s="17">
        <v>3.3342358438651097E-2</v>
      </c>
      <c r="M329" s="17"/>
      <c r="N329" s="17">
        <v>4.0615331096899701E-2</v>
      </c>
      <c r="O329" s="17">
        <v>4.0936043668143601E-2</v>
      </c>
      <c r="P329" s="17">
        <v>5.5996995395633901E-2</v>
      </c>
      <c r="Q329" s="17">
        <v>4.7098836339914803E-2</v>
      </c>
      <c r="R329" s="17"/>
      <c r="S329" s="17">
        <v>4.1585723592112697E-2</v>
      </c>
      <c r="T329" s="17">
        <v>5.9973624894125999E-2</v>
      </c>
      <c r="U329" s="17">
        <v>3.6442729126530002E-2</v>
      </c>
      <c r="V329" s="17">
        <v>3.1592826269396398E-2</v>
      </c>
      <c r="W329" s="17">
        <v>4.0354398672803E-2</v>
      </c>
      <c r="X329" s="17">
        <v>4.8783416485714298E-2</v>
      </c>
      <c r="Y329" s="17">
        <v>4.4517830623010297E-2</v>
      </c>
      <c r="Z329" s="17">
        <v>3.5912278929142998E-2</v>
      </c>
      <c r="AA329" s="17">
        <v>3.5625015635275599E-2</v>
      </c>
      <c r="AB329" s="17">
        <v>7.0122129805714903E-2</v>
      </c>
      <c r="AC329" s="17">
        <v>2.6453330257735299E-2</v>
      </c>
      <c r="AD329" s="17">
        <v>8.0350900173255205E-2</v>
      </c>
      <c r="AE329" s="17"/>
      <c r="AF329" s="17">
        <v>4.6715225697685103E-2</v>
      </c>
      <c r="AG329" s="17">
        <v>4.4388187371106197E-2</v>
      </c>
      <c r="AH329" s="17"/>
      <c r="AI329" s="17">
        <v>3.8828735855365198E-2</v>
      </c>
      <c r="AJ329" s="17">
        <v>4.8584881396651201E-2</v>
      </c>
      <c r="AK329" s="17"/>
      <c r="AL329" s="17">
        <v>2.5867012117328399E-2</v>
      </c>
      <c r="AM329" s="17">
        <v>4.7049319915776898E-2</v>
      </c>
      <c r="AN329" s="17"/>
      <c r="AO329" s="17">
        <v>4.02204119350099E-2</v>
      </c>
      <c r="AP329" s="17">
        <v>4.7007094051267503E-2</v>
      </c>
    </row>
    <row r="330" spans="2:42" x14ac:dyDescent="0.35">
      <c r="B330" t="s">
        <v>148</v>
      </c>
      <c r="C330" s="17">
        <v>1.8589265837381502E-2</v>
      </c>
      <c r="D330" s="17">
        <v>2.0225838506609001E-2</v>
      </c>
      <c r="E330" s="17">
        <v>1.7126249694941201E-2</v>
      </c>
      <c r="F330" s="17"/>
      <c r="G330" s="17">
        <v>8.9565843664537893E-3</v>
      </c>
      <c r="H330" s="17">
        <v>2.3964664263377299E-2</v>
      </c>
      <c r="I330" s="17">
        <v>1.16963850053458E-2</v>
      </c>
      <c r="J330" s="17">
        <v>1.9328147441120502E-2</v>
      </c>
      <c r="K330" s="17">
        <v>2.5088340083241401E-2</v>
      </c>
      <c r="L330" s="17">
        <v>2.12927760908764E-2</v>
      </c>
      <c r="M330" s="17"/>
      <c r="N330" s="17">
        <v>1.8154414680454201E-2</v>
      </c>
      <c r="O330" s="17">
        <v>1.9009812639384099E-2</v>
      </c>
      <c r="P330" s="17">
        <v>1.7770016902210101E-2</v>
      </c>
      <c r="Q330" s="17">
        <v>1.9590893082632201E-2</v>
      </c>
      <c r="R330" s="17"/>
      <c r="S330" s="17">
        <v>2.3149699185227701E-2</v>
      </c>
      <c r="T330" s="17">
        <v>2.8987531157187201E-2</v>
      </c>
      <c r="U330" s="17">
        <v>1.59702752834564E-2</v>
      </c>
      <c r="V330" s="17">
        <v>2.32345892606628E-2</v>
      </c>
      <c r="W330" s="17">
        <v>1.3624021193217499E-2</v>
      </c>
      <c r="X330" s="17">
        <v>1.52229510538894E-2</v>
      </c>
      <c r="Y330" s="17">
        <v>1.2291529969247801E-2</v>
      </c>
      <c r="Z330" s="17">
        <v>1.6743251785161301E-2</v>
      </c>
      <c r="AA330" s="17">
        <v>1.3690321426926499E-2</v>
      </c>
      <c r="AB330" s="17">
        <v>1.37692181641279E-2</v>
      </c>
      <c r="AC330" s="17">
        <v>2.1846384625297501E-2</v>
      </c>
      <c r="AD330" s="17">
        <v>1.3312772491707E-2</v>
      </c>
      <c r="AE330" s="17"/>
      <c r="AF330" s="17">
        <v>1.69289602953397E-2</v>
      </c>
      <c r="AG330" s="17">
        <v>2.09948260338392E-2</v>
      </c>
      <c r="AH330" s="17"/>
      <c r="AI330" s="17">
        <v>1.53645795620752E-2</v>
      </c>
      <c r="AJ330" s="17">
        <v>2.0043057527861601E-2</v>
      </c>
      <c r="AK330" s="17"/>
      <c r="AL330" s="17">
        <v>9.2482576511504905E-3</v>
      </c>
      <c r="AM330" s="17">
        <v>1.92991406289038E-2</v>
      </c>
      <c r="AN330" s="17"/>
      <c r="AO330" s="17">
        <v>1.75178128694321E-2</v>
      </c>
      <c r="AP330" s="17">
        <v>1.8881365549015001E-2</v>
      </c>
    </row>
    <row r="331" spans="2:42" x14ac:dyDescent="0.35">
      <c r="B331" t="s">
        <v>149</v>
      </c>
      <c r="C331" s="17">
        <v>1.4594204563802201E-2</v>
      </c>
      <c r="D331" s="17">
        <v>1.4306453159676401E-2</v>
      </c>
      <c r="E331" s="17">
        <v>1.4980947310519001E-2</v>
      </c>
      <c r="F331" s="17"/>
      <c r="G331" s="17">
        <v>1.9438924634791299E-2</v>
      </c>
      <c r="H331" s="17">
        <v>0</v>
      </c>
      <c r="I331" s="17">
        <v>2.00400533515421E-2</v>
      </c>
      <c r="J331" s="17">
        <v>1.1366364200194301E-2</v>
      </c>
      <c r="K331" s="17">
        <v>1.4253052660343799E-2</v>
      </c>
      <c r="L331" s="17">
        <v>2.1699072352283098E-2</v>
      </c>
      <c r="M331" s="17"/>
      <c r="N331" s="17">
        <v>1.6667754549306399E-2</v>
      </c>
      <c r="O331" s="17">
        <v>1.05994794988995E-2</v>
      </c>
      <c r="P331" s="17">
        <v>1.6830064624337102E-2</v>
      </c>
      <c r="Q331" s="17">
        <v>1.4730990887783299E-2</v>
      </c>
      <c r="R331" s="17"/>
      <c r="S331" s="17">
        <v>1.01758069996881E-2</v>
      </c>
      <c r="T331" s="17">
        <v>1.45184489912048E-2</v>
      </c>
      <c r="U331" s="17">
        <v>1.29652091515047E-2</v>
      </c>
      <c r="V331" s="17">
        <v>1.2459295521110201E-2</v>
      </c>
      <c r="W331" s="17">
        <v>9.4354533280201196E-3</v>
      </c>
      <c r="X331" s="17">
        <v>6.5117753534498501E-3</v>
      </c>
      <c r="Y331" s="17">
        <v>1.50648272880486E-2</v>
      </c>
      <c r="Z331" s="17">
        <v>1.82150523073649E-2</v>
      </c>
      <c r="AA331" s="17">
        <v>1.7344362757416201E-2</v>
      </c>
      <c r="AB331" s="17">
        <v>2.58720114855195E-2</v>
      </c>
      <c r="AC331" s="17">
        <v>2.7074799398571901E-2</v>
      </c>
      <c r="AD331" s="17">
        <v>1.18529109640496E-2</v>
      </c>
      <c r="AE331" s="17"/>
      <c r="AF331" s="17">
        <v>1.6792799024002901E-2</v>
      </c>
      <c r="AG331" s="17">
        <v>1.1755876002292699E-2</v>
      </c>
      <c r="AH331" s="17"/>
      <c r="AI331" s="17">
        <v>1.30590046210997E-2</v>
      </c>
      <c r="AJ331" s="17">
        <v>1.5286321789908E-2</v>
      </c>
      <c r="AK331" s="17"/>
      <c r="AL331" s="17">
        <v>5.5807340110082797E-3</v>
      </c>
      <c r="AM331" s="17">
        <v>1.52791879619528E-2</v>
      </c>
      <c r="AN331" s="17"/>
      <c r="AO331" s="17">
        <v>1.5170045504503699E-2</v>
      </c>
      <c r="AP331" s="17">
        <v>1.44372186971733E-2</v>
      </c>
    </row>
    <row r="332" spans="2:42" x14ac:dyDescent="0.35">
      <c r="B332" t="s">
        <v>150</v>
      </c>
      <c r="C332" s="17">
        <v>4.4386246894059598E-3</v>
      </c>
      <c r="D332" s="17">
        <v>3.6973142921791599E-3</v>
      </c>
      <c r="E332" s="17">
        <v>5.1945490584214098E-3</v>
      </c>
      <c r="F332" s="17"/>
      <c r="G332" s="17">
        <v>7.3771286619946797E-3</v>
      </c>
      <c r="H332" s="17">
        <v>2.2513189353509898E-3</v>
      </c>
      <c r="I332" s="17">
        <v>2.2908806558505001E-3</v>
      </c>
      <c r="J332" s="17">
        <v>0</v>
      </c>
      <c r="K332" s="17">
        <v>6.4538100079058096E-3</v>
      </c>
      <c r="L332" s="17">
        <v>8.2637959646957703E-3</v>
      </c>
      <c r="M332" s="17"/>
      <c r="N332" s="17">
        <v>3.3011792160685099E-3</v>
      </c>
      <c r="O332" s="17">
        <v>1.0994519527732199E-3</v>
      </c>
      <c r="P332" s="17">
        <v>0</v>
      </c>
      <c r="Q332" s="17">
        <v>1.31005246055956E-2</v>
      </c>
      <c r="R332" s="17"/>
      <c r="S332" s="17">
        <v>7.1215333962645804E-3</v>
      </c>
      <c r="T332" s="17">
        <v>0</v>
      </c>
      <c r="U332" s="17">
        <v>3.9745746127978999E-3</v>
      </c>
      <c r="V332" s="17">
        <v>9.5904223519439995E-3</v>
      </c>
      <c r="W332" s="17">
        <v>0</v>
      </c>
      <c r="X332" s="17">
        <v>1.08539911744902E-2</v>
      </c>
      <c r="Y332" s="17">
        <v>0</v>
      </c>
      <c r="Z332" s="17">
        <v>0</v>
      </c>
      <c r="AA332" s="17">
        <v>8.1145458801295603E-3</v>
      </c>
      <c r="AB332" s="17">
        <v>4.32954833716475E-3</v>
      </c>
      <c r="AC332" s="17">
        <v>0</v>
      </c>
      <c r="AD332" s="17">
        <v>0</v>
      </c>
      <c r="AE332" s="17"/>
      <c r="AF332" s="17">
        <v>4.7838442205420896E-3</v>
      </c>
      <c r="AG332" s="17">
        <v>4.0119638135993002E-3</v>
      </c>
      <c r="AH332" s="17"/>
      <c r="AI332" s="17">
        <v>4.2632796178739604E-3</v>
      </c>
      <c r="AJ332" s="17">
        <v>4.5176758547586801E-3</v>
      </c>
      <c r="AK332" s="17"/>
      <c r="AL332" s="17">
        <v>5.52097278683645E-3</v>
      </c>
      <c r="AM332" s="17">
        <v>4.3563710809410199E-3</v>
      </c>
      <c r="AN332" s="17"/>
      <c r="AO332" s="17">
        <v>4.4511124142604299E-3</v>
      </c>
      <c r="AP332" s="17">
        <v>4.4352202834842197E-3</v>
      </c>
    </row>
    <row r="333" spans="2:42" x14ac:dyDescent="0.35">
      <c r="B333" t="s">
        <v>151</v>
      </c>
      <c r="C333" s="17">
        <v>4.7247952292655403E-2</v>
      </c>
      <c r="D333" s="17">
        <v>4.4899933079113302E-2</v>
      </c>
      <c r="E333" s="17">
        <v>4.9882885513095901E-2</v>
      </c>
      <c r="F333" s="17"/>
      <c r="G333" s="17">
        <v>6.1955440797129696E-3</v>
      </c>
      <c r="H333" s="17">
        <v>2.6881126212203201E-2</v>
      </c>
      <c r="I333" s="17">
        <v>3.6041019290009697E-2</v>
      </c>
      <c r="J333" s="17">
        <v>5.9998368147759801E-2</v>
      </c>
      <c r="K333" s="17">
        <v>6.4276901298652905E-2</v>
      </c>
      <c r="L333" s="17">
        <v>7.8705973322980599E-2</v>
      </c>
      <c r="M333" s="17"/>
      <c r="N333" s="17">
        <v>3.6924553121829802E-2</v>
      </c>
      <c r="O333" s="17">
        <v>4.8901161308554902E-2</v>
      </c>
      <c r="P333" s="17">
        <v>5.9365718522400399E-2</v>
      </c>
      <c r="Q333" s="17">
        <v>4.5437524150141503E-2</v>
      </c>
      <c r="R333" s="17"/>
      <c r="S333" s="17">
        <v>4.14200722499019E-2</v>
      </c>
      <c r="T333" s="17">
        <v>4.2546450480225102E-2</v>
      </c>
      <c r="U333" s="17">
        <v>4.71494818955593E-2</v>
      </c>
      <c r="V333" s="17">
        <v>5.2148553665065399E-2</v>
      </c>
      <c r="W333" s="17">
        <v>4.62609715669706E-2</v>
      </c>
      <c r="X333" s="17">
        <v>5.76468113785902E-2</v>
      </c>
      <c r="Y333" s="17">
        <v>4.0120449531645702E-2</v>
      </c>
      <c r="Z333" s="17">
        <v>6.9633524799152802E-2</v>
      </c>
      <c r="AA333" s="17">
        <v>5.6347553460685401E-2</v>
      </c>
      <c r="AB333" s="17">
        <v>4.7123430062678898E-2</v>
      </c>
      <c r="AC333" s="17">
        <v>4.4691701825171501E-2</v>
      </c>
      <c r="AD333" s="17">
        <v>1.18529109640496E-2</v>
      </c>
      <c r="AE333" s="17"/>
      <c r="AF333" s="17">
        <v>4.7799800769203399E-2</v>
      </c>
      <c r="AG333" s="17">
        <v>4.6921398916522798E-2</v>
      </c>
      <c r="AH333" s="17"/>
      <c r="AI333" s="17">
        <v>4.7534555613872403E-2</v>
      </c>
      <c r="AJ333" s="17">
        <v>4.7118742350578301E-2</v>
      </c>
      <c r="AK333" s="17"/>
      <c r="AL333" s="17">
        <v>3.6410448657214101E-2</v>
      </c>
      <c r="AM333" s="17">
        <v>4.8071554036755303E-2</v>
      </c>
      <c r="AN333" s="17"/>
      <c r="AO333" s="17">
        <v>4.4375763730228397E-2</v>
      </c>
      <c r="AP333" s="17">
        <v>4.8030968884086103E-2</v>
      </c>
    </row>
    <row r="334" spans="2:42" x14ac:dyDescent="0.35">
      <c r="B334" t="s">
        <v>152</v>
      </c>
      <c r="C334" s="17">
        <v>0.250069128410978</v>
      </c>
      <c r="D334" s="17">
        <v>0.24713403221945199</v>
      </c>
      <c r="E334" s="17">
        <v>0.25405439012828901</v>
      </c>
      <c r="F334" s="17"/>
      <c r="G334" s="17">
        <v>1.97619210368251E-2</v>
      </c>
      <c r="H334" s="17">
        <v>4.4185651609268899E-2</v>
      </c>
      <c r="I334" s="17">
        <v>0.112210124581377</v>
      </c>
      <c r="J334" s="17">
        <v>0.25598481921747401</v>
      </c>
      <c r="K334" s="17">
        <v>0.38911572299719799</v>
      </c>
      <c r="L334" s="17">
        <v>0.58663397780945803</v>
      </c>
      <c r="M334" s="17"/>
      <c r="N334" s="17">
        <v>0.20109228480918301</v>
      </c>
      <c r="O334" s="17">
        <v>0.27950869655784299</v>
      </c>
      <c r="P334" s="17">
        <v>0.242914942228526</v>
      </c>
      <c r="Q334" s="17">
        <v>0.28066918272296298</v>
      </c>
      <c r="R334" s="17"/>
      <c r="S334" s="17">
        <v>0.146813071342414</v>
      </c>
      <c r="T334" s="17">
        <v>0.28882114730113301</v>
      </c>
      <c r="U334" s="17">
        <v>0.32361999996858698</v>
      </c>
      <c r="V334" s="17">
        <v>0.266547296273004</v>
      </c>
      <c r="W334" s="17">
        <v>0.25725346960483497</v>
      </c>
      <c r="X334" s="17">
        <v>0.23050436574371699</v>
      </c>
      <c r="Y334" s="17">
        <v>0.25760666122216702</v>
      </c>
      <c r="Z334" s="17">
        <v>0.324330633936806</v>
      </c>
      <c r="AA334" s="17">
        <v>0.24386383797157901</v>
      </c>
      <c r="AB334" s="17">
        <v>0.26944476834886699</v>
      </c>
      <c r="AC334" s="17">
        <v>0.25132986059807899</v>
      </c>
      <c r="AD334" s="17">
        <v>0.20341992566957001</v>
      </c>
      <c r="AE334" s="17"/>
      <c r="AF334" s="17">
        <v>0.27832279954296002</v>
      </c>
      <c r="AG334" s="17">
        <v>0.21187497199525701</v>
      </c>
      <c r="AH334" s="17"/>
      <c r="AI334" s="17">
        <v>0.212649139851351</v>
      </c>
      <c r="AJ334" s="17">
        <v>0.26693925585327699</v>
      </c>
      <c r="AK334" s="17"/>
      <c r="AL334" s="17">
        <v>0.26138997722381302</v>
      </c>
      <c r="AM334" s="17">
        <v>0.24920879459789899</v>
      </c>
      <c r="AN334" s="17"/>
      <c r="AO334" s="17">
        <v>0.23106572165485101</v>
      </c>
      <c r="AP334" s="17">
        <v>0.25524984077033003</v>
      </c>
    </row>
    <row r="335" spans="2:42" x14ac:dyDescent="0.35">
      <c r="B335" t="s">
        <v>75</v>
      </c>
      <c r="C335" s="17">
        <v>1.2645279028714901E-2</v>
      </c>
      <c r="D335" s="17">
        <v>1.5904217301876699E-2</v>
      </c>
      <c r="E335" s="17">
        <v>9.5552474365605093E-3</v>
      </c>
      <c r="F335" s="17"/>
      <c r="G335" s="17">
        <v>1.6275937265293701E-2</v>
      </c>
      <c r="H335" s="17">
        <v>6.8467117387247499E-3</v>
      </c>
      <c r="I335" s="17">
        <v>9.5408031420991801E-3</v>
      </c>
      <c r="J335" s="17">
        <v>5.8894283900671604E-3</v>
      </c>
      <c r="K335" s="17">
        <v>2.3027850879619699E-2</v>
      </c>
      <c r="L335" s="17">
        <v>1.6006616361658101E-2</v>
      </c>
      <c r="M335" s="17"/>
      <c r="N335" s="17">
        <v>1.07715156460141E-2</v>
      </c>
      <c r="O335" s="17">
        <v>7.9664964029466604E-3</v>
      </c>
      <c r="P335" s="17">
        <v>1.18098440306113E-2</v>
      </c>
      <c r="Q335" s="17">
        <v>1.7574440412259199E-2</v>
      </c>
      <c r="R335" s="17"/>
      <c r="S335" s="17">
        <v>9.4590667322503891E-3</v>
      </c>
      <c r="T335" s="17">
        <v>1.55654476085455E-2</v>
      </c>
      <c r="U335" s="17">
        <v>1.25909843016625E-2</v>
      </c>
      <c r="V335" s="17">
        <v>1.8314360616677398E-2</v>
      </c>
      <c r="W335" s="17">
        <v>5.2243555449855298E-3</v>
      </c>
      <c r="X335" s="17">
        <v>1.52745671834829E-2</v>
      </c>
      <c r="Y335" s="17">
        <v>1.8824238431200398E-2</v>
      </c>
      <c r="Z335" s="17">
        <v>7.3721164743234596E-3</v>
      </c>
      <c r="AA335" s="17">
        <v>1.1905732737356199E-2</v>
      </c>
      <c r="AB335" s="17">
        <v>1.5188645927617501E-2</v>
      </c>
      <c r="AC335" s="17">
        <v>0</v>
      </c>
      <c r="AD335" s="17">
        <v>1.4040621790949601E-2</v>
      </c>
      <c r="AE335" s="17"/>
      <c r="AF335" s="17">
        <v>1.08079849299356E-2</v>
      </c>
      <c r="AG335" s="17">
        <v>1.36916390798022E-2</v>
      </c>
      <c r="AH335" s="17"/>
      <c r="AI335" s="17">
        <v>1.53567365714111E-2</v>
      </c>
      <c r="AJ335" s="17">
        <v>1.14228672626937E-2</v>
      </c>
      <c r="AK335" s="17"/>
      <c r="AL335" s="17">
        <v>9.0578885522126697E-3</v>
      </c>
      <c r="AM335" s="17">
        <v>1.29179046399813E-2</v>
      </c>
      <c r="AN335" s="17"/>
      <c r="AO335" s="17">
        <v>1.05512075053037E-2</v>
      </c>
      <c r="AP335" s="17">
        <v>1.3216165205173901E-2</v>
      </c>
    </row>
    <row r="336" spans="2:42" x14ac:dyDescent="0.35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</row>
    <row r="337" spans="2:42" x14ac:dyDescent="0.35">
      <c r="B337" s="6" t="s">
        <v>177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</row>
    <row r="338" spans="2:42" x14ac:dyDescent="0.35">
      <c r="B338" s="24" t="s">
        <v>59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</row>
    <row r="339" spans="2:42" x14ac:dyDescent="0.35">
      <c r="B339" t="s">
        <v>143</v>
      </c>
      <c r="C339" s="17">
        <v>0.16137637991054399</v>
      </c>
      <c r="D339" s="17">
        <v>0.188472796361395</v>
      </c>
      <c r="E339" s="17">
        <v>0.13144891555927299</v>
      </c>
      <c r="F339" s="17"/>
      <c r="G339" s="17">
        <v>0.35784364883036501</v>
      </c>
      <c r="H339" s="17">
        <v>0.262392219936181</v>
      </c>
      <c r="I339" s="17">
        <v>0.158356414483841</v>
      </c>
      <c r="J339" s="17">
        <v>0.14240785587278201</v>
      </c>
      <c r="K339" s="17">
        <v>5.7887443334663898E-2</v>
      </c>
      <c r="L339" s="17">
        <v>3.4654111224789702E-2</v>
      </c>
      <c r="M339" s="17"/>
      <c r="N339" s="17">
        <v>0.17052726154914499</v>
      </c>
      <c r="O339" s="17">
        <v>0.14388985228199599</v>
      </c>
      <c r="P339" s="17">
        <v>0.152267004482595</v>
      </c>
      <c r="Q339" s="17">
        <v>0.17692192564777701</v>
      </c>
      <c r="R339" s="17"/>
      <c r="S339" s="17">
        <v>0.22394163464205999</v>
      </c>
      <c r="T339" s="17">
        <v>0.12627591448846001</v>
      </c>
      <c r="U339" s="17">
        <v>0.122317664254005</v>
      </c>
      <c r="V339" s="17">
        <v>0.16004120057686799</v>
      </c>
      <c r="W339" s="17">
        <v>0.132161127930225</v>
      </c>
      <c r="X339" s="17">
        <v>0.16681681289000999</v>
      </c>
      <c r="Y339" s="17">
        <v>0.21832368478103401</v>
      </c>
      <c r="Z339" s="17">
        <v>0.19571846487386799</v>
      </c>
      <c r="AA339" s="17">
        <v>0.15470910327961199</v>
      </c>
      <c r="AB339" s="17">
        <v>0.12749357067072001</v>
      </c>
      <c r="AC339" s="17">
        <v>0.20133789259311299</v>
      </c>
      <c r="AD339" s="17">
        <v>4.3583089827084601E-2</v>
      </c>
      <c r="AE339" s="17"/>
      <c r="AF339" s="17">
        <v>0.12754637488350701</v>
      </c>
      <c r="AG339" s="17">
        <v>0.205971532038351</v>
      </c>
      <c r="AH339" s="17"/>
      <c r="AI339" s="17">
        <v>0.15684682843984901</v>
      </c>
      <c r="AJ339" s="17">
        <v>0.16341844655750001</v>
      </c>
      <c r="AK339" s="17"/>
      <c r="AL339" s="17">
        <v>0.14217213971397299</v>
      </c>
      <c r="AM339" s="17">
        <v>0.16283581616561399</v>
      </c>
      <c r="AN339" s="17"/>
      <c r="AO339" s="17">
        <v>0.12872307209576</v>
      </c>
      <c r="AP339" s="17">
        <v>0.170278330889161</v>
      </c>
    </row>
    <row r="340" spans="2:42" x14ac:dyDescent="0.35">
      <c r="B340" t="s">
        <v>144</v>
      </c>
      <c r="C340" s="17">
        <v>0.124808690649759</v>
      </c>
      <c r="D340" s="17">
        <v>0.144476932984206</v>
      </c>
      <c r="E340" s="17">
        <v>0.105884649595806</v>
      </c>
      <c r="F340" s="17"/>
      <c r="G340" s="17">
        <v>0.18380501041163599</v>
      </c>
      <c r="H340" s="17">
        <v>0.18567105555711899</v>
      </c>
      <c r="I340" s="17">
        <v>0.17065211270532901</v>
      </c>
      <c r="J340" s="17">
        <v>0.10609990433842099</v>
      </c>
      <c r="K340" s="17">
        <v>8.1393391045348207E-2</v>
      </c>
      <c r="L340" s="17">
        <v>4.25807051206449E-2</v>
      </c>
      <c r="M340" s="17"/>
      <c r="N340" s="17">
        <v>0.14227935341130299</v>
      </c>
      <c r="O340" s="17">
        <v>0.11755262064907999</v>
      </c>
      <c r="P340" s="17">
        <v>0.121570862227731</v>
      </c>
      <c r="Q340" s="17">
        <v>0.1166458374431</v>
      </c>
      <c r="R340" s="17"/>
      <c r="S340" s="17">
        <v>0.18357208159477301</v>
      </c>
      <c r="T340" s="17">
        <v>0.113836394989712</v>
      </c>
      <c r="U340" s="17">
        <v>9.5858663088927501E-2</v>
      </c>
      <c r="V340" s="17">
        <v>0.135126813641676</v>
      </c>
      <c r="W340" s="17">
        <v>0.122750218795755</v>
      </c>
      <c r="X340" s="17">
        <v>0.124406681881188</v>
      </c>
      <c r="Y340" s="17">
        <v>0.10199307992442901</v>
      </c>
      <c r="Z340" s="17">
        <v>6.3656496107252297E-2</v>
      </c>
      <c r="AA340" s="17">
        <v>0.105525510117079</v>
      </c>
      <c r="AB340" s="17">
        <v>0.140471206234244</v>
      </c>
      <c r="AC340" s="17">
        <v>0.11238572468753801</v>
      </c>
      <c r="AD340" s="17">
        <v>0.137166604618782</v>
      </c>
      <c r="AE340" s="17"/>
      <c r="AF340" s="17">
        <v>0.11462661453039</v>
      </c>
      <c r="AG340" s="17">
        <v>0.138620327372625</v>
      </c>
      <c r="AH340" s="17"/>
      <c r="AI340" s="17">
        <v>0.144043750279507</v>
      </c>
      <c r="AJ340" s="17">
        <v>0.116136910678554</v>
      </c>
      <c r="AK340" s="17"/>
      <c r="AL340" s="17">
        <v>0.100846728666222</v>
      </c>
      <c r="AM340" s="17">
        <v>0.12662969245474601</v>
      </c>
      <c r="AN340" s="17"/>
      <c r="AO340" s="17">
        <v>0.12285917985536</v>
      </c>
      <c r="AP340" s="17">
        <v>0.125340166652817</v>
      </c>
    </row>
    <row r="341" spans="2:42" x14ac:dyDescent="0.35">
      <c r="B341" t="s">
        <v>145</v>
      </c>
      <c r="C341" s="17">
        <v>0.17139831999982899</v>
      </c>
      <c r="D341" s="17">
        <v>0.19004449054427899</v>
      </c>
      <c r="E341" s="17">
        <v>0.15367366334323501</v>
      </c>
      <c r="F341" s="17"/>
      <c r="G341" s="17">
        <v>0.22365404366188699</v>
      </c>
      <c r="H341" s="17">
        <v>0.21247445477187599</v>
      </c>
      <c r="I341" s="17">
        <v>0.24574023648843499</v>
      </c>
      <c r="J341" s="17">
        <v>0.17978641249028199</v>
      </c>
      <c r="K341" s="17">
        <v>0.129613281445665</v>
      </c>
      <c r="L341" s="17">
        <v>6.3534921970769695E-2</v>
      </c>
      <c r="M341" s="17"/>
      <c r="N341" s="17">
        <v>0.190346803561735</v>
      </c>
      <c r="O341" s="17">
        <v>0.15968169961331499</v>
      </c>
      <c r="P341" s="17">
        <v>0.188428895417248</v>
      </c>
      <c r="Q341" s="17">
        <v>0.15040202536043301</v>
      </c>
      <c r="R341" s="17"/>
      <c r="S341" s="17">
        <v>0.18307001445764901</v>
      </c>
      <c r="T341" s="17">
        <v>0.136206083316221</v>
      </c>
      <c r="U341" s="17">
        <v>0.16492926830583399</v>
      </c>
      <c r="V341" s="17">
        <v>0.16642800481442599</v>
      </c>
      <c r="W341" s="17">
        <v>0.212827884875433</v>
      </c>
      <c r="X341" s="17">
        <v>0.15515537995512099</v>
      </c>
      <c r="Y341" s="17">
        <v>0.185296510076426</v>
      </c>
      <c r="Z341" s="17">
        <v>0.149844567439126</v>
      </c>
      <c r="AA341" s="17">
        <v>0.19961708940716499</v>
      </c>
      <c r="AB341" s="17">
        <v>0.162411670780364</v>
      </c>
      <c r="AC341" s="17">
        <v>0.158197572670042</v>
      </c>
      <c r="AD341" s="17">
        <v>0.19055771272202099</v>
      </c>
      <c r="AE341" s="17"/>
      <c r="AF341" s="17">
        <v>0.16456564464264301</v>
      </c>
      <c r="AG341" s="17">
        <v>0.18146876536032999</v>
      </c>
      <c r="AH341" s="17"/>
      <c r="AI341" s="17">
        <v>0.184898280814427</v>
      </c>
      <c r="AJ341" s="17">
        <v>0.16531210596891299</v>
      </c>
      <c r="AK341" s="17"/>
      <c r="AL341" s="17">
        <v>0.22459513190723701</v>
      </c>
      <c r="AM341" s="17">
        <v>0.167355600519282</v>
      </c>
      <c r="AN341" s="17"/>
      <c r="AO341" s="17">
        <v>0.18986327164029501</v>
      </c>
      <c r="AP341" s="17">
        <v>0.166364401376383</v>
      </c>
    </row>
    <row r="342" spans="2:42" x14ac:dyDescent="0.35">
      <c r="B342" t="s">
        <v>146</v>
      </c>
      <c r="C342" s="17">
        <v>7.6388543387831603E-2</v>
      </c>
      <c r="D342" s="17">
        <v>7.4842294402365797E-2</v>
      </c>
      <c r="E342" s="17">
        <v>7.78777479028014E-2</v>
      </c>
      <c r="F342" s="17"/>
      <c r="G342" s="17">
        <v>6.9078807895741501E-2</v>
      </c>
      <c r="H342" s="17">
        <v>0.10153513777194501</v>
      </c>
      <c r="I342" s="17">
        <v>9.5883546933938996E-2</v>
      </c>
      <c r="J342" s="17">
        <v>7.3626729860788206E-2</v>
      </c>
      <c r="K342" s="17">
        <v>7.5663632392916902E-2</v>
      </c>
      <c r="L342" s="17">
        <v>4.75778417866232E-2</v>
      </c>
      <c r="M342" s="17"/>
      <c r="N342" s="17">
        <v>9.1972776288233193E-2</v>
      </c>
      <c r="O342" s="17">
        <v>7.8682601302935404E-2</v>
      </c>
      <c r="P342" s="17">
        <v>6.6606850647258006E-2</v>
      </c>
      <c r="Q342" s="17">
        <v>6.6801213891118996E-2</v>
      </c>
      <c r="R342" s="17"/>
      <c r="S342" s="17">
        <v>9.5542600980224796E-2</v>
      </c>
      <c r="T342" s="17">
        <v>6.6535656764897796E-2</v>
      </c>
      <c r="U342" s="17">
        <v>9.7322601347875695E-2</v>
      </c>
      <c r="V342" s="17">
        <v>5.3201374589325098E-2</v>
      </c>
      <c r="W342" s="17">
        <v>5.68868845482614E-2</v>
      </c>
      <c r="X342" s="17">
        <v>7.0298100865693602E-2</v>
      </c>
      <c r="Y342" s="17">
        <v>6.38552810974371E-2</v>
      </c>
      <c r="Z342" s="17">
        <v>8.1113240511992896E-2</v>
      </c>
      <c r="AA342" s="17">
        <v>7.0558975596939702E-2</v>
      </c>
      <c r="AB342" s="17">
        <v>8.9743265290424104E-2</v>
      </c>
      <c r="AC342" s="17">
        <v>8.3467211101647606E-2</v>
      </c>
      <c r="AD342" s="17">
        <v>0.104104240984186</v>
      </c>
      <c r="AE342" s="17"/>
      <c r="AF342" s="17">
        <v>7.6191988519442103E-2</v>
      </c>
      <c r="AG342" s="17">
        <v>7.65825896868053E-2</v>
      </c>
      <c r="AH342" s="17"/>
      <c r="AI342" s="17">
        <v>7.2950047290708794E-2</v>
      </c>
      <c r="AJ342" s="17">
        <v>7.7938727383101203E-2</v>
      </c>
      <c r="AK342" s="17"/>
      <c r="AL342" s="17">
        <v>6.5110989551387902E-2</v>
      </c>
      <c r="AM342" s="17">
        <v>7.7245586976587594E-2</v>
      </c>
      <c r="AN342" s="17"/>
      <c r="AO342" s="17">
        <v>7.9083892838593003E-2</v>
      </c>
      <c r="AP342" s="17">
        <v>7.5653736708611904E-2</v>
      </c>
    </row>
    <row r="343" spans="2:42" x14ac:dyDescent="0.35">
      <c r="B343" t="s">
        <v>147</v>
      </c>
      <c r="C343" s="17">
        <v>7.2874336262002098E-2</v>
      </c>
      <c r="D343" s="17">
        <v>7.5618139495498296E-2</v>
      </c>
      <c r="E343" s="17">
        <v>7.0723902209540002E-2</v>
      </c>
      <c r="F343" s="17"/>
      <c r="G343" s="17">
        <v>6.0514537652209502E-2</v>
      </c>
      <c r="H343" s="17">
        <v>9.60320140380619E-2</v>
      </c>
      <c r="I343" s="17">
        <v>5.2892025695423901E-2</v>
      </c>
      <c r="J343" s="17">
        <v>0.103336299711586</v>
      </c>
      <c r="K343" s="17">
        <v>8.0238409774635006E-2</v>
      </c>
      <c r="L343" s="17">
        <v>4.8794816893743397E-2</v>
      </c>
      <c r="M343" s="17"/>
      <c r="N343" s="17">
        <v>8.6044672095239194E-2</v>
      </c>
      <c r="O343" s="17">
        <v>6.9449099673370804E-2</v>
      </c>
      <c r="P343" s="17">
        <v>8.1328999374441699E-2</v>
      </c>
      <c r="Q343" s="17">
        <v>5.5739606910044398E-2</v>
      </c>
      <c r="R343" s="17"/>
      <c r="S343" s="17">
        <v>7.9656901190244198E-2</v>
      </c>
      <c r="T343" s="17">
        <v>7.5620609856002302E-2</v>
      </c>
      <c r="U343" s="17">
        <v>7.6632991488488497E-2</v>
      </c>
      <c r="V343" s="17">
        <v>7.1087241884104202E-2</v>
      </c>
      <c r="W343" s="17">
        <v>6.1357509226606599E-2</v>
      </c>
      <c r="X343" s="17">
        <v>9.3517560158536905E-2</v>
      </c>
      <c r="Y343" s="17">
        <v>3.2352881861647302E-2</v>
      </c>
      <c r="Z343" s="17">
        <v>5.9239368073048901E-2</v>
      </c>
      <c r="AA343" s="17">
        <v>8.2477113423633397E-2</v>
      </c>
      <c r="AB343" s="17">
        <v>8.6374033711345097E-2</v>
      </c>
      <c r="AC343" s="17">
        <v>4.2980284678923397E-2</v>
      </c>
      <c r="AD343" s="17">
        <v>8.9912850269032604E-2</v>
      </c>
      <c r="AE343" s="17"/>
      <c r="AF343" s="17">
        <v>7.5491746602227294E-2</v>
      </c>
      <c r="AG343" s="17">
        <v>6.9231172482934006E-2</v>
      </c>
      <c r="AH343" s="17"/>
      <c r="AI343" s="17">
        <v>6.6539163077715693E-2</v>
      </c>
      <c r="AJ343" s="17">
        <v>7.5730434916806505E-2</v>
      </c>
      <c r="AK343" s="17"/>
      <c r="AL343" s="17">
        <v>7.2071479960324203E-2</v>
      </c>
      <c r="AM343" s="17">
        <v>7.2935349745601896E-2</v>
      </c>
      <c r="AN343" s="17"/>
      <c r="AO343" s="17">
        <v>7.8366878586196204E-2</v>
      </c>
      <c r="AP343" s="17">
        <v>7.1376958330330101E-2</v>
      </c>
    </row>
    <row r="344" spans="2:42" x14ac:dyDescent="0.35">
      <c r="B344" t="s">
        <v>148</v>
      </c>
      <c r="C344" s="17">
        <v>4.3847457194522099E-2</v>
      </c>
      <c r="D344" s="17">
        <v>4.0569075275388201E-2</v>
      </c>
      <c r="E344" s="17">
        <v>4.7366052372272399E-2</v>
      </c>
      <c r="F344" s="17"/>
      <c r="G344" s="17">
        <v>2.3274466306854601E-2</v>
      </c>
      <c r="H344" s="17">
        <v>3.1570228021106601E-2</v>
      </c>
      <c r="I344" s="17">
        <v>4.5829365809754899E-2</v>
      </c>
      <c r="J344" s="17">
        <v>4.32542232742847E-2</v>
      </c>
      <c r="K344" s="17">
        <v>6.4913323187415994E-2</v>
      </c>
      <c r="L344" s="17">
        <v>5.2381843234648201E-2</v>
      </c>
      <c r="M344" s="17"/>
      <c r="N344" s="17">
        <v>4.9470507796572902E-2</v>
      </c>
      <c r="O344" s="17">
        <v>3.7702517879659399E-2</v>
      </c>
      <c r="P344" s="17">
        <v>3.80198515623488E-2</v>
      </c>
      <c r="Q344" s="17">
        <v>4.4683852279804398E-2</v>
      </c>
      <c r="R344" s="17"/>
      <c r="S344" s="17">
        <v>4.3720909590062702E-2</v>
      </c>
      <c r="T344" s="17">
        <v>5.86147546205045E-2</v>
      </c>
      <c r="U344" s="17">
        <v>1.2723953413226199E-2</v>
      </c>
      <c r="V344" s="17">
        <v>3.5772480127806698E-2</v>
      </c>
      <c r="W344" s="17">
        <v>2.1412739941498601E-2</v>
      </c>
      <c r="X344" s="17">
        <v>3.8987718987024002E-2</v>
      </c>
      <c r="Y344" s="17">
        <v>5.9630820325212101E-2</v>
      </c>
      <c r="Z344" s="17">
        <v>3.2127823991062301E-2</v>
      </c>
      <c r="AA344" s="17">
        <v>6.27656454722966E-2</v>
      </c>
      <c r="AB344" s="17">
        <v>5.2065399971105403E-2</v>
      </c>
      <c r="AC344" s="17">
        <v>4.0262157464928103E-2</v>
      </c>
      <c r="AD344" s="17">
        <v>4.0185757165960199E-2</v>
      </c>
      <c r="AE344" s="17"/>
      <c r="AF344" s="17">
        <v>5.0535201247834602E-2</v>
      </c>
      <c r="AG344" s="17">
        <v>3.5208922407562099E-2</v>
      </c>
      <c r="AH344" s="17"/>
      <c r="AI344" s="17">
        <v>4.49388818377583E-2</v>
      </c>
      <c r="AJ344" s="17">
        <v>4.3355408064263301E-2</v>
      </c>
      <c r="AK344" s="17"/>
      <c r="AL344" s="17">
        <v>2.27847969571023E-2</v>
      </c>
      <c r="AM344" s="17">
        <v>4.5448125050373399E-2</v>
      </c>
      <c r="AN344" s="17"/>
      <c r="AO344" s="17">
        <v>3.8799090622049399E-2</v>
      </c>
      <c r="AP344" s="17">
        <v>4.5223743848393401E-2</v>
      </c>
    </row>
    <row r="345" spans="2:42" x14ac:dyDescent="0.35">
      <c r="B345" t="s">
        <v>149</v>
      </c>
      <c r="C345" s="17">
        <v>4.08853990642312E-2</v>
      </c>
      <c r="D345" s="17">
        <v>3.9988362289259803E-2</v>
      </c>
      <c r="E345" s="17">
        <v>4.2057604092475803E-2</v>
      </c>
      <c r="F345" s="17"/>
      <c r="G345" s="17">
        <v>1.8215074666784299E-2</v>
      </c>
      <c r="H345" s="17">
        <v>1.9792426053034901E-2</v>
      </c>
      <c r="I345" s="17">
        <v>6.13530987046099E-2</v>
      </c>
      <c r="J345" s="17">
        <v>4.4961536593834103E-2</v>
      </c>
      <c r="K345" s="17">
        <v>5.53415171259595E-2</v>
      </c>
      <c r="L345" s="17">
        <v>4.3616267177924203E-2</v>
      </c>
      <c r="M345" s="17"/>
      <c r="N345" s="17">
        <v>3.8420213124748602E-2</v>
      </c>
      <c r="O345" s="17">
        <v>4.4343532895424698E-2</v>
      </c>
      <c r="P345" s="17">
        <v>4.0021536767923901E-2</v>
      </c>
      <c r="Q345" s="17">
        <v>4.0052384450261803E-2</v>
      </c>
      <c r="R345" s="17"/>
      <c r="S345" s="17">
        <v>1.9271580798299801E-2</v>
      </c>
      <c r="T345" s="17">
        <v>4.5274395154131702E-2</v>
      </c>
      <c r="U345" s="17">
        <v>4.6242064899680697E-2</v>
      </c>
      <c r="V345" s="17">
        <v>5.7683772006683398E-2</v>
      </c>
      <c r="W345" s="17">
        <v>5.4712499797276902E-2</v>
      </c>
      <c r="X345" s="17">
        <v>3.8929691801271898E-2</v>
      </c>
      <c r="Y345" s="17">
        <v>3.9990704806633297E-2</v>
      </c>
      <c r="Z345" s="17">
        <v>3.4343337526991799E-2</v>
      </c>
      <c r="AA345" s="17">
        <v>2.6758926246685098E-2</v>
      </c>
      <c r="AB345" s="17">
        <v>4.75850754871288E-2</v>
      </c>
      <c r="AC345" s="17">
        <v>6.1403311920287001E-2</v>
      </c>
      <c r="AD345" s="17">
        <v>4.0175677951765E-2</v>
      </c>
      <c r="AE345" s="17"/>
      <c r="AF345" s="17">
        <v>3.9856387538914503E-2</v>
      </c>
      <c r="AG345" s="17">
        <v>4.2636269289411603E-2</v>
      </c>
      <c r="AH345" s="17"/>
      <c r="AI345" s="17">
        <v>4.48562739836397E-2</v>
      </c>
      <c r="AJ345" s="17">
        <v>3.9095201671703897E-2</v>
      </c>
      <c r="AK345" s="17"/>
      <c r="AL345" s="17">
        <v>4.0695633336898802E-2</v>
      </c>
      <c r="AM345" s="17">
        <v>4.08998204097051E-2</v>
      </c>
      <c r="AN345" s="17"/>
      <c r="AO345" s="17">
        <v>4.9954496159135303E-2</v>
      </c>
      <c r="AP345" s="17">
        <v>3.8412980091639598E-2</v>
      </c>
    </row>
    <row r="346" spans="2:42" x14ac:dyDescent="0.35">
      <c r="B346" t="s">
        <v>150</v>
      </c>
      <c r="C346" s="17">
        <v>1.08562841149441E-2</v>
      </c>
      <c r="D346" s="17">
        <v>8.6275041363294107E-3</v>
      </c>
      <c r="E346" s="17">
        <v>1.31109587170769E-2</v>
      </c>
      <c r="F346" s="17"/>
      <c r="G346" s="17">
        <v>7.3420272035425796E-3</v>
      </c>
      <c r="H346" s="17">
        <v>1.31929255701515E-2</v>
      </c>
      <c r="I346" s="17">
        <v>8.7185477639290798E-3</v>
      </c>
      <c r="J346" s="17">
        <v>9.6431767265250292E-3</v>
      </c>
      <c r="K346" s="17">
        <v>1.0242507324503099E-2</v>
      </c>
      <c r="L346" s="17">
        <v>1.44362007200666E-2</v>
      </c>
      <c r="M346" s="17"/>
      <c r="N346" s="17">
        <v>9.5978666090471201E-3</v>
      </c>
      <c r="O346" s="17">
        <v>9.4238532171489198E-3</v>
      </c>
      <c r="P346" s="17">
        <v>1.1504354675429601E-2</v>
      </c>
      <c r="Q346" s="17">
        <v>1.32776416087949E-2</v>
      </c>
      <c r="R346" s="17"/>
      <c r="S346" s="17">
        <v>1.13173282441587E-2</v>
      </c>
      <c r="T346" s="17">
        <v>1.3232749691467999E-2</v>
      </c>
      <c r="U346" s="17">
        <v>3.8741227041601098E-3</v>
      </c>
      <c r="V346" s="17">
        <v>1.7734830615503201E-2</v>
      </c>
      <c r="W346" s="17">
        <v>4.4532338452348101E-3</v>
      </c>
      <c r="X346" s="17">
        <v>4.7322820567924397E-3</v>
      </c>
      <c r="Y346" s="17">
        <v>9.9750216767446401E-3</v>
      </c>
      <c r="Z346" s="17">
        <v>1.4628981605673301E-2</v>
      </c>
      <c r="AA346" s="17">
        <v>1.6027320088111599E-2</v>
      </c>
      <c r="AB346" s="17">
        <v>7.1657523544223101E-3</v>
      </c>
      <c r="AC346" s="17">
        <v>6.7297068780746002E-3</v>
      </c>
      <c r="AD346" s="17">
        <v>2.6113274252447801E-2</v>
      </c>
      <c r="AE346" s="17"/>
      <c r="AF346" s="17">
        <v>1.3527109360746199E-2</v>
      </c>
      <c r="AG346" s="17">
        <v>7.3474729549507399E-3</v>
      </c>
      <c r="AH346" s="17"/>
      <c r="AI346" s="17">
        <v>8.8414480097278297E-3</v>
      </c>
      <c r="AJ346" s="17">
        <v>1.17646366607014E-2</v>
      </c>
      <c r="AK346" s="17"/>
      <c r="AL346" s="17">
        <v>7.7392991075052198E-3</v>
      </c>
      <c r="AM346" s="17">
        <v>1.10931610171179E-2</v>
      </c>
      <c r="AN346" s="17"/>
      <c r="AO346" s="17">
        <v>8.4398281206433702E-3</v>
      </c>
      <c r="AP346" s="17">
        <v>1.1515058807090601E-2</v>
      </c>
    </row>
    <row r="347" spans="2:42" x14ac:dyDescent="0.35">
      <c r="B347" t="s">
        <v>151</v>
      </c>
      <c r="C347" s="17">
        <v>7.4316627466525995E-2</v>
      </c>
      <c r="D347" s="17">
        <v>5.7312769327728698E-2</v>
      </c>
      <c r="E347" s="17">
        <v>9.0813347968925207E-2</v>
      </c>
      <c r="F347" s="17"/>
      <c r="G347" s="17">
        <v>1.5846592895815401E-2</v>
      </c>
      <c r="H347" s="17">
        <v>3.2914444047270001E-2</v>
      </c>
      <c r="I347" s="17">
        <v>6.0193295415077001E-2</v>
      </c>
      <c r="J347" s="17">
        <v>8.87520787732059E-2</v>
      </c>
      <c r="K347" s="17">
        <v>0.112490093294191</v>
      </c>
      <c r="L347" s="17">
        <v>0.121442116258768</v>
      </c>
      <c r="M347" s="17"/>
      <c r="N347" s="17">
        <v>5.5450181958031697E-2</v>
      </c>
      <c r="O347" s="17">
        <v>8.6965475371933804E-2</v>
      </c>
      <c r="P347" s="17">
        <v>7.3389766781782897E-2</v>
      </c>
      <c r="Q347" s="17">
        <v>8.3360977693410498E-2</v>
      </c>
      <c r="R347" s="17"/>
      <c r="S347" s="17">
        <v>3.6534549069375498E-2</v>
      </c>
      <c r="T347" s="17">
        <v>8.9483578285997206E-2</v>
      </c>
      <c r="U347" s="17">
        <v>8.7166568193007193E-2</v>
      </c>
      <c r="V347" s="17">
        <v>6.8430832656258503E-2</v>
      </c>
      <c r="W347" s="17">
        <v>9.8207021375468995E-2</v>
      </c>
      <c r="X347" s="17">
        <v>7.3894579061013196E-2</v>
      </c>
      <c r="Y347" s="17">
        <v>7.8941806868893405E-2</v>
      </c>
      <c r="Z347" s="17">
        <v>8.5777825155004706E-2</v>
      </c>
      <c r="AA347" s="17">
        <v>6.7401503028198001E-2</v>
      </c>
      <c r="AB347" s="17">
        <v>5.89206901768334E-2</v>
      </c>
      <c r="AC347" s="17">
        <v>0.113052110571214</v>
      </c>
      <c r="AD347" s="17">
        <v>9.3309453813138904E-2</v>
      </c>
      <c r="AE347" s="17"/>
      <c r="AF347" s="17">
        <v>8.8507562134054404E-2</v>
      </c>
      <c r="AG347" s="17">
        <v>5.5820473622817002E-2</v>
      </c>
      <c r="AH347" s="17"/>
      <c r="AI347" s="17">
        <v>7.8867063697443604E-2</v>
      </c>
      <c r="AJ347" s="17">
        <v>7.2265145301818504E-2</v>
      </c>
      <c r="AK347" s="17"/>
      <c r="AL347" s="17">
        <v>9.4222759228004702E-2</v>
      </c>
      <c r="AM347" s="17">
        <v>7.2803850595714106E-2</v>
      </c>
      <c r="AN347" s="17"/>
      <c r="AO347" s="17">
        <v>8.50938254955379E-2</v>
      </c>
      <c r="AP347" s="17">
        <v>7.1378545692842202E-2</v>
      </c>
    </row>
    <row r="348" spans="2:42" x14ac:dyDescent="0.35">
      <c r="B348" t="s">
        <v>152</v>
      </c>
      <c r="C348" s="17">
        <v>0.20979171001482599</v>
      </c>
      <c r="D348" s="17">
        <v>0.16704895616368101</v>
      </c>
      <c r="E348" s="17">
        <v>0.253042616603884</v>
      </c>
      <c r="F348" s="17"/>
      <c r="G348" s="17">
        <v>2.1956471247703301E-2</v>
      </c>
      <c r="H348" s="17">
        <v>3.9558386660023502E-2</v>
      </c>
      <c r="I348" s="17">
        <v>9.3137982285323995E-2</v>
      </c>
      <c r="J348" s="17">
        <v>0.193531602638534</v>
      </c>
      <c r="K348" s="17">
        <v>0.30877141340651898</v>
      </c>
      <c r="L348" s="17">
        <v>0.516430303945836</v>
      </c>
      <c r="M348" s="17"/>
      <c r="N348" s="17">
        <v>0.15626920677588499</v>
      </c>
      <c r="O348" s="17">
        <v>0.236236217970139</v>
      </c>
      <c r="P348" s="17">
        <v>0.211031730660804</v>
      </c>
      <c r="Q348" s="17">
        <v>0.240488011666253</v>
      </c>
      <c r="R348" s="17"/>
      <c r="S348" s="17">
        <v>0.105324899177678</v>
      </c>
      <c r="T348" s="17">
        <v>0.25744083133902301</v>
      </c>
      <c r="U348" s="17">
        <v>0.277143355718594</v>
      </c>
      <c r="V348" s="17">
        <v>0.21955753494789601</v>
      </c>
      <c r="W348" s="17">
        <v>0.235230879664239</v>
      </c>
      <c r="X348" s="17">
        <v>0.217986625159866</v>
      </c>
      <c r="Y348" s="17">
        <v>0.19523983701549799</v>
      </c>
      <c r="Z348" s="17">
        <v>0.28354989471598002</v>
      </c>
      <c r="AA348" s="17">
        <v>0.20617884478047399</v>
      </c>
      <c r="AB348" s="17">
        <v>0.20726359802539199</v>
      </c>
      <c r="AC348" s="17">
        <v>0.18018402743423201</v>
      </c>
      <c r="AD348" s="17">
        <v>0.208265793412168</v>
      </c>
      <c r="AE348" s="17"/>
      <c r="AF348" s="17">
        <v>0.23640273413120499</v>
      </c>
      <c r="AG348" s="17">
        <v>0.17412745761723999</v>
      </c>
      <c r="AH348" s="17"/>
      <c r="AI348" s="17">
        <v>0.18312538118042801</v>
      </c>
      <c r="AJ348" s="17">
        <v>0.221813743777282</v>
      </c>
      <c r="AK348" s="17"/>
      <c r="AL348" s="17">
        <v>0.220507647408655</v>
      </c>
      <c r="AM348" s="17">
        <v>0.20897734676069399</v>
      </c>
      <c r="AN348" s="17"/>
      <c r="AO348" s="17">
        <v>0.20637970871476999</v>
      </c>
      <c r="AP348" s="17">
        <v>0.21072189045732101</v>
      </c>
    </row>
    <row r="349" spans="2:42" x14ac:dyDescent="0.35">
      <c r="B349" t="s">
        <v>75</v>
      </c>
      <c r="C349" s="17">
        <v>1.34562519349847E-2</v>
      </c>
      <c r="D349" s="17">
        <v>1.29986790198696E-2</v>
      </c>
      <c r="E349" s="17">
        <v>1.40005416347098E-2</v>
      </c>
      <c r="F349" s="17"/>
      <c r="G349" s="17">
        <v>1.84693192274594E-2</v>
      </c>
      <c r="H349" s="17">
        <v>4.8667075732307099E-3</v>
      </c>
      <c r="I349" s="17">
        <v>7.2433737143373401E-3</v>
      </c>
      <c r="J349" s="17">
        <v>1.46001797197572E-2</v>
      </c>
      <c r="K349" s="17">
        <v>2.3444987668182302E-2</v>
      </c>
      <c r="L349" s="17">
        <v>1.4550871666186099E-2</v>
      </c>
      <c r="M349" s="17"/>
      <c r="N349" s="17">
        <v>9.6211568300593395E-3</v>
      </c>
      <c r="O349" s="17">
        <v>1.6072529144997801E-2</v>
      </c>
      <c r="P349" s="17">
        <v>1.5830147402437499E-2</v>
      </c>
      <c r="Q349" s="17">
        <v>1.16265230490022E-2</v>
      </c>
      <c r="R349" s="17"/>
      <c r="S349" s="17">
        <v>1.8047500255474799E-2</v>
      </c>
      <c r="T349" s="17">
        <v>1.7479031493581699E-2</v>
      </c>
      <c r="U349" s="17">
        <v>1.5788746586200698E-2</v>
      </c>
      <c r="V349" s="17">
        <v>1.49359141394522E-2</v>
      </c>
      <c r="W349" s="17">
        <v>0</v>
      </c>
      <c r="X349" s="17">
        <v>1.52745671834829E-2</v>
      </c>
      <c r="Y349" s="17">
        <v>1.4400371566044399E-2</v>
      </c>
      <c r="Z349" s="17">
        <v>0</v>
      </c>
      <c r="AA349" s="17">
        <v>7.97996855980522E-3</v>
      </c>
      <c r="AB349" s="17">
        <v>2.0505737298021399E-2</v>
      </c>
      <c r="AC349" s="17">
        <v>0</v>
      </c>
      <c r="AD349" s="17">
        <v>2.6625544983414001E-2</v>
      </c>
      <c r="AE349" s="17"/>
      <c r="AF349" s="17">
        <v>1.2748636409034999E-2</v>
      </c>
      <c r="AG349" s="17">
        <v>1.29850171669726E-2</v>
      </c>
      <c r="AH349" s="17"/>
      <c r="AI349" s="17">
        <v>1.4092881388795501E-2</v>
      </c>
      <c r="AJ349" s="17">
        <v>1.3169239019355501E-2</v>
      </c>
      <c r="AK349" s="17"/>
      <c r="AL349" s="17">
        <v>9.2533941626903194E-3</v>
      </c>
      <c r="AM349" s="17">
        <v>1.37756503045636E-2</v>
      </c>
      <c r="AN349" s="17"/>
      <c r="AO349" s="17">
        <v>1.24367558716597E-2</v>
      </c>
      <c r="AP349" s="17">
        <v>1.37341871454108E-2</v>
      </c>
    </row>
    <row r="350" spans="2:42" x14ac:dyDescent="0.35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</row>
    <row r="351" spans="2:42" x14ac:dyDescent="0.35">
      <c r="B351" s="6" t="s">
        <v>178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</row>
    <row r="352" spans="2:42" x14ac:dyDescent="0.35">
      <c r="B352" s="24" t="s">
        <v>59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</row>
    <row r="353" spans="2:42" x14ac:dyDescent="0.35">
      <c r="B353" t="s">
        <v>143</v>
      </c>
      <c r="C353" s="17">
        <v>2.4382152547489402E-2</v>
      </c>
      <c r="D353" s="17">
        <v>3.75807181855463E-2</v>
      </c>
      <c r="E353" s="17">
        <v>1.10627089297992E-2</v>
      </c>
      <c r="F353" s="17"/>
      <c r="G353" s="17">
        <v>5.0678521905355101E-2</v>
      </c>
      <c r="H353" s="17">
        <v>5.1675395031940602E-2</v>
      </c>
      <c r="I353" s="17">
        <v>3.27271356528775E-2</v>
      </c>
      <c r="J353" s="17">
        <v>9.0138514037537802E-3</v>
      </c>
      <c r="K353" s="17">
        <v>0</v>
      </c>
      <c r="L353" s="17">
        <v>6.5279101641805603E-3</v>
      </c>
      <c r="M353" s="17"/>
      <c r="N353" s="17">
        <v>3.4670168270117097E-2</v>
      </c>
      <c r="O353" s="17">
        <v>2.0176629652697401E-2</v>
      </c>
      <c r="P353" s="17">
        <v>3.0330347129485801E-2</v>
      </c>
      <c r="Q353" s="17">
        <v>1.2729916148918399E-2</v>
      </c>
      <c r="R353" s="17"/>
      <c r="S353" s="17">
        <v>3.6056016636306601E-2</v>
      </c>
      <c r="T353" s="17">
        <v>2.76484806519369E-2</v>
      </c>
      <c r="U353" s="17">
        <v>1.22139012328951E-2</v>
      </c>
      <c r="V353" s="17">
        <v>3.5039586957349503E-2</v>
      </c>
      <c r="W353" s="17">
        <v>2.4839431002801501E-2</v>
      </c>
      <c r="X353" s="17">
        <v>3.0733920525585101E-2</v>
      </c>
      <c r="Y353" s="17">
        <v>0</v>
      </c>
      <c r="Z353" s="17">
        <v>1.6919358688196901E-2</v>
      </c>
      <c r="AA353" s="17">
        <v>1.84248980002173E-2</v>
      </c>
      <c r="AB353" s="17">
        <v>1.0277644568213101E-2</v>
      </c>
      <c r="AC353" s="17">
        <v>4.3790809025859398E-2</v>
      </c>
      <c r="AD353" s="17">
        <v>4.3150370629671801E-2</v>
      </c>
      <c r="AE353" s="17"/>
      <c r="AF353" s="17">
        <v>2.4409674910211399E-2</v>
      </c>
      <c r="AG353" s="17">
        <v>2.45608666522978E-2</v>
      </c>
      <c r="AH353" s="17"/>
      <c r="AI353" s="17">
        <v>4.8142826953066299E-2</v>
      </c>
      <c r="AJ353" s="17">
        <v>1.3670080717261199E-2</v>
      </c>
      <c r="AK353" s="17"/>
      <c r="AL353" s="17">
        <v>4.7226226431441802E-2</v>
      </c>
      <c r="AM353" s="17">
        <v>2.26461052319765E-2</v>
      </c>
      <c r="AN353" s="17"/>
      <c r="AO353" s="17">
        <v>2.5426325489439901E-2</v>
      </c>
      <c r="AP353" s="17">
        <v>2.40974899217253E-2</v>
      </c>
    </row>
    <row r="354" spans="2:42" x14ac:dyDescent="0.35">
      <c r="B354" t="s">
        <v>144</v>
      </c>
      <c r="C354" s="17">
        <v>3.3948083289356903E-2</v>
      </c>
      <c r="D354" s="17">
        <v>4.5440027870818397E-2</v>
      </c>
      <c r="E354" s="17">
        <v>2.2974590101174201E-2</v>
      </c>
      <c r="F354" s="17"/>
      <c r="G354" s="17">
        <v>7.3975596844247496E-2</v>
      </c>
      <c r="H354" s="17">
        <v>6.7202146577570704E-2</v>
      </c>
      <c r="I354" s="17">
        <v>3.37305278259089E-2</v>
      </c>
      <c r="J354" s="17">
        <v>2.8845041031734998E-2</v>
      </c>
      <c r="K354" s="17">
        <v>4.6564540950052797E-3</v>
      </c>
      <c r="L354" s="17">
        <v>3.9598695255574998E-3</v>
      </c>
      <c r="M354" s="17"/>
      <c r="N354" s="17">
        <v>4.96554266508209E-2</v>
      </c>
      <c r="O354" s="17">
        <v>2.66127310184722E-2</v>
      </c>
      <c r="P354" s="17">
        <v>3.2518434184258399E-2</v>
      </c>
      <c r="Q354" s="17">
        <v>2.4925164566186299E-2</v>
      </c>
      <c r="R354" s="17"/>
      <c r="S354" s="17">
        <v>8.1509491855804306E-2</v>
      </c>
      <c r="T354" s="17">
        <v>1.9084187162321999E-2</v>
      </c>
      <c r="U354" s="17">
        <v>1.8357690779513498E-2</v>
      </c>
      <c r="V354" s="17">
        <v>3.9476936808413E-2</v>
      </c>
      <c r="W354" s="17">
        <v>3.1949188965183097E-2</v>
      </c>
      <c r="X354" s="17">
        <v>3.3825783885907901E-2</v>
      </c>
      <c r="Y354" s="17">
        <v>2.8499106684655998E-2</v>
      </c>
      <c r="Z354" s="17">
        <v>3.0656157388200898E-2</v>
      </c>
      <c r="AA354" s="17">
        <v>3.8179749214218302E-2</v>
      </c>
      <c r="AB354" s="17">
        <v>1.26275627145269E-2</v>
      </c>
      <c r="AC354" s="17">
        <v>0</v>
      </c>
      <c r="AD354" s="17">
        <v>3.0383405506915401E-2</v>
      </c>
      <c r="AE354" s="17"/>
      <c r="AF354" s="17">
        <v>3.6493468628570197E-2</v>
      </c>
      <c r="AG354" s="17">
        <v>3.08130219619016E-2</v>
      </c>
      <c r="AH354" s="17"/>
      <c r="AI354" s="17">
        <v>4.9732438686081099E-2</v>
      </c>
      <c r="AJ354" s="17">
        <v>2.6831991131472901E-2</v>
      </c>
      <c r="AK354" s="17"/>
      <c r="AL354" s="17">
        <v>2.8010098198733398E-2</v>
      </c>
      <c r="AM354" s="17">
        <v>3.43993435649321E-2</v>
      </c>
      <c r="AN354" s="17"/>
      <c r="AO354" s="17">
        <v>4.1640049512274797E-2</v>
      </c>
      <c r="AP354" s="17">
        <v>3.1851097996657501E-2</v>
      </c>
    </row>
    <row r="355" spans="2:42" x14ac:dyDescent="0.35">
      <c r="B355" t="s">
        <v>145</v>
      </c>
      <c r="C355" s="17">
        <v>5.3344321268356303E-2</v>
      </c>
      <c r="D355" s="17">
        <v>6.3081489052146E-2</v>
      </c>
      <c r="E355" s="17">
        <v>4.3597892436088498E-2</v>
      </c>
      <c r="F355" s="17"/>
      <c r="G355" s="17">
        <v>0.11215938468827499</v>
      </c>
      <c r="H355" s="17">
        <v>9.9184727966941E-2</v>
      </c>
      <c r="I355" s="17">
        <v>6.4563128589623098E-2</v>
      </c>
      <c r="J355" s="17">
        <v>3.5146349959932002E-2</v>
      </c>
      <c r="K355" s="17">
        <v>2.2557775233857699E-2</v>
      </c>
      <c r="L355" s="17">
        <v>2.82577674088497E-3</v>
      </c>
      <c r="M355" s="17"/>
      <c r="N355" s="17">
        <v>7.4042335832179104E-2</v>
      </c>
      <c r="O355" s="17">
        <v>4.7885406363126999E-2</v>
      </c>
      <c r="P355" s="17">
        <v>6.5403597605036404E-2</v>
      </c>
      <c r="Q355" s="17">
        <v>2.6759552928292199E-2</v>
      </c>
      <c r="R355" s="17"/>
      <c r="S355" s="17">
        <v>8.1957375129956406E-2</v>
      </c>
      <c r="T355" s="17">
        <v>3.7527385777489403E-2</v>
      </c>
      <c r="U355" s="17">
        <v>4.0383316766984798E-2</v>
      </c>
      <c r="V355" s="17">
        <v>5.59030754473063E-2</v>
      </c>
      <c r="W355" s="17">
        <v>4.8731312894192601E-2</v>
      </c>
      <c r="X355" s="17">
        <v>3.6846581524461401E-2</v>
      </c>
      <c r="Y355" s="17">
        <v>7.1760968637536504E-2</v>
      </c>
      <c r="Z355" s="17">
        <v>5.5350395894658497E-2</v>
      </c>
      <c r="AA355" s="17">
        <v>4.8132288874059799E-2</v>
      </c>
      <c r="AB355" s="17">
        <v>6.4823531296091905E-2</v>
      </c>
      <c r="AC355" s="17">
        <v>5.83358881873366E-2</v>
      </c>
      <c r="AD355" s="17">
        <v>0</v>
      </c>
      <c r="AE355" s="17"/>
      <c r="AF355" s="17">
        <v>5.4508107349168999E-2</v>
      </c>
      <c r="AG355" s="17">
        <v>5.2245782921855798E-2</v>
      </c>
      <c r="AH355" s="17"/>
      <c r="AI355" s="17">
        <v>8.9437157350616595E-2</v>
      </c>
      <c r="AJ355" s="17">
        <v>3.7072516601941698E-2</v>
      </c>
      <c r="AK355" s="17"/>
      <c r="AL355" s="17">
        <v>0.101386860676152</v>
      </c>
      <c r="AM355" s="17">
        <v>4.9693303416066897E-2</v>
      </c>
      <c r="AN355" s="17"/>
      <c r="AO355" s="17">
        <v>7.2356392847200496E-2</v>
      </c>
      <c r="AP355" s="17">
        <v>4.8161246703390302E-2</v>
      </c>
    </row>
    <row r="356" spans="2:42" x14ac:dyDescent="0.35">
      <c r="B356" t="s">
        <v>146</v>
      </c>
      <c r="C356" s="17">
        <v>4.0423843288776497E-2</v>
      </c>
      <c r="D356" s="17">
        <v>4.3785575768799399E-2</v>
      </c>
      <c r="E356" s="17">
        <v>3.7434852086787603E-2</v>
      </c>
      <c r="F356" s="17"/>
      <c r="G356" s="17">
        <v>6.9856528547655103E-2</v>
      </c>
      <c r="H356" s="17">
        <v>6.36070818791869E-2</v>
      </c>
      <c r="I356" s="17">
        <v>5.4568145191692202E-2</v>
      </c>
      <c r="J356" s="17">
        <v>3.1162739906273201E-2</v>
      </c>
      <c r="K356" s="17">
        <v>1.5778861730802101E-2</v>
      </c>
      <c r="L356" s="17">
        <v>1.43218501620598E-2</v>
      </c>
      <c r="M356" s="17"/>
      <c r="N356" s="17">
        <v>5.0163023679415102E-2</v>
      </c>
      <c r="O356" s="17">
        <v>3.2872089679600001E-2</v>
      </c>
      <c r="P356" s="17">
        <v>4.39815834697182E-2</v>
      </c>
      <c r="Q356" s="17">
        <v>3.3812876081963601E-2</v>
      </c>
      <c r="R356" s="17"/>
      <c r="S356" s="17">
        <v>4.1086310510261299E-2</v>
      </c>
      <c r="T356" s="17">
        <v>4.19078111078105E-2</v>
      </c>
      <c r="U356" s="17">
        <v>2.51086079889857E-2</v>
      </c>
      <c r="V356" s="17">
        <v>1.8303119402407E-2</v>
      </c>
      <c r="W356" s="17">
        <v>3.8097197272745603E-2</v>
      </c>
      <c r="X356" s="17">
        <v>5.4953506701444499E-2</v>
      </c>
      <c r="Y356" s="17">
        <v>5.2251747094265701E-2</v>
      </c>
      <c r="Z356" s="17">
        <v>7.4564663689318203E-2</v>
      </c>
      <c r="AA356" s="17">
        <v>3.64266595601603E-2</v>
      </c>
      <c r="AB356" s="17">
        <v>5.5345758291939502E-2</v>
      </c>
      <c r="AC356" s="17">
        <v>1.9672534190472199E-2</v>
      </c>
      <c r="AD356" s="17">
        <v>2.7360708344483599E-2</v>
      </c>
      <c r="AE356" s="17"/>
      <c r="AF356" s="17">
        <v>4.3523299962391002E-2</v>
      </c>
      <c r="AG356" s="17">
        <v>3.6598260382283601E-2</v>
      </c>
      <c r="AH356" s="17"/>
      <c r="AI356" s="17">
        <v>5.8472408212199803E-2</v>
      </c>
      <c r="AJ356" s="17">
        <v>3.2286973072379398E-2</v>
      </c>
      <c r="AK356" s="17"/>
      <c r="AL356" s="17">
        <v>3.9223171802008197E-2</v>
      </c>
      <c r="AM356" s="17">
        <v>4.0515088944958699E-2</v>
      </c>
      <c r="AN356" s="17"/>
      <c r="AO356" s="17">
        <v>5.2391563488875803E-2</v>
      </c>
      <c r="AP356" s="17">
        <v>3.7161201134683797E-2</v>
      </c>
    </row>
    <row r="357" spans="2:42" x14ac:dyDescent="0.35">
      <c r="B357" t="s">
        <v>147</v>
      </c>
      <c r="C357" s="17">
        <v>4.5291827546423899E-2</v>
      </c>
      <c r="D357" s="17">
        <v>3.7830424702769698E-2</v>
      </c>
      <c r="E357" s="17">
        <v>5.2904791171011198E-2</v>
      </c>
      <c r="F357" s="17"/>
      <c r="G357" s="17">
        <v>5.5943640240509303E-2</v>
      </c>
      <c r="H357" s="17">
        <v>7.2208928663536495E-2</v>
      </c>
      <c r="I357" s="17">
        <v>7.0721042265839099E-2</v>
      </c>
      <c r="J357" s="17">
        <v>3.5424765882037003E-2</v>
      </c>
      <c r="K357" s="17">
        <v>2.9277886290188099E-2</v>
      </c>
      <c r="L357" s="17">
        <v>1.4215000436812101E-2</v>
      </c>
      <c r="M357" s="17"/>
      <c r="N357" s="17">
        <v>6.0838970709658997E-2</v>
      </c>
      <c r="O357" s="17">
        <v>3.2370726918316398E-2</v>
      </c>
      <c r="P357" s="17">
        <v>5.2247410197193499E-2</v>
      </c>
      <c r="Q357" s="17">
        <v>3.5195703186247901E-2</v>
      </c>
      <c r="R357" s="17"/>
      <c r="S357" s="17">
        <v>4.0190331216525599E-2</v>
      </c>
      <c r="T357" s="17">
        <v>3.1551959719039797E-2</v>
      </c>
      <c r="U357" s="17">
        <v>6.5936014704879406E-2</v>
      </c>
      <c r="V357" s="17">
        <v>5.3819773117713902E-2</v>
      </c>
      <c r="W357" s="17">
        <v>5.15283877769738E-2</v>
      </c>
      <c r="X357" s="17">
        <v>4.9347988721697003E-2</v>
      </c>
      <c r="Y357" s="17">
        <v>4.6680785991649799E-2</v>
      </c>
      <c r="Z357" s="17">
        <v>2.48832787597572E-2</v>
      </c>
      <c r="AA357" s="17">
        <v>4.6033148444733801E-2</v>
      </c>
      <c r="AB357" s="17">
        <v>4.07156341576397E-2</v>
      </c>
      <c r="AC357" s="17">
        <v>4.7557116501413602E-2</v>
      </c>
      <c r="AD357" s="17">
        <v>5.1822504109584402E-2</v>
      </c>
      <c r="AE357" s="17"/>
      <c r="AF357" s="17">
        <v>5.5372195667311601E-2</v>
      </c>
      <c r="AG357" s="17">
        <v>3.2086913054394997E-2</v>
      </c>
      <c r="AH357" s="17"/>
      <c r="AI357" s="17">
        <v>7.4034379433717101E-2</v>
      </c>
      <c r="AJ357" s="17">
        <v>3.2333766039193197E-2</v>
      </c>
      <c r="AK357" s="17"/>
      <c r="AL357" s="17">
        <v>7.4457250814445805E-2</v>
      </c>
      <c r="AM357" s="17">
        <v>4.3075385985804598E-2</v>
      </c>
      <c r="AN357" s="17"/>
      <c r="AO357" s="17">
        <v>7.8533721315884097E-2</v>
      </c>
      <c r="AP357" s="17">
        <v>3.62294161530482E-2</v>
      </c>
    </row>
    <row r="358" spans="2:42" x14ac:dyDescent="0.35">
      <c r="B358" t="s">
        <v>148</v>
      </c>
      <c r="C358" s="17">
        <v>4.39582650561696E-2</v>
      </c>
      <c r="D358" s="17">
        <v>3.9012307216490003E-2</v>
      </c>
      <c r="E358" s="17">
        <v>4.84893768467985E-2</v>
      </c>
      <c r="F358" s="17"/>
      <c r="G358" s="17">
        <v>5.7128246314812003E-2</v>
      </c>
      <c r="H358" s="17">
        <v>6.1079435466513302E-2</v>
      </c>
      <c r="I358" s="17">
        <v>5.2001903459156999E-2</v>
      </c>
      <c r="J358" s="17">
        <v>6.14563516604631E-2</v>
      </c>
      <c r="K358" s="17">
        <v>2.6509956969522901E-2</v>
      </c>
      <c r="L358" s="17">
        <v>1.20898562002096E-2</v>
      </c>
      <c r="M358" s="17"/>
      <c r="N358" s="17">
        <v>5.0880832027974499E-2</v>
      </c>
      <c r="O358" s="17">
        <v>3.4984176168650398E-2</v>
      </c>
      <c r="P358" s="17">
        <v>4.8693165445761299E-2</v>
      </c>
      <c r="Q358" s="17">
        <v>4.0833670242720201E-2</v>
      </c>
      <c r="R358" s="17"/>
      <c r="S358" s="17">
        <v>5.8745849996619297E-2</v>
      </c>
      <c r="T358" s="17">
        <v>3.3756826487434999E-2</v>
      </c>
      <c r="U358" s="17">
        <v>2.5186844447490399E-2</v>
      </c>
      <c r="V358" s="17">
        <v>3.4221525836310301E-2</v>
      </c>
      <c r="W358" s="17">
        <v>6.3781699548864396E-2</v>
      </c>
      <c r="X358" s="17">
        <v>4.3717583597400002E-2</v>
      </c>
      <c r="Y358" s="17">
        <v>4.75678275258406E-2</v>
      </c>
      <c r="Z358" s="17">
        <v>2.5124634126194902E-2</v>
      </c>
      <c r="AA358" s="17">
        <v>4.5301943879516603E-2</v>
      </c>
      <c r="AB358" s="17">
        <v>3.5013052569239797E-2</v>
      </c>
      <c r="AC358" s="17">
        <v>7.6243269170728906E-2</v>
      </c>
      <c r="AD358" s="17">
        <v>3.6569000011210398E-2</v>
      </c>
      <c r="AE358" s="17"/>
      <c r="AF358" s="17">
        <v>4.2462287740000999E-2</v>
      </c>
      <c r="AG358" s="17">
        <v>4.56190818239125E-2</v>
      </c>
      <c r="AH358" s="17"/>
      <c r="AI358" s="17">
        <v>4.6889293724233998E-2</v>
      </c>
      <c r="AJ358" s="17">
        <v>4.2636863605485402E-2</v>
      </c>
      <c r="AK358" s="17"/>
      <c r="AL358" s="17">
        <v>3.5672507220266797E-2</v>
      </c>
      <c r="AM358" s="17">
        <v>4.4587945546658403E-2</v>
      </c>
      <c r="AN358" s="17"/>
      <c r="AO358" s="17">
        <v>3.9719257729528001E-2</v>
      </c>
      <c r="AP358" s="17">
        <v>4.5113904038713203E-2</v>
      </c>
    </row>
    <row r="359" spans="2:42" x14ac:dyDescent="0.35">
      <c r="B359" t="s">
        <v>149</v>
      </c>
      <c r="C359" s="17">
        <v>8.0451994562412102E-2</v>
      </c>
      <c r="D359" s="17">
        <v>7.8513371998725795E-2</v>
      </c>
      <c r="E359" s="17">
        <v>8.1590730668188394E-2</v>
      </c>
      <c r="F359" s="17"/>
      <c r="G359" s="17">
        <v>0.103131079649302</v>
      </c>
      <c r="H359" s="17">
        <v>9.1500095147122998E-2</v>
      </c>
      <c r="I359" s="17">
        <v>9.5846725772982602E-2</v>
      </c>
      <c r="J359" s="17">
        <v>9.5077880168854004E-2</v>
      </c>
      <c r="K359" s="17">
        <v>7.5292837866910406E-2</v>
      </c>
      <c r="L359" s="17">
        <v>3.52860395239427E-2</v>
      </c>
      <c r="M359" s="17"/>
      <c r="N359" s="17">
        <v>9.9837146418005507E-2</v>
      </c>
      <c r="O359" s="17">
        <v>8.9301397473160404E-2</v>
      </c>
      <c r="P359" s="17">
        <v>6.1810845514694103E-2</v>
      </c>
      <c r="Q359" s="17">
        <v>6.7801355157898105E-2</v>
      </c>
      <c r="R359" s="17"/>
      <c r="S359" s="17">
        <v>8.0927728679002497E-2</v>
      </c>
      <c r="T359" s="17">
        <v>8.3988081912888701E-2</v>
      </c>
      <c r="U359" s="17">
        <v>0.119104624037431</v>
      </c>
      <c r="V359" s="17">
        <v>7.7858713863099102E-2</v>
      </c>
      <c r="W359" s="17">
        <v>8.4684273973623006E-2</v>
      </c>
      <c r="X359" s="17">
        <v>7.9566353121866398E-2</v>
      </c>
      <c r="Y359" s="17">
        <v>5.7928198375146199E-2</v>
      </c>
      <c r="Z359" s="17">
        <v>4.8553550786940701E-2</v>
      </c>
      <c r="AA359" s="17">
        <v>6.3083438874110206E-2</v>
      </c>
      <c r="AB359" s="17">
        <v>9.7673071089789607E-2</v>
      </c>
      <c r="AC359" s="17">
        <v>6.9354188986508095E-2</v>
      </c>
      <c r="AD359" s="17">
        <v>9.3276349399417299E-2</v>
      </c>
      <c r="AE359" s="17"/>
      <c r="AF359" s="17">
        <v>7.4734760251256693E-2</v>
      </c>
      <c r="AG359" s="17">
        <v>8.8006152006537594E-2</v>
      </c>
      <c r="AH359" s="17"/>
      <c r="AI359" s="17">
        <v>9.8335024705193994E-2</v>
      </c>
      <c r="AJ359" s="17">
        <v>7.2389752718525199E-2</v>
      </c>
      <c r="AK359" s="17"/>
      <c r="AL359" s="17">
        <v>0.108262316044707</v>
      </c>
      <c r="AM359" s="17">
        <v>7.8338534669130697E-2</v>
      </c>
      <c r="AN359" s="17"/>
      <c r="AO359" s="17">
        <v>0.108762123109491</v>
      </c>
      <c r="AP359" s="17">
        <v>7.2734081940698594E-2</v>
      </c>
    </row>
    <row r="360" spans="2:42" x14ac:dyDescent="0.35">
      <c r="B360" t="s">
        <v>150</v>
      </c>
      <c r="C360" s="17">
        <v>3.81807711031769E-2</v>
      </c>
      <c r="D360" s="17">
        <v>3.8037136701187198E-2</v>
      </c>
      <c r="E360" s="17">
        <v>3.85978180609916E-2</v>
      </c>
      <c r="F360" s="17"/>
      <c r="G360" s="17">
        <v>4.64507443659486E-2</v>
      </c>
      <c r="H360" s="17">
        <v>4.1335941729313097E-2</v>
      </c>
      <c r="I360" s="17">
        <v>4.2512468509871802E-2</v>
      </c>
      <c r="J360" s="17">
        <v>4.41975328394364E-2</v>
      </c>
      <c r="K360" s="17">
        <v>3.4189461629602E-2</v>
      </c>
      <c r="L360" s="17">
        <v>2.4329615511416401E-2</v>
      </c>
      <c r="M360" s="17"/>
      <c r="N360" s="17">
        <v>4.8135249977805598E-2</v>
      </c>
      <c r="O360" s="17">
        <v>3.6739460834374599E-2</v>
      </c>
      <c r="P360" s="17">
        <v>3.9462233314508197E-2</v>
      </c>
      <c r="Q360" s="17">
        <v>2.8308365053178099E-2</v>
      </c>
      <c r="R360" s="17"/>
      <c r="S360" s="17">
        <v>3.3842617151960998E-2</v>
      </c>
      <c r="T360" s="17">
        <v>4.1062058798363797E-2</v>
      </c>
      <c r="U360" s="17">
        <v>2.3494021461063899E-2</v>
      </c>
      <c r="V360" s="17">
        <v>2.1617871468615699E-2</v>
      </c>
      <c r="W360" s="17">
        <v>3.6179075134621798E-2</v>
      </c>
      <c r="X360" s="17">
        <v>6.1067292714661103E-2</v>
      </c>
      <c r="Y360" s="17">
        <v>5.03496611441904E-2</v>
      </c>
      <c r="Z360" s="17">
        <v>2.3117119355645602E-2</v>
      </c>
      <c r="AA360" s="17">
        <v>3.9296568069008997E-2</v>
      </c>
      <c r="AB360" s="17">
        <v>3.8674468744557197E-2</v>
      </c>
      <c r="AC360" s="17">
        <v>5.4538179394706898E-2</v>
      </c>
      <c r="AD360" s="17">
        <v>2.5582237801899801E-2</v>
      </c>
      <c r="AE360" s="17"/>
      <c r="AF360" s="17">
        <v>3.6950325915979298E-2</v>
      </c>
      <c r="AG360" s="17">
        <v>4.01795799507568E-2</v>
      </c>
      <c r="AH360" s="17"/>
      <c r="AI360" s="17">
        <v>5.3233511297432097E-2</v>
      </c>
      <c r="AJ360" s="17">
        <v>3.1394514473828898E-2</v>
      </c>
      <c r="AK360" s="17"/>
      <c r="AL360" s="17">
        <v>4.9487625756000297E-2</v>
      </c>
      <c r="AM360" s="17">
        <v>3.7321500783590103E-2</v>
      </c>
      <c r="AN360" s="17"/>
      <c r="AO360" s="17">
        <v>5.7106971240087401E-2</v>
      </c>
      <c r="AP360" s="17">
        <v>3.3021106827021203E-2</v>
      </c>
    </row>
    <row r="361" spans="2:42" x14ac:dyDescent="0.35">
      <c r="B361" t="s">
        <v>151</v>
      </c>
      <c r="C361" s="17">
        <v>0.121366448466511</v>
      </c>
      <c r="D361" s="17">
        <v>0.11780445852862401</v>
      </c>
      <c r="E361" s="17">
        <v>0.12450004645865</v>
      </c>
      <c r="F361" s="17"/>
      <c r="G361" s="17">
        <v>0.119613494295001</v>
      </c>
      <c r="H361" s="17">
        <v>0.14704494186276901</v>
      </c>
      <c r="I361" s="17">
        <v>0.12278804244917001</v>
      </c>
      <c r="J361" s="17">
        <v>0.12438247940748701</v>
      </c>
      <c r="K361" s="17">
        <v>0.118813166784125</v>
      </c>
      <c r="L361" s="17">
        <v>9.9653568859977198E-2</v>
      </c>
      <c r="M361" s="17"/>
      <c r="N361" s="17">
        <v>0.12550070014766801</v>
      </c>
      <c r="O361" s="17">
        <v>0.134819469736189</v>
      </c>
      <c r="P361" s="17">
        <v>0.116208143058101</v>
      </c>
      <c r="Q361" s="17">
        <v>0.107765943283261</v>
      </c>
      <c r="R361" s="17"/>
      <c r="S361" s="17">
        <v>0.10676875047422001</v>
      </c>
      <c r="T361" s="17">
        <v>0.10609387582844799</v>
      </c>
      <c r="U361" s="17">
        <v>0.124244285501588</v>
      </c>
      <c r="V361" s="17">
        <v>8.5836940971469405E-2</v>
      </c>
      <c r="W361" s="17">
        <v>0.102372730248932</v>
      </c>
      <c r="X361" s="17">
        <v>0.14304347070078599</v>
      </c>
      <c r="Y361" s="17">
        <v>0.13261950689742399</v>
      </c>
      <c r="Z361" s="17">
        <v>0.154298076770576</v>
      </c>
      <c r="AA361" s="17">
        <v>0.120662712059003</v>
      </c>
      <c r="AB361" s="17">
        <v>0.138694208508302</v>
      </c>
      <c r="AC361" s="17">
        <v>0.14115910776173499</v>
      </c>
      <c r="AD361" s="17">
        <v>0.17791787872305301</v>
      </c>
      <c r="AE361" s="17"/>
      <c r="AF361" s="17">
        <v>0.112205885226696</v>
      </c>
      <c r="AG361" s="17">
        <v>0.13480533723781701</v>
      </c>
      <c r="AH361" s="17"/>
      <c r="AI361" s="17">
        <v>0.12686092614431799</v>
      </c>
      <c r="AJ361" s="17">
        <v>0.118889362229411</v>
      </c>
      <c r="AK361" s="17"/>
      <c r="AL361" s="17">
        <v>0.17956848630050401</v>
      </c>
      <c r="AM361" s="17">
        <v>0.116943354229801</v>
      </c>
      <c r="AN361" s="17"/>
      <c r="AO361" s="17">
        <v>0.13723924058033099</v>
      </c>
      <c r="AP361" s="17">
        <v>0.117039204865573</v>
      </c>
    </row>
    <row r="362" spans="2:42" x14ac:dyDescent="0.35">
      <c r="B362" t="s">
        <v>152</v>
      </c>
      <c r="C362" s="17">
        <v>0.49844957525370498</v>
      </c>
      <c r="D362" s="17">
        <v>0.47804023011223301</v>
      </c>
      <c r="E362" s="17">
        <v>0.51915363174838702</v>
      </c>
      <c r="F362" s="17"/>
      <c r="G362" s="17">
        <v>0.28721831442928197</v>
      </c>
      <c r="H362" s="17">
        <v>0.290762258744931</v>
      </c>
      <c r="I362" s="17">
        <v>0.409925695575657</v>
      </c>
      <c r="J362" s="17">
        <v>0.52150760885279301</v>
      </c>
      <c r="K362" s="17">
        <v>0.64891862800612699</v>
      </c>
      <c r="L362" s="17">
        <v>0.76195338090597997</v>
      </c>
      <c r="M362" s="17"/>
      <c r="N362" s="17">
        <v>0.39286879949669001</v>
      </c>
      <c r="O362" s="17">
        <v>0.52506944974702596</v>
      </c>
      <c r="P362" s="17">
        <v>0.48458935144639897</v>
      </c>
      <c r="Q362" s="17">
        <v>0.59984601489822897</v>
      </c>
      <c r="R362" s="17"/>
      <c r="S362" s="17">
        <v>0.42528899126214798</v>
      </c>
      <c r="T362" s="17">
        <v>0.55146616807443805</v>
      </c>
      <c r="U362" s="17">
        <v>0.52322637579290998</v>
      </c>
      <c r="V362" s="17">
        <v>0.55861578911527199</v>
      </c>
      <c r="W362" s="17">
        <v>0.50851820438229201</v>
      </c>
      <c r="X362" s="17">
        <v>0.44389057296992102</v>
      </c>
      <c r="Y362" s="17">
        <v>0.48572662332856298</v>
      </c>
      <c r="Z362" s="17">
        <v>0.52385979226007195</v>
      </c>
      <c r="AA362" s="17">
        <v>0.51938602178410498</v>
      </c>
      <c r="AB362" s="17">
        <v>0.47894367335567001</v>
      </c>
      <c r="AC362" s="17">
        <v>0.48934890678123899</v>
      </c>
      <c r="AD362" s="17">
        <v>0.50062477298205699</v>
      </c>
      <c r="AE362" s="17"/>
      <c r="AF362" s="17">
        <v>0.50341798455890896</v>
      </c>
      <c r="AG362" s="17">
        <v>0.49122655265109899</v>
      </c>
      <c r="AH362" s="17"/>
      <c r="AI362" s="17">
        <v>0.33765952186411702</v>
      </c>
      <c r="AJ362" s="17">
        <v>0.57093887299397605</v>
      </c>
      <c r="AK362" s="17"/>
      <c r="AL362" s="17">
        <v>0.33309004762474698</v>
      </c>
      <c r="AM362" s="17">
        <v>0.51101615884527696</v>
      </c>
      <c r="AN362" s="17"/>
      <c r="AO362" s="17">
        <v>0.38036157850518099</v>
      </c>
      <c r="AP362" s="17">
        <v>0.53064274735685102</v>
      </c>
    </row>
    <row r="363" spans="2:42" x14ac:dyDescent="0.35">
      <c r="B363" t="s">
        <v>75</v>
      </c>
      <c r="C363" s="17">
        <v>2.0202717617622701E-2</v>
      </c>
      <c r="D363" s="17">
        <v>2.0874259862660199E-2</v>
      </c>
      <c r="E363" s="17">
        <v>1.9693561492123202E-2</v>
      </c>
      <c r="F363" s="17"/>
      <c r="G363" s="17">
        <v>2.38444487196121E-2</v>
      </c>
      <c r="H363" s="17">
        <v>1.43990469301745E-2</v>
      </c>
      <c r="I363" s="17">
        <v>2.0615184707221498E-2</v>
      </c>
      <c r="J363" s="17">
        <v>1.3785398887235199E-2</v>
      </c>
      <c r="K363" s="17">
        <v>2.4004971393859799E-2</v>
      </c>
      <c r="L363" s="17">
        <v>2.4837131968979399E-2</v>
      </c>
      <c r="M363" s="17"/>
      <c r="N363" s="17">
        <v>1.3407346789665099E-2</v>
      </c>
      <c r="O363" s="17">
        <v>1.91684624083873E-2</v>
      </c>
      <c r="P363" s="17">
        <v>2.47548886348436E-2</v>
      </c>
      <c r="Q363" s="17">
        <v>2.2021438453105498E-2</v>
      </c>
      <c r="R363" s="17"/>
      <c r="S363" s="17">
        <v>1.36265370871947E-2</v>
      </c>
      <c r="T363" s="17">
        <v>2.5913164479828599E-2</v>
      </c>
      <c r="U363" s="17">
        <v>2.2744317286258399E-2</v>
      </c>
      <c r="V363" s="17">
        <v>1.9306667012043401E-2</v>
      </c>
      <c r="W363" s="17">
        <v>9.3184987997703903E-3</v>
      </c>
      <c r="X363" s="17">
        <v>2.30069455362698E-2</v>
      </c>
      <c r="Y363" s="17">
        <v>2.6615574320727298E-2</v>
      </c>
      <c r="Z363" s="17">
        <v>2.2672972280439199E-2</v>
      </c>
      <c r="AA363" s="17">
        <v>2.50725712408662E-2</v>
      </c>
      <c r="AB363" s="17">
        <v>2.7211394704030799E-2</v>
      </c>
      <c r="AC363" s="17">
        <v>0</v>
      </c>
      <c r="AD363" s="17">
        <v>1.3312772491707E-2</v>
      </c>
      <c r="AE363" s="17"/>
      <c r="AF363" s="17">
        <v>1.5922009789505701E-2</v>
      </c>
      <c r="AG363" s="17">
        <v>2.38584513571432E-2</v>
      </c>
      <c r="AH363" s="17"/>
      <c r="AI363" s="17">
        <v>1.7202511629023899E-2</v>
      </c>
      <c r="AJ363" s="17">
        <v>2.1555306416525099E-2</v>
      </c>
      <c r="AK363" s="17"/>
      <c r="AL363" s="17">
        <v>3.6154091309929699E-3</v>
      </c>
      <c r="AM363" s="17">
        <v>2.1463278781803999E-2</v>
      </c>
      <c r="AN363" s="17"/>
      <c r="AO363" s="17">
        <v>6.4627761817066202E-3</v>
      </c>
      <c r="AP363" s="17">
        <v>2.3948503061638399E-2</v>
      </c>
    </row>
    <row r="364" spans="2:42" x14ac:dyDescent="0.35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</row>
    <row r="365" spans="2:42" x14ac:dyDescent="0.35">
      <c r="B365" s="6" t="s">
        <v>179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</row>
    <row r="366" spans="2:42" x14ac:dyDescent="0.35">
      <c r="B366" s="24" t="s">
        <v>59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</row>
    <row r="367" spans="2:42" x14ac:dyDescent="0.35">
      <c r="B367" t="s">
        <v>143</v>
      </c>
      <c r="C367" s="17">
        <v>7.6150860439403298E-3</v>
      </c>
      <c r="D367" s="17">
        <v>1.04992613986009E-2</v>
      </c>
      <c r="E367" s="17">
        <v>4.24405054449344E-3</v>
      </c>
      <c r="F367" s="17"/>
      <c r="G367" s="17">
        <v>2.5139273922455099E-2</v>
      </c>
      <c r="H367" s="17">
        <v>2.1420926287956301E-2</v>
      </c>
      <c r="I367" s="17">
        <v>2.58183050968352E-3</v>
      </c>
      <c r="J367" s="17">
        <v>0</v>
      </c>
      <c r="K367" s="17">
        <v>0</v>
      </c>
      <c r="L367" s="17">
        <v>0</v>
      </c>
      <c r="M367" s="17"/>
      <c r="N367" s="17">
        <v>2.4267093794254598E-3</v>
      </c>
      <c r="O367" s="17">
        <v>1.6979143699459201E-2</v>
      </c>
      <c r="P367" s="17">
        <v>3.3748144062236102E-3</v>
      </c>
      <c r="Q367" s="17">
        <v>7.3253718118607303E-3</v>
      </c>
      <c r="R367" s="17"/>
      <c r="S367" s="17">
        <v>1.82708415464653E-2</v>
      </c>
      <c r="T367" s="17">
        <v>2.63641319423269E-3</v>
      </c>
      <c r="U367" s="17">
        <v>0</v>
      </c>
      <c r="V367" s="17">
        <v>3.5542905313022499E-3</v>
      </c>
      <c r="W367" s="17">
        <v>4.11779125205283E-3</v>
      </c>
      <c r="X367" s="17">
        <v>8.1501634115788407E-3</v>
      </c>
      <c r="Y367" s="17">
        <v>0</v>
      </c>
      <c r="Z367" s="17">
        <v>2.4172787521682199E-2</v>
      </c>
      <c r="AA367" s="17">
        <v>8.8939319414498095E-3</v>
      </c>
      <c r="AB367" s="17">
        <v>7.0655904103425404E-3</v>
      </c>
      <c r="AC367" s="17">
        <v>7.4413178657616397E-3</v>
      </c>
      <c r="AD367" s="17">
        <v>1.4160213200745699E-2</v>
      </c>
      <c r="AE367" s="17"/>
      <c r="AF367" s="17">
        <v>5.6131630044209402E-3</v>
      </c>
      <c r="AG367" s="17">
        <v>1.0384584155382201E-2</v>
      </c>
      <c r="AH367" s="17"/>
      <c r="AI367" s="17">
        <v>1.2004910474739E-2</v>
      </c>
      <c r="AJ367" s="17">
        <v>5.6360128146986004E-3</v>
      </c>
      <c r="AK367" s="17"/>
      <c r="AL367" s="17">
        <v>1.03540511837077E-2</v>
      </c>
      <c r="AM367" s="17">
        <v>7.4069369588720497E-3</v>
      </c>
      <c r="AN367" s="17"/>
      <c r="AO367" s="17">
        <v>1.9771678099628799E-3</v>
      </c>
      <c r="AP367" s="17">
        <v>9.1520963837500805E-3</v>
      </c>
    </row>
    <row r="368" spans="2:42" x14ac:dyDescent="0.35">
      <c r="B368" t="s">
        <v>144</v>
      </c>
      <c r="C368" s="17">
        <v>1.10002194502036E-2</v>
      </c>
      <c r="D368" s="17">
        <v>1.50241190715574E-2</v>
      </c>
      <c r="E368" s="17">
        <v>7.1514267510696498E-3</v>
      </c>
      <c r="F368" s="17"/>
      <c r="G368" s="17">
        <v>1.6678272381652599E-2</v>
      </c>
      <c r="H368" s="17">
        <v>2.1083325989978498E-2</v>
      </c>
      <c r="I368" s="17">
        <v>1.9304449059915799E-2</v>
      </c>
      <c r="J368" s="17">
        <v>1.04796279637816E-2</v>
      </c>
      <c r="K368" s="17">
        <v>0</v>
      </c>
      <c r="L368" s="17">
        <v>0</v>
      </c>
      <c r="M368" s="17"/>
      <c r="N368" s="17">
        <v>1.40809484216846E-2</v>
      </c>
      <c r="O368" s="17">
        <v>3.0115020270235098E-3</v>
      </c>
      <c r="P368" s="17">
        <v>2.2995073285940301E-2</v>
      </c>
      <c r="Q368" s="17">
        <v>5.5618448751016099E-3</v>
      </c>
      <c r="R368" s="17"/>
      <c r="S368" s="17">
        <v>3.4543120033076899E-2</v>
      </c>
      <c r="T368" s="17">
        <v>2.40304782930119E-3</v>
      </c>
      <c r="U368" s="17">
        <v>3.9951086248095303E-3</v>
      </c>
      <c r="V368" s="17">
        <v>1.7341326969314098E-2</v>
      </c>
      <c r="W368" s="17">
        <v>5.9904946948587598E-3</v>
      </c>
      <c r="X368" s="17">
        <v>1.38345337527515E-2</v>
      </c>
      <c r="Y368" s="17">
        <v>7.9127228709656907E-3</v>
      </c>
      <c r="Z368" s="17">
        <v>0</v>
      </c>
      <c r="AA368" s="17">
        <v>1.52102808523332E-2</v>
      </c>
      <c r="AB368" s="17">
        <v>0</v>
      </c>
      <c r="AC368" s="17">
        <v>0</v>
      </c>
      <c r="AD368" s="17">
        <v>0</v>
      </c>
      <c r="AE368" s="17"/>
      <c r="AF368" s="17">
        <v>1.32152895159051E-2</v>
      </c>
      <c r="AG368" s="17">
        <v>8.1078344907457994E-3</v>
      </c>
      <c r="AH368" s="17"/>
      <c r="AI368" s="17">
        <v>1.33000960631212E-2</v>
      </c>
      <c r="AJ368" s="17">
        <v>9.9633615286770505E-3</v>
      </c>
      <c r="AK368" s="17"/>
      <c r="AL368" s="17">
        <v>4.5743687615786002E-3</v>
      </c>
      <c r="AM368" s="17">
        <v>1.14885553264814E-2</v>
      </c>
      <c r="AN368" s="17"/>
      <c r="AO368" s="17">
        <v>4.6895196793376396E-3</v>
      </c>
      <c r="AP368" s="17">
        <v>1.2720643620387599E-2</v>
      </c>
    </row>
    <row r="369" spans="2:42" x14ac:dyDescent="0.35">
      <c r="B369" t="s">
        <v>145</v>
      </c>
      <c r="C369" s="17">
        <v>2.3202876646480099E-2</v>
      </c>
      <c r="D369" s="17">
        <v>2.4748101143826199E-2</v>
      </c>
      <c r="E369" s="17">
        <v>2.1235738002425598E-2</v>
      </c>
      <c r="F369" s="17"/>
      <c r="G369" s="17">
        <v>4.3199723632497702E-2</v>
      </c>
      <c r="H369" s="17">
        <v>5.6771079736952897E-2</v>
      </c>
      <c r="I369" s="17">
        <v>2.7464378290484901E-2</v>
      </c>
      <c r="J369" s="17">
        <v>1.32486159695162E-2</v>
      </c>
      <c r="K369" s="17">
        <v>3.8292289521667001E-3</v>
      </c>
      <c r="L369" s="17">
        <v>0</v>
      </c>
      <c r="M369" s="17"/>
      <c r="N369" s="17">
        <v>2.6981283140733101E-2</v>
      </c>
      <c r="O369" s="17">
        <v>1.8728066295130699E-2</v>
      </c>
      <c r="P369" s="17">
        <v>2.4883001705991101E-2</v>
      </c>
      <c r="Q369" s="17">
        <v>2.1087490829696801E-2</v>
      </c>
      <c r="R369" s="17"/>
      <c r="S369" s="17">
        <v>4.0283028673560803E-2</v>
      </c>
      <c r="T369" s="17">
        <v>1.65089766429239E-2</v>
      </c>
      <c r="U369" s="17">
        <v>2.2345762770840098E-2</v>
      </c>
      <c r="V369" s="17">
        <v>2.3822305095033101E-2</v>
      </c>
      <c r="W369" s="17">
        <v>1.7456063911801999E-2</v>
      </c>
      <c r="X369" s="17">
        <v>3.2514589450739602E-2</v>
      </c>
      <c r="Y369" s="17">
        <v>1.9732824668534901E-2</v>
      </c>
      <c r="Z369" s="17">
        <v>2.40267803720388E-2</v>
      </c>
      <c r="AA369" s="17">
        <v>1.11893001715857E-2</v>
      </c>
      <c r="AB369" s="17">
        <v>1.9864141874703398E-2</v>
      </c>
      <c r="AC369" s="17">
        <v>7.4534963220747102E-3</v>
      </c>
      <c r="AD369" s="17">
        <v>4.6925602685002697E-2</v>
      </c>
      <c r="AE369" s="17"/>
      <c r="AF369" s="17">
        <v>2.43154858457642E-2</v>
      </c>
      <c r="AG369" s="17">
        <v>2.1906563026829799E-2</v>
      </c>
      <c r="AH369" s="17"/>
      <c r="AI369" s="17">
        <v>2.8212393525748398E-2</v>
      </c>
      <c r="AJ369" s="17">
        <v>2.0944426245220998E-2</v>
      </c>
      <c r="AK369" s="17"/>
      <c r="AL369" s="17">
        <v>3.8236167808009397E-2</v>
      </c>
      <c r="AM369" s="17">
        <v>2.20604138398512E-2</v>
      </c>
      <c r="AN369" s="17"/>
      <c r="AO369" s="17">
        <v>3.0186800735197299E-2</v>
      </c>
      <c r="AP369" s="17">
        <v>2.1298917934891599E-2</v>
      </c>
    </row>
    <row r="370" spans="2:42" x14ac:dyDescent="0.35">
      <c r="B370" t="s">
        <v>146</v>
      </c>
      <c r="C370" s="17">
        <v>2.2320147669325802E-2</v>
      </c>
      <c r="D370" s="17">
        <v>2.4202703851208301E-2</v>
      </c>
      <c r="E370" s="17">
        <v>2.0644026491159699E-2</v>
      </c>
      <c r="F370" s="17"/>
      <c r="G370" s="17">
        <v>3.6429041422457703E-2</v>
      </c>
      <c r="H370" s="17">
        <v>4.8029091265493998E-2</v>
      </c>
      <c r="I370" s="17">
        <v>2.8609084081933502E-2</v>
      </c>
      <c r="J370" s="17">
        <v>9.4758379243657098E-3</v>
      </c>
      <c r="K370" s="17">
        <v>1.2169447663550201E-2</v>
      </c>
      <c r="L370" s="17">
        <v>3.9899912180319996E-3</v>
      </c>
      <c r="M370" s="17"/>
      <c r="N370" s="17">
        <v>3.5507151378749699E-2</v>
      </c>
      <c r="O370" s="17">
        <v>1.54108706305139E-2</v>
      </c>
      <c r="P370" s="17">
        <v>2.23697989821963E-2</v>
      </c>
      <c r="Q370" s="17">
        <v>1.5508528227725599E-2</v>
      </c>
      <c r="R370" s="17"/>
      <c r="S370" s="17">
        <v>3.7174464781032798E-2</v>
      </c>
      <c r="T370" s="17">
        <v>1.8216909291135799E-2</v>
      </c>
      <c r="U370" s="17">
        <v>8.9006490593154207E-3</v>
      </c>
      <c r="V370" s="17">
        <v>1.38354271862239E-2</v>
      </c>
      <c r="W370" s="17">
        <v>2.67023682727341E-2</v>
      </c>
      <c r="X370" s="17">
        <v>1.7654023297198899E-2</v>
      </c>
      <c r="Y370" s="17">
        <v>1.6999167445289801E-2</v>
      </c>
      <c r="Z370" s="17">
        <v>4.88004897813289E-2</v>
      </c>
      <c r="AA370" s="17">
        <v>2.22737694896568E-2</v>
      </c>
      <c r="AB370" s="17">
        <v>2.7269573621959701E-2</v>
      </c>
      <c r="AC370" s="17">
        <v>1.1624290125996301E-2</v>
      </c>
      <c r="AD370" s="17">
        <v>1.79536792863958E-2</v>
      </c>
      <c r="AE370" s="17"/>
      <c r="AF370" s="17">
        <v>1.9809936923551701E-2</v>
      </c>
      <c r="AG370" s="17">
        <v>2.5905891166730401E-2</v>
      </c>
      <c r="AH370" s="17"/>
      <c r="AI370" s="17">
        <v>3.24666109189755E-2</v>
      </c>
      <c r="AJ370" s="17">
        <v>1.7745797577330601E-2</v>
      </c>
      <c r="AK370" s="17"/>
      <c r="AL370" s="17">
        <v>2.5845158229252301E-2</v>
      </c>
      <c r="AM370" s="17">
        <v>2.2052262652371198E-2</v>
      </c>
      <c r="AN370" s="17"/>
      <c r="AO370" s="17">
        <v>3.4799178280194298E-2</v>
      </c>
      <c r="AP370" s="17">
        <v>1.8918111973931201E-2</v>
      </c>
    </row>
    <row r="371" spans="2:42" x14ac:dyDescent="0.35">
      <c r="B371" t="s">
        <v>147</v>
      </c>
      <c r="C371" s="17">
        <v>5.4514254616145397E-2</v>
      </c>
      <c r="D371" s="17">
        <v>6.0685908026462898E-2</v>
      </c>
      <c r="E371" s="17">
        <v>4.8271060243680601E-2</v>
      </c>
      <c r="F371" s="17"/>
      <c r="G371" s="17">
        <v>0.10641488564382599</v>
      </c>
      <c r="H371" s="17">
        <v>9.5781343881186407E-2</v>
      </c>
      <c r="I371" s="17">
        <v>5.7264577703577402E-2</v>
      </c>
      <c r="J371" s="17">
        <v>4.1346230519483898E-2</v>
      </c>
      <c r="K371" s="17">
        <v>3.84062129869122E-2</v>
      </c>
      <c r="L371" s="17">
        <v>5.3208112527080203E-3</v>
      </c>
      <c r="M371" s="17"/>
      <c r="N371" s="17">
        <v>9.0445800653454603E-2</v>
      </c>
      <c r="O371" s="17">
        <v>5.4531714481150101E-2</v>
      </c>
      <c r="P371" s="17">
        <v>4.4073840558722301E-2</v>
      </c>
      <c r="Q371" s="17">
        <v>2.4215764906987999E-2</v>
      </c>
      <c r="R371" s="17"/>
      <c r="S371" s="17">
        <v>6.8281444582427006E-2</v>
      </c>
      <c r="T371" s="17">
        <v>4.4952899048808802E-2</v>
      </c>
      <c r="U371" s="17">
        <v>4.35760036806652E-2</v>
      </c>
      <c r="V371" s="17">
        <v>2.8762334845014399E-2</v>
      </c>
      <c r="W371" s="17">
        <v>4.8227083742622502E-2</v>
      </c>
      <c r="X371" s="17">
        <v>5.0103917605660298E-2</v>
      </c>
      <c r="Y371" s="17">
        <v>6.0437690315973798E-2</v>
      </c>
      <c r="Z371" s="17">
        <v>2.7287148466485799E-2</v>
      </c>
      <c r="AA371" s="17">
        <v>7.9340442862869995E-2</v>
      </c>
      <c r="AB371" s="17">
        <v>6.6764488103038394E-2</v>
      </c>
      <c r="AC371" s="17">
        <v>4.0991891565666003E-2</v>
      </c>
      <c r="AD371" s="17">
        <v>8.1286314070948204E-2</v>
      </c>
      <c r="AE371" s="17"/>
      <c r="AF371" s="17">
        <v>5.5277563548759602E-2</v>
      </c>
      <c r="AG371" s="17">
        <v>5.3966614844711699E-2</v>
      </c>
      <c r="AH371" s="17"/>
      <c r="AI371" s="17">
        <v>7.8704525308563505E-2</v>
      </c>
      <c r="AJ371" s="17">
        <v>4.3608507042371701E-2</v>
      </c>
      <c r="AK371" s="17"/>
      <c r="AL371" s="17">
        <v>4.2348253261794901E-2</v>
      </c>
      <c r="AM371" s="17">
        <v>5.5438816237642498E-2</v>
      </c>
      <c r="AN371" s="17"/>
      <c r="AO371" s="17">
        <v>6.3499611144980303E-2</v>
      </c>
      <c r="AP371" s="17">
        <v>5.2064665012581203E-2</v>
      </c>
    </row>
    <row r="372" spans="2:42" x14ac:dyDescent="0.35">
      <c r="B372" t="s">
        <v>148</v>
      </c>
      <c r="C372" s="17">
        <v>0.13908301644273399</v>
      </c>
      <c r="D372" s="17">
        <v>0.162812107164509</v>
      </c>
      <c r="E372" s="17">
        <v>0.116308256217309</v>
      </c>
      <c r="F372" s="17"/>
      <c r="G372" s="17">
        <v>0.15960470370006599</v>
      </c>
      <c r="H372" s="17">
        <v>0.171782310772394</v>
      </c>
      <c r="I372" s="17">
        <v>0.16931732577771999</v>
      </c>
      <c r="J372" s="17">
        <v>0.149586814388428</v>
      </c>
      <c r="K372" s="17">
        <v>0.12860815243273899</v>
      </c>
      <c r="L372" s="17">
        <v>7.2493162313324103E-2</v>
      </c>
      <c r="M372" s="17"/>
      <c r="N372" s="17">
        <v>0.18876132536705501</v>
      </c>
      <c r="O372" s="17">
        <v>0.14319055470289599</v>
      </c>
      <c r="P372" s="17">
        <v>0.13099655395144499</v>
      </c>
      <c r="Q372" s="17">
        <v>9.0134606943150203E-2</v>
      </c>
      <c r="R372" s="17"/>
      <c r="S372" s="17">
        <v>0.17515868652341199</v>
      </c>
      <c r="T372" s="17">
        <v>0.115117225984273</v>
      </c>
      <c r="U372" s="17">
        <v>7.9478484593403106E-2</v>
      </c>
      <c r="V372" s="17">
        <v>0.12023106821438199</v>
      </c>
      <c r="W372" s="17">
        <v>0.115097698038582</v>
      </c>
      <c r="X372" s="17">
        <v>0.12668131157683599</v>
      </c>
      <c r="Y372" s="17">
        <v>0.14916976950773</v>
      </c>
      <c r="Z372" s="17">
        <v>0.15104493743685199</v>
      </c>
      <c r="AA372" s="17">
        <v>0.12781616275888699</v>
      </c>
      <c r="AB372" s="17">
        <v>0.20617994672023099</v>
      </c>
      <c r="AC372" s="17">
        <v>0.142225437768912</v>
      </c>
      <c r="AD372" s="17">
        <v>0.17559046129157699</v>
      </c>
      <c r="AE372" s="17"/>
      <c r="AF372" s="17">
        <v>0.145206438726908</v>
      </c>
      <c r="AG372" s="17">
        <v>0.130546263847827</v>
      </c>
      <c r="AH372" s="17"/>
      <c r="AI372" s="17">
        <v>0.18139909637780999</v>
      </c>
      <c r="AJ372" s="17">
        <v>0.120005574443368</v>
      </c>
      <c r="AK372" s="17"/>
      <c r="AL372" s="17">
        <v>0.17117678189055299</v>
      </c>
      <c r="AM372" s="17">
        <v>0.136644033990067</v>
      </c>
      <c r="AN372" s="17"/>
      <c r="AO372" s="17">
        <v>0.15661794322426401</v>
      </c>
      <c r="AP372" s="17">
        <v>0.13430264137298001</v>
      </c>
    </row>
    <row r="373" spans="2:42" x14ac:dyDescent="0.35">
      <c r="B373" t="s">
        <v>149</v>
      </c>
      <c r="C373" s="17">
        <v>0.255926702992817</v>
      </c>
      <c r="D373" s="17">
        <v>0.24683898316535599</v>
      </c>
      <c r="E373" s="17">
        <v>0.26456669968916002</v>
      </c>
      <c r="F373" s="17"/>
      <c r="G373" s="17">
        <v>0.30907502465922598</v>
      </c>
      <c r="H373" s="17">
        <v>0.25474075278237601</v>
      </c>
      <c r="I373" s="17">
        <v>0.31959963540506803</v>
      </c>
      <c r="J373" s="17">
        <v>0.273033491125515</v>
      </c>
      <c r="K373" s="17">
        <v>0.23080154910857201</v>
      </c>
      <c r="L373" s="17">
        <v>0.172438245306657</v>
      </c>
      <c r="M373" s="17"/>
      <c r="N373" s="17">
        <v>0.28580568801957801</v>
      </c>
      <c r="O373" s="17">
        <v>0.26107684898530897</v>
      </c>
      <c r="P373" s="17">
        <v>0.25722793886935202</v>
      </c>
      <c r="Q373" s="17">
        <v>0.216522258295896</v>
      </c>
      <c r="R373" s="17"/>
      <c r="S373" s="17">
        <v>0.279199549873205</v>
      </c>
      <c r="T373" s="17">
        <v>0.278147355916879</v>
      </c>
      <c r="U373" s="17">
        <v>0.23681773882305501</v>
      </c>
      <c r="V373" s="17">
        <v>0.221388246515904</v>
      </c>
      <c r="W373" s="17">
        <v>0.28060542550013801</v>
      </c>
      <c r="X373" s="17">
        <v>0.26835785001742701</v>
      </c>
      <c r="Y373" s="17">
        <v>0.24236886284209799</v>
      </c>
      <c r="Z373" s="17">
        <v>0.182296420187817</v>
      </c>
      <c r="AA373" s="17">
        <v>0.28870932499183199</v>
      </c>
      <c r="AB373" s="17">
        <v>0.23988004475577099</v>
      </c>
      <c r="AC373" s="17">
        <v>0.234223447713308</v>
      </c>
      <c r="AD373" s="17">
        <v>0.20880220946869901</v>
      </c>
      <c r="AE373" s="17"/>
      <c r="AF373" s="17">
        <v>0.247478366866481</v>
      </c>
      <c r="AG373" s="17">
        <v>0.26872067115956899</v>
      </c>
      <c r="AH373" s="17"/>
      <c r="AI373" s="17">
        <v>0.26151600293087401</v>
      </c>
      <c r="AJ373" s="17">
        <v>0.25340686784861299</v>
      </c>
      <c r="AK373" s="17"/>
      <c r="AL373" s="17">
        <v>0.28323321924914202</v>
      </c>
      <c r="AM373" s="17">
        <v>0.25385153004058297</v>
      </c>
      <c r="AN373" s="17"/>
      <c r="AO373" s="17">
        <v>0.25745798066338499</v>
      </c>
      <c r="AP373" s="17">
        <v>0.25550924578341699</v>
      </c>
    </row>
    <row r="374" spans="2:42" x14ac:dyDescent="0.35">
      <c r="B374" t="s">
        <v>150</v>
      </c>
      <c r="C374" s="17">
        <v>0.104455768888002</v>
      </c>
      <c r="D374" s="17">
        <v>9.45754958337644E-2</v>
      </c>
      <c r="E374" s="17">
        <v>0.114859230468265</v>
      </c>
      <c r="F374" s="17"/>
      <c r="G374" s="17">
        <v>0.118701060276402</v>
      </c>
      <c r="H374" s="17">
        <v>9.8440851436151694E-2</v>
      </c>
      <c r="I374" s="17">
        <v>0.13334525483836701</v>
      </c>
      <c r="J374" s="17">
        <v>9.1614742489629405E-2</v>
      </c>
      <c r="K374" s="17">
        <v>8.6916128853366498E-2</v>
      </c>
      <c r="L374" s="17">
        <v>9.8516816116543296E-2</v>
      </c>
      <c r="M374" s="17"/>
      <c r="N374" s="17">
        <v>0.10053899656403401</v>
      </c>
      <c r="O374" s="17">
        <v>0.11202721004920201</v>
      </c>
      <c r="P374" s="17">
        <v>0.100680328328519</v>
      </c>
      <c r="Q374" s="17">
        <v>0.104310762001142</v>
      </c>
      <c r="R374" s="17"/>
      <c r="S374" s="17">
        <v>8.9122878273066794E-2</v>
      </c>
      <c r="T374" s="17">
        <v>0.13275811253175299</v>
      </c>
      <c r="U374" s="17">
        <v>0.111301216158919</v>
      </c>
      <c r="V374" s="17">
        <v>0.13543192828815401</v>
      </c>
      <c r="W374" s="17">
        <v>0.121675102386995</v>
      </c>
      <c r="X374" s="17">
        <v>0.113255382564125</v>
      </c>
      <c r="Y374" s="17">
        <v>0.112901972088158</v>
      </c>
      <c r="Z374" s="17">
        <v>8.1763762389947994E-2</v>
      </c>
      <c r="AA374" s="17">
        <v>8.9172757711195497E-2</v>
      </c>
      <c r="AB374" s="17">
        <v>8.0561054125505793E-2</v>
      </c>
      <c r="AC374" s="17">
        <v>6.6503031108043398E-2</v>
      </c>
      <c r="AD374" s="17">
        <v>7.3805901441432994E-2</v>
      </c>
      <c r="AE374" s="17"/>
      <c r="AF374" s="17">
        <v>0.10062189215357201</v>
      </c>
      <c r="AG374" s="17">
        <v>0.11055529016356801</v>
      </c>
      <c r="AH374" s="17"/>
      <c r="AI374" s="17">
        <v>8.7000708247245095E-2</v>
      </c>
      <c r="AJ374" s="17">
        <v>0.112325068394959</v>
      </c>
      <c r="AK374" s="17"/>
      <c r="AL374" s="17">
        <v>8.5338562633815604E-2</v>
      </c>
      <c r="AM374" s="17">
        <v>0.105908590953203</v>
      </c>
      <c r="AN374" s="17"/>
      <c r="AO374" s="17">
        <v>0.10568207873407801</v>
      </c>
      <c r="AP374" s="17">
        <v>0.10412145206484</v>
      </c>
    </row>
    <row r="375" spans="2:42" x14ac:dyDescent="0.35">
      <c r="B375" t="s">
        <v>151</v>
      </c>
      <c r="C375" s="17">
        <v>0.165788503262322</v>
      </c>
      <c r="D375" s="17">
        <v>0.14272808321396099</v>
      </c>
      <c r="E375" s="17">
        <v>0.18825056623535599</v>
      </c>
      <c r="F375" s="17"/>
      <c r="G375" s="17">
        <v>9.1465605019127205E-2</v>
      </c>
      <c r="H375" s="17">
        <v>0.14184752175884699</v>
      </c>
      <c r="I375" s="17">
        <v>0.14753649576531799</v>
      </c>
      <c r="J375" s="17">
        <v>0.18706327372525999</v>
      </c>
      <c r="K375" s="17">
        <v>0.18573171092162799</v>
      </c>
      <c r="L375" s="17">
        <v>0.21928605060800099</v>
      </c>
      <c r="M375" s="17"/>
      <c r="N375" s="17">
        <v>0.11874700563655299</v>
      </c>
      <c r="O375" s="17">
        <v>0.177643194223639</v>
      </c>
      <c r="P375" s="17">
        <v>0.17008434863993599</v>
      </c>
      <c r="Q375" s="17">
        <v>0.198902948801674</v>
      </c>
      <c r="R375" s="17"/>
      <c r="S375" s="17">
        <v>0.136884222729449</v>
      </c>
      <c r="T375" s="17">
        <v>0.15965623836359699</v>
      </c>
      <c r="U375" s="17">
        <v>0.21804280892304401</v>
      </c>
      <c r="V375" s="17">
        <v>0.144083333954513</v>
      </c>
      <c r="W375" s="17">
        <v>0.194696148551568</v>
      </c>
      <c r="X375" s="17">
        <v>0.15497678951982599</v>
      </c>
      <c r="Y375" s="17">
        <v>0.14551549202007399</v>
      </c>
      <c r="Z375" s="17">
        <v>0.20605891012355401</v>
      </c>
      <c r="AA375" s="17">
        <v>0.16490273682200299</v>
      </c>
      <c r="AB375" s="17">
        <v>0.14269059824214</v>
      </c>
      <c r="AC375" s="17">
        <v>0.23030905034889901</v>
      </c>
      <c r="AD375" s="17">
        <v>0.18372732513169901</v>
      </c>
      <c r="AE375" s="17"/>
      <c r="AF375" s="17">
        <v>0.17417739513899799</v>
      </c>
      <c r="AG375" s="17">
        <v>0.15489693089091999</v>
      </c>
      <c r="AH375" s="17"/>
      <c r="AI375" s="17">
        <v>0.132400658684863</v>
      </c>
      <c r="AJ375" s="17">
        <v>0.18084081125936699</v>
      </c>
      <c r="AK375" s="17"/>
      <c r="AL375" s="17">
        <v>0.17194898600839501</v>
      </c>
      <c r="AM375" s="17">
        <v>0.165320334161315</v>
      </c>
      <c r="AN375" s="17"/>
      <c r="AO375" s="17">
        <v>0.158646798702755</v>
      </c>
      <c r="AP375" s="17">
        <v>0.167735476115842</v>
      </c>
    </row>
    <row r="376" spans="2:42" x14ac:dyDescent="0.35">
      <c r="B376" t="s">
        <v>152</v>
      </c>
      <c r="C376" s="17">
        <v>0.20449378710434701</v>
      </c>
      <c r="D376" s="17">
        <v>0.202363927073057</v>
      </c>
      <c r="E376" s="17">
        <v>0.20661395130388499</v>
      </c>
      <c r="F376" s="17"/>
      <c r="G376" s="17">
        <v>6.4436072031931899E-2</v>
      </c>
      <c r="H376" s="17">
        <v>8.5499318015896705E-2</v>
      </c>
      <c r="I376" s="17">
        <v>8.8309228113733998E-2</v>
      </c>
      <c r="J376" s="17">
        <v>0.211631935719446</v>
      </c>
      <c r="K376" s="17">
        <v>0.29710680267886902</v>
      </c>
      <c r="L376" s="17">
        <v>0.42215601537244202</v>
      </c>
      <c r="M376" s="17"/>
      <c r="N376" s="17">
        <v>0.12689917230596401</v>
      </c>
      <c r="O376" s="17">
        <v>0.190133348489335</v>
      </c>
      <c r="P376" s="17">
        <v>0.214735215129678</v>
      </c>
      <c r="Q376" s="17">
        <v>0.29692580716049499</v>
      </c>
      <c r="R376" s="17"/>
      <c r="S376" s="17">
        <v>0.109163937715284</v>
      </c>
      <c r="T376" s="17">
        <v>0.21372710684947899</v>
      </c>
      <c r="U376" s="17">
        <v>0.26250194692456502</v>
      </c>
      <c r="V376" s="17">
        <v>0.27247777031141701</v>
      </c>
      <c r="W376" s="17">
        <v>0.175835386859376</v>
      </c>
      <c r="X376" s="17">
        <v>0.20303297707123799</v>
      </c>
      <c r="Y376" s="17">
        <v>0.22599021795302901</v>
      </c>
      <c r="Z376" s="17">
        <v>0.24717664724596999</v>
      </c>
      <c r="AA376" s="17">
        <v>0.19001191769164399</v>
      </c>
      <c r="AB376" s="17">
        <v>0.206482052931663</v>
      </c>
      <c r="AC376" s="17">
        <v>0.246638776643782</v>
      </c>
      <c r="AD376" s="17">
        <v>0.184435520931793</v>
      </c>
      <c r="AE376" s="17"/>
      <c r="AF376" s="17">
        <v>0.20412605571319101</v>
      </c>
      <c r="AG376" s="17">
        <v>0.20375861332329101</v>
      </c>
      <c r="AH376" s="17"/>
      <c r="AI376" s="17">
        <v>0.162085211027238</v>
      </c>
      <c r="AJ376" s="17">
        <v>0.223612929322342</v>
      </c>
      <c r="AK376" s="17"/>
      <c r="AL376" s="17">
        <v>0.158358187624488</v>
      </c>
      <c r="AM376" s="17">
        <v>0.20799988606171699</v>
      </c>
      <c r="AN376" s="17"/>
      <c r="AO376" s="17">
        <v>0.175110180136342</v>
      </c>
      <c r="AP376" s="17">
        <v>0.21250435161706999</v>
      </c>
    </row>
    <row r="377" spans="2:42" x14ac:dyDescent="0.35">
      <c r="B377" t="s">
        <v>75</v>
      </c>
      <c r="C377" s="17">
        <v>1.1599636883682801E-2</v>
      </c>
      <c r="D377" s="17">
        <v>1.55213100576961E-2</v>
      </c>
      <c r="E377" s="17">
        <v>7.8549940531958701E-3</v>
      </c>
      <c r="F377" s="17"/>
      <c r="G377" s="17">
        <v>2.8856337310358401E-2</v>
      </c>
      <c r="H377" s="17">
        <v>4.6034780727661796E-3</v>
      </c>
      <c r="I377" s="17">
        <v>6.6677404541970802E-3</v>
      </c>
      <c r="J377" s="17">
        <v>1.25194301745742E-2</v>
      </c>
      <c r="K377" s="17">
        <v>1.64307664021968E-2</v>
      </c>
      <c r="L377" s="17">
        <v>5.7989078122928604E-3</v>
      </c>
      <c r="M377" s="17"/>
      <c r="N377" s="17">
        <v>9.8059191327690004E-3</v>
      </c>
      <c r="O377" s="17">
        <v>7.2675464163421402E-3</v>
      </c>
      <c r="P377" s="17">
        <v>8.5790861419968792E-3</v>
      </c>
      <c r="Q377" s="17">
        <v>1.9504616146270502E-2</v>
      </c>
      <c r="R377" s="17"/>
      <c r="S377" s="17">
        <v>1.19178252690211E-2</v>
      </c>
      <c r="T377" s="17">
        <v>1.5875714347617999E-2</v>
      </c>
      <c r="U377" s="17">
        <v>1.30402804413832E-2</v>
      </c>
      <c r="V377" s="17">
        <v>1.9071968088742002E-2</v>
      </c>
      <c r="W377" s="17">
        <v>9.5964367892713408E-3</v>
      </c>
      <c r="X377" s="17">
        <v>1.1438461732620499E-2</v>
      </c>
      <c r="Y377" s="17">
        <v>1.8971280288146802E-2</v>
      </c>
      <c r="Z377" s="17">
        <v>7.3721164743234596E-3</v>
      </c>
      <c r="AA377" s="17">
        <v>2.4793747065431598E-3</v>
      </c>
      <c r="AB377" s="17">
        <v>3.2425092146459002E-3</v>
      </c>
      <c r="AC377" s="17">
        <v>1.25892605375581E-2</v>
      </c>
      <c r="AD377" s="17">
        <v>1.3312772491707E-2</v>
      </c>
      <c r="AE377" s="17"/>
      <c r="AF377" s="17">
        <v>1.01584125624472E-2</v>
      </c>
      <c r="AG377" s="17">
        <v>1.1250742930424299E-2</v>
      </c>
      <c r="AH377" s="17"/>
      <c r="AI377" s="17">
        <v>1.09097864408223E-2</v>
      </c>
      <c r="AJ377" s="17">
        <v>1.1910643523052499E-2</v>
      </c>
      <c r="AK377" s="17"/>
      <c r="AL377" s="17">
        <v>8.5862633492638698E-3</v>
      </c>
      <c r="AM377" s="17">
        <v>1.18286397778969E-2</v>
      </c>
      <c r="AN377" s="17"/>
      <c r="AO377" s="17">
        <v>1.1332740889503701E-2</v>
      </c>
      <c r="AP377" s="17">
        <v>1.16723981203099E-2</v>
      </c>
    </row>
    <row r="378" spans="2:42" x14ac:dyDescent="0.35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</row>
    <row r="379" spans="2:42" x14ac:dyDescent="0.35">
      <c r="B379" s="6" t="s">
        <v>187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</row>
    <row r="380" spans="2:42" x14ac:dyDescent="0.35">
      <c r="B380" s="24" t="s">
        <v>59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</row>
    <row r="381" spans="2:42" x14ac:dyDescent="0.35">
      <c r="B381" t="s">
        <v>143</v>
      </c>
      <c r="C381" s="17">
        <v>0.21694203185135899</v>
      </c>
      <c r="D381" s="17">
        <v>0.23613117052325</v>
      </c>
      <c r="E381" s="17">
        <v>0.19855371405053199</v>
      </c>
      <c r="F381" s="17"/>
      <c r="G381" s="17">
        <v>0.23926848096310599</v>
      </c>
      <c r="H381" s="17">
        <v>0.17931957610284099</v>
      </c>
      <c r="I381" s="17">
        <v>0.136308285311214</v>
      </c>
      <c r="J381" s="17">
        <v>0.17668301279640999</v>
      </c>
      <c r="K381" s="17">
        <v>0.25387381321629499</v>
      </c>
      <c r="L381" s="17">
        <v>0.30635388754085102</v>
      </c>
      <c r="M381" s="17"/>
      <c r="N381" s="17">
        <v>0.21556834301622799</v>
      </c>
      <c r="O381" s="17">
        <v>0.20427307487895099</v>
      </c>
      <c r="P381" s="17">
        <v>0.216755371895021</v>
      </c>
      <c r="Q381" s="17">
        <v>0.230571973384395</v>
      </c>
      <c r="R381" s="17"/>
      <c r="S381" s="17">
        <v>0.17697463174417899</v>
      </c>
      <c r="T381" s="17">
        <v>0.234496016235621</v>
      </c>
      <c r="U381" s="17">
        <v>0.23079198275620899</v>
      </c>
      <c r="V381" s="17">
        <v>0.18298319998072499</v>
      </c>
      <c r="W381" s="17">
        <v>0.189313964303193</v>
      </c>
      <c r="X381" s="17">
        <v>0.25481578975046298</v>
      </c>
      <c r="Y381" s="17">
        <v>0.247355703156907</v>
      </c>
      <c r="Z381" s="17">
        <v>0.27117701333028599</v>
      </c>
      <c r="AA381" s="17">
        <v>0.23469892576927801</v>
      </c>
      <c r="AB381" s="17">
        <v>0.217045519427399</v>
      </c>
      <c r="AC381" s="17">
        <v>0.207877744526374</v>
      </c>
      <c r="AD381" s="17">
        <v>0.13927709351335399</v>
      </c>
      <c r="AE381" s="17"/>
      <c r="AF381" s="17">
        <v>0.22238630308623999</v>
      </c>
      <c r="AG381" s="17">
        <v>0.21066291584227301</v>
      </c>
      <c r="AH381" s="17"/>
      <c r="AI381" s="17">
        <v>0.23257352597060901</v>
      </c>
      <c r="AJ381" s="17">
        <v>0.209894854445489</v>
      </c>
      <c r="AK381" s="17"/>
      <c r="AL381" s="17">
        <v>0.23179259611035799</v>
      </c>
      <c r="AM381" s="17">
        <v>0.21581345547104</v>
      </c>
      <c r="AN381" s="17"/>
      <c r="AO381" s="17">
        <v>0.19332709812215901</v>
      </c>
      <c r="AP381" s="17">
        <v>0.22337993957002</v>
      </c>
    </row>
    <row r="382" spans="2:42" x14ac:dyDescent="0.35">
      <c r="B382" t="s">
        <v>144</v>
      </c>
      <c r="C382" s="17">
        <v>0.23346122546560499</v>
      </c>
      <c r="D382" s="17">
        <v>0.23197270980467999</v>
      </c>
      <c r="E382" s="17">
        <v>0.235858581476838</v>
      </c>
      <c r="F382" s="17"/>
      <c r="G382" s="17">
        <v>0.15731448850976201</v>
      </c>
      <c r="H382" s="17">
        <v>0.21320758295926301</v>
      </c>
      <c r="I382" s="17">
        <v>0.23426404426876099</v>
      </c>
      <c r="J382" s="17">
        <v>0.28328060771626401</v>
      </c>
      <c r="K382" s="17">
        <v>0.26097257897832998</v>
      </c>
      <c r="L382" s="17">
        <v>0.24137502186330601</v>
      </c>
      <c r="M382" s="17"/>
      <c r="N382" s="17">
        <v>0.254302624825617</v>
      </c>
      <c r="O382" s="17">
        <v>0.231814364582444</v>
      </c>
      <c r="P382" s="17">
        <v>0.21364151992915201</v>
      </c>
      <c r="Q382" s="17">
        <v>0.23196562398953299</v>
      </c>
      <c r="R382" s="17"/>
      <c r="S382" s="17">
        <v>0.209793379986633</v>
      </c>
      <c r="T382" s="17">
        <v>0.257384862207784</v>
      </c>
      <c r="U382" s="17">
        <v>0.20773857023349701</v>
      </c>
      <c r="V382" s="17">
        <v>0.26897146985208098</v>
      </c>
      <c r="W382" s="17">
        <v>0.24896322756247499</v>
      </c>
      <c r="X382" s="17">
        <v>0.21233132917156999</v>
      </c>
      <c r="Y382" s="17">
        <v>0.23136458396778101</v>
      </c>
      <c r="Z382" s="17">
        <v>0.19223645495422501</v>
      </c>
      <c r="AA382" s="17">
        <v>0.23107666655282499</v>
      </c>
      <c r="AB382" s="17">
        <v>0.25555298359036499</v>
      </c>
      <c r="AC382" s="17">
        <v>0.20899008823187301</v>
      </c>
      <c r="AD382" s="17">
        <v>0.27309197988295503</v>
      </c>
      <c r="AE382" s="17"/>
      <c r="AF382" s="17">
        <v>0.25963960706595701</v>
      </c>
      <c r="AG382" s="17">
        <v>0.19952472211997699</v>
      </c>
      <c r="AH382" s="17"/>
      <c r="AI382" s="17">
        <v>0.245253423596204</v>
      </c>
      <c r="AJ382" s="17">
        <v>0.22814492546270601</v>
      </c>
      <c r="AK382" s="17"/>
      <c r="AL382" s="17">
        <v>0.210190305337983</v>
      </c>
      <c r="AM382" s="17">
        <v>0.23522971118414601</v>
      </c>
      <c r="AN382" s="17"/>
      <c r="AO382" s="17">
        <v>0.25866418937895902</v>
      </c>
      <c r="AP382" s="17">
        <v>0.22659038865650999</v>
      </c>
    </row>
    <row r="383" spans="2:42" x14ac:dyDescent="0.35">
      <c r="B383" t="s">
        <v>145</v>
      </c>
      <c r="C383" s="17">
        <v>0.28028760167883099</v>
      </c>
      <c r="D383" s="17">
        <v>0.28631482642500999</v>
      </c>
      <c r="E383" s="17">
        <v>0.27441629255305</v>
      </c>
      <c r="F383" s="17"/>
      <c r="G383" s="17">
        <v>0.27669614609470999</v>
      </c>
      <c r="H383" s="17">
        <v>0.30405128556934802</v>
      </c>
      <c r="I383" s="17">
        <v>0.31713230774940598</v>
      </c>
      <c r="J383" s="17">
        <v>0.28970952940366501</v>
      </c>
      <c r="K383" s="17">
        <v>0.26718464448617701</v>
      </c>
      <c r="L383" s="17">
        <v>0.23439616714175601</v>
      </c>
      <c r="M383" s="17"/>
      <c r="N383" s="17">
        <v>0.29345854938673799</v>
      </c>
      <c r="O383" s="17">
        <v>0.30774698933573602</v>
      </c>
      <c r="P383" s="17">
        <v>0.280685080318683</v>
      </c>
      <c r="Q383" s="17">
        <v>0.238195926642714</v>
      </c>
      <c r="R383" s="17"/>
      <c r="S383" s="17">
        <v>0.30693791555592698</v>
      </c>
      <c r="T383" s="17">
        <v>0.23561655000975401</v>
      </c>
      <c r="U383" s="17">
        <v>0.290008479909864</v>
      </c>
      <c r="V383" s="17">
        <v>0.29690754997706797</v>
      </c>
      <c r="W383" s="17">
        <v>0.28357333731530998</v>
      </c>
      <c r="X383" s="17">
        <v>0.31506437802911202</v>
      </c>
      <c r="Y383" s="17">
        <v>0.27186182753260202</v>
      </c>
      <c r="Z383" s="17">
        <v>0.24625034740024301</v>
      </c>
      <c r="AA383" s="17">
        <v>0.29693976225021701</v>
      </c>
      <c r="AB383" s="17">
        <v>0.25912983605907602</v>
      </c>
      <c r="AC383" s="17">
        <v>0.30947199941652098</v>
      </c>
      <c r="AD383" s="17">
        <v>0.18296524189355101</v>
      </c>
      <c r="AE383" s="17"/>
      <c r="AF383" s="17">
        <v>0.27416825350074497</v>
      </c>
      <c r="AG383" s="17">
        <v>0.288684209974642</v>
      </c>
      <c r="AH383" s="17"/>
      <c r="AI383" s="17">
        <v>0.29411777067258099</v>
      </c>
      <c r="AJ383" s="17">
        <v>0.27405251924150498</v>
      </c>
      <c r="AK383" s="17"/>
      <c r="AL383" s="17">
        <v>0.31660882645788702</v>
      </c>
      <c r="AM383" s="17">
        <v>0.27752735124827599</v>
      </c>
      <c r="AN383" s="17"/>
      <c r="AO383" s="17">
        <v>0.285788908621944</v>
      </c>
      <c r="AP383" s="17">
        <v>0.27878783433508503</v>
      </c>
    </row>
    <row r="384" spans="2:42" x14ac:dyDescent="0.35">
      <c r="B384" t="s">
        <v>146</v>
      </c>
      <c r="C384" s="17">
        <v>9.0644070214393205E-2</v>
      </c>
      <c r="D384" s="17">
        <v>7.5788708349757997E-2</v>
      </c>
      <c r="E384" s="17">
        <v>0.105230358371769</v>
      </c>
      <c r="F384" s="17"/>
      <c r="G384" s="17">
        <v>0.108865735954208</v>
      </c>
      <c r="H384" s="17">
        <v>0.119749651156246</v>
      </c>
      <c r="I384" s="17">
        <v>0.118904905536209</v>
      </c>
      <c r="J384" s="17">
        <v>7.2026079387850203E-2</v>
      </c>
      <c r="K384" s="17">
        <v>7.4425456992909894E-2</v>
      </c>
      <c r="L384" s="17">
        <v>5.7654834603809497E-2</v>
      </c>
      <c r="M384" s="17"/>
      <c r="N384" s="17">
        <v>0.10267936052243599</v>
      </c>
      <c r="O384" s="17">
        <v>8.5993943586454194E-2</v>
      </c>
      <c r="P384" s="17">
        <v>9.9000511057384596E-2</v>
      </c>
      <c r="Q384" s="17">
        <v>7.3716053037627793E-2</v>
      </c>
      <c r="R384" s="17"/>
      <c r="S384" s="17">
        <v>0.11056487049359599</v>
      </c>
      <c r="T384" s="17">
        <v>8.9605827460273901E-2</v>
      </c>
      <c r="U384" s="17">
        <v>0.101043130709732</v>
      </c>
      <c r="V384" s="17">
        <v>7.0039087790297494E-2</v>
      </c>
      <c r="W384" s="17">
        <v>8.1303391111089002E-2</v>
      </c>
      <c r="X384" s="17">
        <v>5.2406391153839597E-2</v>
      </c>
      <c r="Y384" s="17">
        <v>8.2418576749671804E-2</v>
      </c>
      <c r="Z384" s="17">
        <v>8.3650166211496305E-2</v>
      </c>
      <c r="AA384" s="17">
        <v>9.2019449231325601E-2</v>
      </c>
      <c r="AB384" s="17">
        <v>9.7774123036333899E-2</v>
      </c>
      <c r="AC384" s="17">
        <v>0.114680279647456</v>
      </c>
      <c r="AD384" s="17">
        <v>0.13796564771039499</v>
      </c>
      <c r="AE384" s="17"/>
      <c r="AF384" s="17">
        <v>8.2821315190312203E-2</v>
      </c>
      <c r="AG384" s="17">
        <v>0.10200526904344701</v>
      </c>
      <c r="AH384" s="17"/>
      <c r="AI384" s="17">
        <v>7.6162680052557094E-2</v>
      </c>
      <c r="AJ384" s="17">
        <v>9.7172743978751405E-2</v>
      </c>
      <c r="AK384" s="17"/>
      <c r="AL384" s="17">
        <v>6.65713897101224E-2</v>
      </c>
      <c r="AM384" s="17">
        <v>9.2473486131139898E-2</v>
      </c>
      <c r="AN384" s="17"/>
      <c r="AO384" s="17">
        <v>8.1722664835729097E-2</v>
      </c>
      <c r="AP384" s="17">
        <v>9.3076225443251004E-2</v>
      </c>
    </row>
    <row r="385" spans="2:42" x14ac:dyDescent="0.35">
      <c r="B385" t="s">
        <v>147</v>
      </c>
      <c r="C385" s="17">
        <v>7.0509028828959694E-2</v>
      </c>
      <c r="D385" s="17">
        <v>6.2872272903989002E-2</v>
      </c>
      <c r="E385" s="17">
        <v>7.7098620039431895E-2</v>
      </c>
      <c r="F385" s="17"/>
      <c r="G385" s="17">
        <v>6.7246770508349304E-2</v>
      </c>
      <c r="H385" s="17">
        <v>8.4164876931684396E-2</v>
      </c>
      <c r="I385" s="17">
        <v>8.62377440735662E-2</v>
      </c>
      <c r="J385" s="17">
        <v>8.0296421377487298E-2</v>
      </c>
      <c r="K385" s="17">
        <v>6.1090058399450899E-2</v>
      </c>
      <c r="L385" s="17">
        <v>4.70874629585274E-2</v>
      </c>
      <c r="M385" s="17"/>
      <c r="N385" s="17">
        <v>7.5512350227740999E-2</v>
      </c>
      <c r="O385" s="17">
        <v>7.3273128797762696E-2</v>
      </c>
      <c r="P385" s="17">
        <v>5.5607162316120298E-2</v>
      </c>
      <c r="Q385" s="17">
        <v>7.6288226133030601E-2</v>
      </c>
      <c r="R385" s="17"/>
      <c r="S385" s="17">
        <v>7.2655435271861094E-2</v>
      </c>
      <c r="T385" s="17">
        <v>6.3662179426526799E-2</v>
      </c>
      <c r="U385" s="17">
        <v>6.4534957065783702E-2</v>
      </c>
      <c r="V385" s="17">
        <v>8.0048218501036106E-2</v>
      </c>
      <c r="W385" s="17">
        <v>6.6443287497875703E-2</v>
      </c>
      <c r="X385" s="17">
        <v>4.8521146098129603E-2</v>
      </c>
      <c r="Y385" s="17">
        <v>6.7088125827032094E-2</v>
      </c>
      <c r="Z385" s="17">
        <v>0.10160844558729901</v>
      </c>
      <c r="AA385" s="17">
        <v>6.1213540694277098E-2</v>
      </c>
      <c r="AB385" s="17">
        <v>7.6688821743198604E-2</v>
      </c>
      <c r="AC385" s="17">
        <v>7.5900225081752801E-2</v>
      </c>
      <c r="AD385" s="17">
        <v>0.12751582804546199</v>
      </c>
      <c r="AE385" s="17"/>
      <c r="AF385" s="17">
        <v>6.6223904705930398E-2</v>
      </c>
      <c r="AG385" s="17">
        <v>7.6161564845836902E-2</v>
      </c>
      <c r="AH385" s="17"/>
      <c r="AI385" s="17">
        <v>6.8735217433137805E-2</v>
      </c>
      <c r="AJ385" s="17">
        <v>7.1308719728341796E-2</v>
      </c>
      <c r="AK385" s="17"/>
      <c r="AL385" s="17">
        <v>8.5865647978779505E-2</v>
      </c>
      <c r="AM385" s="17">
        <v>6.9341994543138705E-2</v>
      </c>
      <c r="AN385" s="17"/>
      <c r="AO385" s="17">
        <v>8.7914310675035703E-2</v>
      </c>
      <c r="AP385" s="17">
        <v>6.5763997586133605E-2</v>
      </c>
    </row>
    <row r="386" spans="2:42" x14ac:dyDescent="0.35">
      <c r="B386" t="s">
        <v>148</v>
      </c>
      <c r="C386" s="17">
        <v>2.74812493938883E-2</v>
      </c>
      <c r="D386" s="17">
        <v>2.5583888795377902E-2</v>
      </c>
      <c r="E386" s="17">
        <v>2.9532891664857501E-2</v>
      </c>
      <c r="F386" s="17"/>
      <c r="G386" s="17">
        <v>3.6482988389246698E-2</v>
      </c>
      <c r="H386" s="17">
        <v>4.6745500161180203E-2</v>
      </c>
      <c r="I386" s="17">
        <v>3.2941830248725303E-2</v>
      </c>
      <c r="J386" s="17">
        <v>2.3847073015119499E-2</v>
      </c>
      <c r="K386" s="17">
        <v>6.7958106279165601E-3</v>
      </c>
      <c r="L386" s="17">
        <v>1.8096667757072901E-2</v>
      </c>
      <c r="M386" s="17"/>
      <c r="N386" s="17">
        <v>1.60113598436624E-2</v>
      </c>
      <c r="O386" s="17">
        <v>2.4958056178086899E-2</v>
      </c>
      <c r="P386" s="17">
        <v>3.7396956184587597E-2</v>
      </c>
      <c r="Q386" s="17">
        <v>3.4130081477714298E-2</v>
      </c>
      <c r="R386" s="17"/>
      <c r="S386" s="17">
        <v>2.27633751750103E-2</v>
      </c>
      <c r="T386" s="17">
        <v>4.0999160166144903E-2</v>
      </c>
      <c r="U386" s="17">
        <v>1.9555278335942599E-2</v>
      </c>
      <c r="V386" s="17">
        <v>1.9353578366513399E-2</v>
      </c>
      <c r="W386" s="17">
        <v>5.9811483933128302E-2</v>
      </c>
      <c r="X386" s="17">
        <v>5.1069979630523302E-2</v>
      </c>
      <c r="Y386" s="17">
        <v>8.2523994246891403E-3</v>
      </c>
      <c r="Z386" s="17">
        <v>1.5119471579670999E-2</v>
      </c>
      <c r="AA386" s="17">
        <v>2.2731453730403299E-2</v>
      </c>
      <c r="AB386" s="17">
        <v>1.01321679261582E-2</v>
      </c>
      <c r="AC386" s="17">
        <v>2.1492194567864002E-2</v>
      </c>
      <c r="AD386" s="17">
        <v>3.7358487067687601E-2</v>
      </c>
      <c r="AE386" s="17"/>
      <c r="AF386" s="17">
        <v>2.2067615684195099E-2</v>
      </c>
      <c r="AG386" s="17">
        <v>3.5031557469327797E-2</v>
      </c>
      <c r="AH386" s="17"/>
      <c r="AI386" s="17">
        <v>2.6215933891505099E-2</v>
      </c>
      <c r="AJ386" s="17">
        <v>2.8051694084054501E-2</v>
      </c>
      <c r="AK386" s="17"/>
      <c r="AL386" s="17">
        <v>3.5454535443852603E-2</v>
      </c>
      <c r="AM386" s="17">
        <v>2.6875315359828698E-2</v>
      </c>
      <c r="AN386" s="17"/>
      <c r="AO386" s="17">
        <v>3.26055457932019E-2</v>
      </c>
      <c r="AP386" s="17">
        <v>2.60842627362016E-2</v>
      </c>
    </row>
    <row r="387" spans="2:42" x14ac:dyDescent="0.35">
      <c r="B387" t="s">
        <v>149</v>
      </c>
      <c r="C387" s="17">
        <v>1.82989367984553E-2</v>
      </c>
      <c r="D387" s="17">
        <v>1.9436448750478001E-2</v>
      </c>
      <c r="E387" s="17">
        <v>1.7321050282928799E-2</v>
      </c>
      <c r="F387" s="17"/>
      <c r="G387" s="17">
        <v>2.4257254099339799E-2</v>
      </c>
      <c r="H387" s="17">
        <v>1.9659078893994899E-2</v>
      </c>
      <c r="I387" s="17">
        <v>2.30521767823317E-2</v>
      </c>
      <c r="J387" s="17">
        <v>1.9100846882762298E-2</v>
      </c>
      <c r="K387" s="17">
        <v>1.1993790163259001E-2</v>
      </c>
      <c r="L387" s="17">
        <v>1.2908528685640601E-2</v>
      </c>
      <c r="M387" s="17"/>
      <c r="N387" s="17">
        <v>1.3957285770380501E-2</v>
      </c>
      <c r="O387" s="17">
        <v>1.65842851591913E-2</v>
      </c>
      <c r="P387" s="17">
        <v>1.82813349803332E-2</v>
      </c>
      <c r="Q387" s="17">
        <v>2.50283468353521E-2</v>
      </c>
      <c r="R387" s="17"/>
      <c r="S387" s="17">
        <v>2.5040878235892999E-2</v>
      </c>
      <c r="T387" s="17">
        <v>2.0936382984659E-2</v>
      </c>
      <c r="U387" s="17">
        <v>8.5162039880876898E-3</v>
      </c>
      <c r="V387" s="17">
        <v>1.36246013204486E-2</v>
      </c>
      <c r="W387" s="17">
        <v>2.8003140896929998E-2</v>
      </c>
      <c r="X387" s="17">
        <v>1.0875121752614901E-2</v>
      </c>
      <c r="Y387" s="17">
        <v>2.6955511759013499E-2</v>
      </c>
      <c r="Z387" s="17">
        <v>2.6537409040202201E-2</v>
      </c>
      <c r="AA387" s="17">
        <v>6.6743837229590501E-3</v>
      </c>
      <c r="AB387" s="17">
        <v>2.4480516054715701E-2</v>
      </c>
      <c r="AC387" s="17">
        <v>2.1390281063838799E-2</v>
      </c>
      <c r="AD387" s="17">
        <v>0</v>
      </c>
      <c r="AE387" s="17"/>
      <c r="AF387" s="17">
        <v>1.7933240348720399E-2</v>
      </c>
      <c r="AG387" s="17">
        <v>1.8954538387552101E-2</v>
      </c>
      <c r="AH387" s="17"/>
      <c r="AI387" s="17">
        <v>1.7253401562077799E-2</v>
      </c>
      <c r="AJ387" s="17">
        <v>1.8770297516671398E-2</v>
      </c>
      <c r="AK387" s="17"/>
      <c r="AL387" s="17">
        <v>2.8813706281308499E-2</v>
      </c>
      <c r="AM387" s="17">
        <v>1.7499861404693499E-2</v>
      </c>
      <c r="AN387" s="17"/>
      <c r="AO387" s="17">
        <v>1.82950609792377E-2</v>
      </c>
      <c r="AP387" s="17">
        <v>1.8299993425026601E-2</v>
      </c>
    </row>
    <row r="388" spans="2:42" x14ac:dyDescent="0.35">
      <c r="B388" t="s">
        <v>150</v>
      </c>
      <c r="C388" s="17">
        <v>5.1229669214329799E-3</v>
      </c>
      <c r="D388" s="17">
        <v>5.0353324666490501E-3</v>
      </c>
      <c r="E388" s="17">
        <v>5.2456669844281201E-3</v>
      </c>
      <c r="F388" s="17"/>
      <c r="G388" s="17">
        <v>2.1749865178433199E-2</v>
      </c>
      <c r="H388" s="17">
        <v>4.3610662104317001E-3</v>
      </c>
      <c r="I388" s="17">
        <v>0</v>
      </c>
      <c r="J388" s="17">
        <v>1.77329547954018E-3</v>
      </c>
      <c r="K388" s="17">
        <v>2.29022475124627E-3</v>
      </c>
      <c r="L388" s="17">
        <v>3.4148166453297399E-3</v>
      </c>
      <c r="M388" s="17"/>
      <c r="N388" s="17">
        <v>3.4171136807492198E-3</v>
      </c>
      <c r="O388" s="17">
        <v>2.6112543221448801E-3</v>
      </c>
      <c r="P388" s="17">
        <v>5.0775243916976699E-3</v>
      </c>
      <c r="Q388" s="17">
        <v>9.6824162262848495E-3</v>
      </c>
      <c r="R388" s="17"/>
      <c r="S388" s="17">
        <v>1.3083950968527399E-2</v>
      </c>
      <c r="T388" s="17">
        <v>0</v>
      </c>
      <c r="U388" s="17">
        <v>3.9400856645043702E-3</v>
      </c>
      <c r="V388" s="17">
        <v>3.8724864971317499E-3</v>
      </c>
      <c r="W388" s="17">
        <v>4.7938889176790097E-3</v>
      </c>
      <c r="X388" s="17">
        <v>1.1518460597536501E-2</v>
      </c>
      <c r="Y388" s="17">
        <v>0</v>
      </c>
      <c r="Z388" s="17">
        <v>7.1783198461278603E-3</v>
      </c>
      <c r="AA388" s="17">
        <v>0</v>
      </c>
      <c r="AB388" s="17">
        <v>1.0749294565759101E-2</v>
      </c>
      <c r="AC388" s="17">
        <v>0</v>
      </c>
      <c r="AD388" s="17">
        <v>0</v>
      </c>
      <c r="AE388" s="17"/>
      <c r="AF388" s="17">
        <v>4.0951723167989102E-3</v>
      </c>
      <c r="AG388" s="17">
        <v>6.5555795435480596E-3</v>
      </c>
      <c r="AH388" s="17"/>
      <c r="AI388" s="17">
        <v>3.5434919015572101E-3</v>
      </c>
      <c r="AJ388" s="17">
        <v>5.8350447681370802E-3</v>
      </c>
      <c r="AK388" s="17"/>
      <c r="AL388" s="17">
        <v>4.05316390127644E-3</v>
      </c>
      <c r="AM388" s="17">
        <v>5.2042671602041003E-3</v>
      </c>
      <c r="AN388" s="17"/>
      <c r="AO388" s="17">
        <v>3.2728716266347199E-3</v>
      </c>
      <c r="AP388" s="17">
        <v>5.6273402521068699E-3</v>
      </c>
    </row>
    <row r="389" spans="2:42" x14ac:dyDescent="0.35">
      <c r="B389" t="s">
        <v>151</v>
      </c>
      <c r="C389" s="17">
        <v>1.74243979840672E-2</v>
      </c>
      <c r="D389" s="17">
        <v>1.34402952481099E-2</v>
      </c>
      <c r="E389" s="17">
        <v>2.0747099403390899E-2</v>
      </c>
      <c r="F389" s="17"/>
      <c r="G389" s="17">
        <v>3.1055497602943499E-2</v>
      </c>
      <c r="H389" s="17">
        <v>1.1344542222616501E-2</v>
      </c>
      <c r="I389" s="17">
        <v>2.46649973231064E-2</v>
      </c>
      <c r="J389" s="17">
        <v>1.32049013725258E-2</v>
      </c>
      <c r="K389" s="17">
        <v>1.44651610697458E-2</v>
      </c>
      <c r="L389" s="17">
        <v>1.27909310431318E-2</v>
      </c>
      <c r="M389" s="17"/>
      <c r="N389" s="17">
        <v>9.1016453579569993E-3</v>
      </c>
      <c r="O389" s="17">
        <v>2.0384404978819999E-2</v>
      </c>
      <c r="P389" s="17">
        <v>1.8601766471119999E-2</v>
      </c>
      <c r="Q389" s="17">
        <v>2.1214914578448998E-2</v>
      </c>
      <c r="R389" s="17"/>
      <c r="S389" s="17">
        <v>2.57189579474482E-2</v>
      </c>
      <c r="T389" s="17">
        <v>1.9941487049283599E-2</v>
      </c>
      <c r="U389" s="17">
        <v>1.63065903915981E-2</v>
      </c>
      <c r="V389" s="17">
        <v>7.3484420258501998E-3</v>
      </c>
      <c r="W389" s="17">
        <v>1.6933738094798E-2</v>
      </c>
      <c r="X389" s="17">
        <v>8.5380532981648403E-3</v>
      </c>
      <c r="Y389" s="17">
        <v>7.8472483970822501E-3</v>
      </c>
      <c r="Z389" s="17">
        <v>1.8129625767492202E-2</v>
      </c>
      <c r="AA389" s="17">
        <v>2.5649860404091999E-2</v>
      </c>
      <c r="AB389" s="17">
        <v>1.35834192497549E-2</v>
      </c>
      <c r="AC389" s="17">
        <v>2.9602367598917E-2</v>
      </c>
      <c r="AD389" s="17">
        <v>1.4653132442265999E-2</v>
      </c>
      <c r="AE389" s="17"/>
      <c r="AF389" s="17">
        <v>1.54539311550583E-2</v>
      </c>
      <c r="AG389" s="17">
        <v>1.8432742621633001E-2</v>
      </c>
      <c r="AH389" s="17"/>
      <c r="AI389" s="17">
        <v>4.9472047876391902E-3</v>
      </c>
      <c r="AJ389" s="17">
        <v>2.3049515667107501E-2</v>
      </c>
      <c r="AK389" s="17"/>
      <c r="AL389" s="17">
        <v>4.4583350061607602E-3</v>
      </c>
      <c r="AM389" s="17">
        <v>1.8409760706141899E-2</v>
      </c>
      <c r="AN389" s="17"/>
      <c r="AO389" s="17">
        <v>7.8395189258514495E-3</v>
      </c>
      <c r="AP389" s="17">
        <v>2.0037429533464199E-2</v>
      </c>
    </row>
    <row r="390" spans="2:42" x14ac:dyDescent="0.35">
      <c r="B390" t="s">
        <v>152</v>
      </c>
      <c r="C390" s="17">
        <v>2.69453599833482E-2</v>
      </c>
      <c r="D390" s="17">
        <v>2.4724176236497399E-2</v>
      </c>
      <c r="E390" s="17">
        <v>2.9309266539935801E-2</v>
      </c>
      <c r="F390" s="17"/>
      <c r="G390" s="17">
        <v>1.8599650435563799E-2</v>
      </c>
      <c r="H390" s="17">
        <v>1.4902208854932399E-2</v>
      </c>
      <c r="I390" s="17">
        <v>1.4842508604147899E-2</v>
      </c>
      <c r="J390" s="17">
        <v>2.92632045878457E-2</v>
      </c>
      <c r="K390" s="17">
        <v>2.9600184766222299E-2</v>
      </c>
      <c r="L390" s="17">
        <v>4.8565950356505301E-2</v>
      </c>
      <c r="M390" s="17"/>
      <c r="N390" s="17">
        <v>1.09848159064604E-2</v>
      </c>
      <c r="O390" s="17">
        <v>2.1707677222201498E-2</v>
      </c>
      <c r="P390" s="17">
        <v>3.4577992822546602E-2</v>
      </c>
      <c r="Q390" s="17">
        <v>4.3265508648914597E-2</v>
      </c>
      <c r="R390" s="17"/>
      <c r="S390" s="17">
        <v>2.4418118640970099E-2</v>
      </c>
      <c r="T390" s="17">
        <v>2.46128796537478E-2</v>
      </c>
      <c r="U390" s="17">
        <v>3.9287757375492401E-2</v>
      </c>
      <c r="V390" s="17">
        <v>3.5666131727446697E-2</v>
      </c>
      <c r="W390" s="17">
        <v>1.3223833345278E-2</v>
      </c>
      <c r="X390" s="17">
        <v>1.90776928128032E-2</v>
      </c>
      <c r="Y390" s="17">
        <v>3.7202831517117098E-2</v>
      </c>
      <c r="Z390" s="17">
        <v>2.9846640703546201E-2</v>
      </c>
      <c r="AA390" s="17">
        <v>2.6196275562426801E-2</v>
      </c>
      <c r="AB390" s="17">
        <v>2.7960987441178399E-2</v>
      </c>
      <c r="AC390" s="17">
        <v>5.5434258337047097E-3</v>
      </c>
      <c r="AD390" s="17">
        <v>4.9480855491824398E-2</v>
      </c>
      <c r="AE390" s="17"/>
      <c r="AF390" s="17">
        <v>2.2018856807575701E-2</v>
      </c>
      <c r="AG390" s="17">
        <v>3.2951800284070999E-2</v>
      </c>
      <c r="AH390" s="17"/>
      <c r="AI390" s="17">
        <v>2.3695243816909201E-2</v>
      </c>
      <c r="AJ390" s="17">
        <v>2.8410616281936599E-2</v>
      </c>
      <c r="AK390" s="17"/>
      <c r="AL390" s="17">
        <v>1.61914937722724E-2</v>
      </c>
      <c r="AM390" s="17">
        <v>2.7762605657738901E-2</v>
      </c>
      <c r="AN390" s="17"/>
      <c r="AO390" s="17">
        <v>2.3805159286681001E-2</v>
      </c>
      <c r="AP390" s="17">
        <v>2.7801442093721401E-2</v>
      </c>
    </row>
    <row r="391" spans="2:42" x14ac:dyDescent="0.35">
      <c r="B391" t="s">
        <v>75</v>
      </c>
      <c r="C391" s="17">
        <v>1.28831308796601E-2</v>
      </c>
      <c r="D391" s="17">
        <v>1.87001704962011E-2</v>
      </c>
      <c r="E391" s="17">
        <v>6.6864586328374597E-3</v>
      </c>
      <c r="F391" s="17"/>
      <c r="G391" s="17">
        <v>1.84631222643377E-2</v>
      </c>
      <c r="H391" s="17">
        <v>2.49463093746262E-3</v>
      </c>
      <c r="I391" s="17">
        <v>1.1651200102532301E-2</v>
      </c>
      <c r="J391" s="17">
        <v>1.08150279805304E-2</v>
      </c>
      <c r="K391" s="17">
        <v>1.7308276548446699E-2</v>
      </c>
      <c r="L391" s="17">
        <v>1.7355731404070599E-2</v>
      </c>
      <c r="M391" s="17"/>
      <c r="N391" s="17">
        <v>5.0065514620298299E-3</v>
      </c>
      <c r="O391" s="17">
        <v>1.06528209582078E-2</v>
      </c>
      <c r="P391" s="17">
        <v>2.0374779633354299E-2</v>
      </c>
      <c r="Q391" s="17">
        <v>1.5940929045984101E-2</v>
      </c>
      <c r="R391" s="17"/>
      <c r="S391" s="17">
        <v>1.2048485979954201E-2</v>
      </c>
      <c r="T391" s="17">
        <v>1.27446548062048E-2</v>
      </c>
      <c r="U391" s="17">
        <v>1.8276963569288401E-2</v>
      </c>
      <c r="V391" s="17">
        <v>2.1185233961401699E-2</v>
      </c>
      <c r="W391" s="17">
        <v>7.6367070222445399E-3</v>
      </c>
      <c r="X391" s="17">
        <v>1.57816577052435E-2</v>
      </c>
      <c r="Y391" s="17">
        <v>1.9653191668103202E-2</v>
      </c>
      <c r="Z391" s="17">
        <v>8.2661055794106993E-3</v>
      </c>
      <c r="AA391" s="17">
        <v>2.79968208219582E-3</v>
      </c>
      <c r="AB391" s="17">
        <v>6.9023309060604601E-3</v>
      </c>
      <c r="AC391" s="17">
        <v>5.0513940316984996E-3</v>
      </c>
      <c r="AD391" s="17">
        <v>3.7691733952505198E-2</v>
      </c>
      <c r="AE391" s="17"/>
      <c r="AF391" s="17">
        <v>1.3191800138467E-2</v>
      </c>
      <c r="AG391" s="17">
        <v>1.10350998676913E-2</v>
      </c>
      <c r="AH391" s="17"/>
      <c r="AI391" s="17">
        <v>7.5021063152220704E-3</v>
      </c>
      <c r="AJ391" s="17">
        <v>1.53090688252999E-2</v>
      </c>
      <c r="AK391" s="17"/>
      <c r="AL391" s="17">
        <v>0</v>
      </c>
      <c r="AM391" s="17">
        <v>1.3862191133652099E-2</v>
      </c>
      <c r="AN391" s="17"/>
      <c r="AO391" s="17">
        <v>6.7646717545669704E-3</v>
      </c>
      <c r="AP391" s="17">
        <v>1.4551146368479401E-2</v>
      </c>
    </row>
    <row r="392" spans="2:42" x14ac:dyDescent="0.35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</row>
    <row r="393" spans="2:42" x14ac:dyDescent="0.35">
      <c r="B393" s="6" t="s">
        <v>188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</row>
    <row r="394" spans="2:42" x14ac:dyDescent="0.35">
      <c r="B394" s="24" t="s">
        <v>59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</row>
    <row r="395" spans="2:42" x14ac:dyDescent="0.35">
      <c r="B395" t="s">
        <v>143</v>
      </c>
      <c r="C395" s="17">
        <v>0.18170674254194799</v>
      </c>
      <c r="D395" s="17">
        <v>0.148584806378768</v>
      </c>
      <c r="E395" s="17">
        <v>0.21277835407706799</v>
      </c>
      <c r="F395" s="17"/>
      <c r="G395" s="17">
        <v>0.30194928967093998</v>
      </c>
      <c r="H395" s="17">
        <v>0.22945951407888501</v>
      </c>
      <c r="I395" s="17">
        <v>0.22346656363734799</v>
      </c>
      <c r="J395" s="17">
        <v>0.180449832704875</v>
      </c>
      <c r="K395" s="17">
        <v>0.127428170537292</v>
      </c>
      <c r="L395" s="17">
        <v>6.5648080486879104E-2</v>
      </c>
      <c r="M395" s="17"/>
      <c r="N395" s="17">
        <v>0.20551157437136799</v>
      </c>
      <c r="O395" s="17">
        <v>0.16152776702944299</v>
      </c>
      <c r="P395" s="17">
        <v>0.17393738110075799</v>
      </c>
      <c r="Q395" s="17">
        <v>0.18366306311814101</v>
      </c>
      <c r="R395" s="17"/>
      <c r="S395" s="17">
        <v>0.17540787967862201</v>
      </c>
      <c r="T395" s="17">
        <v>0.15461340157314399</v>
      </c>
      <c r="U395" s="17">
        <v>0.15321177090077701</v>
      </c>
      <c r="V395" s="17">
        <v>0.158016231377995</v>
      </c>
      <c r="W395" s="17">
        <v>0.190866027535989</v>
      </c>
      <c r="X395" s="17">
        <v>0.19856581299238399</v>
      </c>
      <c r="Y395" s="17">
        <v>0.201028612949742</v>
      </c>
      <c r="Z395" s="17">
        <v>0.17360159459334701</v>
      </c>
      <c r="AA395" s="17">
        <v>0.204492923217689</v>
      </c>
      <c r="AB395" s="17">
        <v>0.20461259193489501</v>
      </c>
      <c r="AC395" s="17">
        <v>0.19707835736644</v>
      </c>
      <c r="AD395" s="17">
        <v>0.18494794272256301</v>
      </c>
      <c r="AE395" s="17"/>
      <c r="AF395" s="17">
        <v>0.15766207093960499</v>
      </c>
      <c r="AG395" s="17">
        <v>0.214252971071935</v>
      </c>
      <c r="AH395" s="17"/>
      <c r="AI395" s="17">
        <v>0.19075004620974001</v>
      </c>
      <c r="AJ395" s="17">
        <v>0.17762973206579699</v>
      </c>
      <c r="AK395" s="17"/>
      <c r="AL395" s="17">
        <v>0.159243867452313</v>
      </c>
      <c r="AM395" s="17">
        <v>0.183413820456166</v>
      </c>
      <c r="AN395" s="17"/>
      <c r="AO395" s="17">
        <v>0.19754960282356901</v>
      </c>
      <c r="AP395" s="17">
        <v>0.17738765896278899</v>
      </c>
    </row>
    <row r="396" spans="2:42" x14ac:dyDescent="0.35">
      <c r="B396" t="s">
        <v>144</v>
      </c>
      <c r="C396" s="17">
        <v>0.10088725091511901</v>
      </c>
      <c r="D396" s="17">
        <v>9.7153396123234301E-2</v>
      </c>
      <c r="E396" s="17">
        <v>0.105264072638311</v>
      </c>
      <c r="F396" s="17"/>
      <c r="G396" s="17">
        <v>0.127011386236</v>
      </c>
      <c r="H396" s="17">
        <v>0.154838998966178</v>
      </c>
      <c r="I396" s="17">
        <v>0.120929280348129</v>
      </c>
      <c r="J396" s="17">
        <v>9.5544744380814395E-2</v>
      </c>
      <c r="K396" s="17">
        <v>6.3527075478569603E-2</v>
      </c>
      <c r="L396" s="17">
        <v>5.2392652920992003E-2</v>
      </c>
      <c r="M396" s="17"/>
      <c r="N396" s="17">
        <v>0.103654288690088</v>
      </c>
      <c r="O396" s="17">
        <v>0.111936584161426</v>
      </c>
      <c r="P396" s="17">
        <v>9.1355956509869204E-2</v>
      </c>
      <c r="Q396" s="17">
        <v>9.6154978408476102E-2</v>
      </c>
      <c r="R396" s="17"/>
      <c r="S396" s="17">
        <v>9.8790260274980501E-2</v>
      </c>
      <c r="T396" s="17">
        <v>9.7923162814216799E-2</v>
      </c>
      <c r="U396" s="17">
        <v>0.13145784759901</v>
      </c>
      <c r="V396" s="17">
        <v>0.106062128432382</v>
      </c>
      <c r="W396" s="17">
        <v>7.1574476512374696E-2</v>
      </c>
      <c r="X396" s="17">
        <v>0.117588072000906</v>
      </c>
      <c r="Y396" s="17">
        <v>0.107951648818</v>
      </c>
      <c r="Z396" s="17">
        <v>6.2297157884362298E-2</v>
      </c>
      <c r="AA396" s="17">
        <v>8.4809448491588099E-2</v>
      </c>
      <c r="AB396" s="17">
        <v>9.9994245349050104E-2</v>
      </c>
      <c r="AC396" s="17">
        <v>8.0968197839470193E-2</v>
      </c>
      <c r="AD396" s="17">
        <v>0.17211317676617699</v>
      </c>
      <c r="AE396" s="17"/>
      <c r="AF396" s="17">
        <v>0.10630266044874701</v>
      </c>
      <c r="AG396" s="17">
        <v>9.4471029105367796E-2</v>
      </c>
      <c r="AH396" s="17"/>
      <c r="AI396" s="17">
        <v>0.121867874791193</v>
      </c>
      <c r="AJ396" s="17">
        <v>9.1428514762799701E-2</v>
      </c>
      <c r="AK396" s="17"/>
      <c r="AL396" s="17">
        <v>0.13180694404479901</v>
      </c>
      <c r="AM396" s="17">
        <v>9.8537492700933801E-2</v>
      </c>
      <c r="AN396" s="17"/>
      <c r="AO396" s="17">
        <v>9.5753709111813606E-2</v>
      </c>
      <c r="AP396" s="17">
        <v>0.102286758056598</v>
      </c>
    </row>
    <row r="397" spans="2:42" x14ac:dyDescent="0.35">
      <c r="B397" t="s">
        <v>145</v>
      </c>
      <c r="C397" s="17">
        <v>0.20773030671768</v>
      </c>
      <c r="D397" s="17">
        <v>0.21246878791426099</v>
      </c>
      <c r="E397" s="17">
        <v>0.20260019186964801</v>
      </c>
      <c r="F397" s="17"/>
      <c r="G397" s="17">
        <v>0.20989349125902501</v>
      </c>
      <c r="H397" s="17">
        <v>0.22629231234772401</v>
      </c>
      <c r="I397" s="17">
        <v>0.28108765907340899</v>
      </c>
      <c r="J397" s="17">
        <v>0.23362468740737899</v>
      </c>
      <c r="K397" s="17">
        <v>0.183803982435985</v>
      </c>
      <c r="L397" s="17">
        <v>0.12638322047931999</v>
      </c>
      <c r="M397" s="17"/>
      <c r="N397" s="17">
        <v>0.23967034169649701</v>
      </c>
      <c r="O397" s="17">
        <v>0.215104573953356</v>
      </c>
      <c r="P397" s="17">
        <v>0.19702597912813799</v>
      </c>
      <c r="Q397" s="17">
        <v>0.17498779563266201</v>
      </c>
      <c r="R397" s="17"/>
      <c r="S397" s="17">
        <v>0.207561859111208</v>
      </c>
      <c r="T397" s="17">
        <v>0.177812543142644</v>
      </c>
      <c r="U397" s="17">
        <v>0.195564474053355</v>
      </c>
      <c r="V397" s="17">
        <v>0.20655365643680401</v>
      </c>
      <c r="W397" s="17">
        <v>0.243747270037624</v>
      </c>
      <c r="X397" s="17">
        <v>0.20334966222485401</v>
      </c>
      <c r="Y397" s="17">
        <v>0.182730246282159</v>
      </c>
      <c r="Z397" s="17">
        <v>0.20617115315923901</v>
      </c>
      <c r="AA397" s="17">
        <v>0.25603614018550203</v>
      </c>
      <c r="AB397" s="17">
        <v>0.210360324392248</v>
      </c>
      <c r="AC397" s="17">
        <v>0.20032186579147801</v>
      </c>
      <c r="AD397" s="17">
        <v>0.199157664940431</v>
      </c>
      <c r="AE397" s="17"/>
      <c r="AF397" s="17">
        <v>0.22018525899221</v>
      </c>
      <c r="AG397" s="17">
        <v>0.19275843077508101</v>
      </c>
      <c r="AH397" s="17"/>
      <c r="AI397" s="17">
        <v>0.26239399247778</v>
      </c>
      <c r="AJ397" s="17">
        <v>0.183086169166189</v>
      </c>
      <c r="AK397" s="17"/>
      <c r="AL397" s="17">
        <v>0.253560238146531</v>
      </c>
      <c r="AM397" s="17">
        <v>0.204247437163353</v>
      </c>
      <c r="AN397" s="17"/>
      <c r="AO397" s="17">
        <v>0.25137069068861101</v>
      </c>
      <c r="AP397" s="17">
        <v>0.19583305695049599</v>
      </c>
    </row>
    <row r="398" spans="2:42" x14ac:dyDescent="0.35">
      <c r="B398" t="s">
        <v>146</v>
      </c>
      <c r="C398" s="17">
        <v>6.8668856768891701E-2</v>
      </c>
      <c r="D398" s="17">
        <v>7.4381570051389997E-2</v>
      </c>
      <c r="E398" s="17">
        <v>6.22521400159275E-2</v>
      </c>
      <c r="F398" s="17"/>
      <c r="G398" s="17">
        <v>0.105766675284092</v>
      </c>
      <c r="H398" s="17">
        <v>9.1184536084517903E-2</v>
      </c>
      <c r="I398" s="17">
        <v>7.9404682299253904E-2</v>
      </c>
      <c r="J398" s="17">
        <v>6.3965840393048007E-2</v>
      </c>
      <c r="K398" s="17">
        <v>5.6815095443577102E-2</v>
      </c>
      <c r="L398" s="17">
        <v>2.84725862494658E-2</v>
      </c>
      <c r="M398" s="17"/>
      <c r="N398" s="17">
        <v>8.2596266837031002E-2</v>
      </c>
      <c r="O398" s="17">
        <v>4.8759832741473198E-2</v>
      </c>
      <c r="P398" s="17">
        <v>8.8178242295374201E-2</v>
      </c>
      <c r="Q398" s="17">
        <v>5.6733582330945498E-2</v>
      </c>
      <c r="R398" s="17"/>
      <c r="S398" s="17">
        <v>9.2429454819422399E-2</v>
      </c>
      <c r="T398" s="17">
        <v>8.7835809770201098E-2</v>
      </c>
      <c r="U398" s="17">
        <v>3.3669909935888503E-2</v>
      </c>
      <c r="V398" s="17">
        <v>5.2230873145608502E-2</v>
      </c>
      <c r="W398" s="17">
        <v>7.49456431760471E-2</v>
      </c>
      <c r="X398" s="17">
        <v>4.9237469495161099E-2</v>
      </c>
      <c r="Y398" s="17">
        <v>6.8554606815309296E-2</v>
      </c>
      <c r="Z398" s="17">
        <v>4.5305539057343698E-2</v>
      </c>
      <c r="AA398" s="17">
        <v>5.9395469899678997E-2</v>
      </c>
      <c r="AB398" s="17">
        <v>7.8823429885019405E-2</v>
      </c>
      <c r="AC398" s="17">
        <v>7.3666932646628894E-2</v>
      </c>
      <c r="AD398" s="17">
        <v>8.7916679799074096E-2</v>
      </c>
      <c r="AE398" s="17"/>
      <c r="AF398" s="17">
        <v>6.0988131790190699E-2</v>
      </c>
      <c r="AG398" s="17">
        <v>7.9643798812481195E-2</v>
      </c>
      <c r="AH398" s="17"/>
      <c r="AI398" s="17">
        <v>6.4644998400415293E-2</v>
      </c>
      <c r="AJ398" s="17">
        <v>7.04829407945399E-2</v>
      </c>
      <c r="AK398" s="17"/>
      <c r="AL398" s="17">
        <v>7.9526040842080398E-2</v>
      </c>
      <c r="AM398" s="17">
        <v>6.7843759399655396E-2</v>
      </c>
      <c r="AN398" s="17"/>
      <c r="AO398" s="17">
        <v>7.2578832455171605E-2</v>
      </c>
      <c r="AP398" s="17">
        <v>6.7602918454639602E-2</v>
      </c>
    </row>
    <row r="399" spans="2:42" x14ac:dyDescent="0.35">
      <c r="B399" t="s">
        <v>147</v>
      </c>
      <c r="C399" s="17">
        <v>7.1772493864352499E-2</v>
      </c>
      <c r="D399" s="17">
        <v>7.2384324046125201E-2</v>
      </c>
      <c r="E399" s="17">
        <v>7.1068767948400502E-2</v>
      </c>
      <c r="F399" s="17"/>
      <c r="G399" s="17">
        <v>6.5376543438402601E-2</v>
      </c>
      <c r="H399" s="17">
        <v>7.9119320383374797E-2</v>
      </c>
      <c r="I399" s="17">
        <v>7.5980312852302695E-2</v>
      </c>
      <c r="J399" s="17">
        <v>7.5454894062934402E-2</v>
      </c>
      <c r="K399" s="17">
        <v>8.6344110887406803E-2</v>
      </c>
      <c r="L399" s="17">
        <v>5.38498731635529E-2</v>
      </c>
      <c r="M399" s="17"/>
      <c r="N399" s="17">
        <v>7.0667441753861901E-2</v>
      </c>
      <c r="O399" s="17">
        <v>9.3846215266081806E-2</v>
      </c>
      <c r="P399" s="17">
        <v>6.7450548247395506E-2</v>
      </c>
      <c r="Q399" s="17">
        <v>5.4798990242199599E-2</v>
      </c>
      <c r="R399" s="17"/>
      <c r="S399" s="17">
        <v>8.8579636165881201E-2</v>
      </c>
      <c r="T399" s="17">
        <v>8.3075997229885207E-2</v>
      </c>
      <c r="U399" s="17">
        <v>4.94099785207135E-2</v>
      </c>
      <c r="V399" s="17">
        <v>7.3683758683789499E-2</v>
      </c>
      <c r="W399" s="17">
        <v>7.4804062192000198E-2</v>
      </c>
      <c r="X399" s="17">
        <v>6.2593408972691694E-2</v>
      </c>
      <c r="Y399" s="17">
        <v>7.3481786235688004E-2</v>
      </c>
      <c r="Z399" s="17">
        <v>6.3815606887740406E-2</v>
      </c>
      <c r="AA399" s="17">
        <v>6.8020465231527397E-2</v>
      </c>
      <c r="AB399" s="17">
        <v>7.43506770986119E-2</v>
      </c>
      <c r="AC399" s="17">
        <v>6.0216275929768998E-2</v>
      </c>
      <c r="AD399" s="17">
        <v>5.00310935424884E-2</v>
      </c>
      <c r="AE399" s="17"/>
      <c r="AF399" s="17">
        <v>7.6464838606458002E-2</v>
      </c>
      <c r="AG399" s="17">
        <v>6.5318949088000997E-2</v>
      </c>
      <c r="AH399" s="17"/>
      <c r="AI399" s="17">
        <v>6.9499261848332994E-2</v>
      </c>
      <c r="AJ399" s="17">
        <v>7.2797339549568393E-2</v>
      </c>
      <c r="AK399" s="17"/>
      <c r="AL399" s="17">
        <v>5.7750003940260398E-2</v>
      </c>
      <c r="AM399" s="17">
        <v>7.2838140303476795E-2</v>
      </c>
      <c r="AN399" s="17"/>
      <c r="AO399" s="17">
        <v>6.9153183448099106E-2</v>
      </c>
      <c r="AP399" s="17">
        <v>7.2486570767541697E-2</v>
      </c>
    </row>
    <row r="400" spans="2:42" x14ac:dyDescent="0.35">
      <c r="B400" t="s">
        <v>148</v>
      </c>
      <c r="C400" s="17">
        <v>2.6614452052476398E-2</v>
      </c>
      <c r="D400" s="17">
        <v>3.01031853386904E-2</v>
      </c>
      <c r="E400" s="17">
        <v>2.3401349433246899E-2</v>
      </c>
      <c r="F400" s="17"/>
      <c r="G400" s="17">
        <v>2.3816312700916099E-2</v>
      </c>
      <c r="H400" s="17">
        <v>4.4008568250622597E-2</v>
      </c>
      <c r="I400" s="17">
        <v>1.58441468186644E-2</v>
      </c>
      <c r="J400" s="17">
        <v>2.0799145021490401E-2</v>
      </c>
      <c r="K400" s="17">
        <v>2.3944593056048999E-2</v>
      </c>
      <c r="L400" s="17">
        <v>2.9555888816154501E-2</v>
      </c>
      <c r="M400" s="17"/>
      <c r="N400" s="17">
        <v>2.3434781969884001E-2</v>
      </c>
      <c r="O400" s="17">
        <v>3.8679112359371798E-2</v>
      </c>
      <c r="P400" s="17">
        <v>2.53835105118458E-2</v>
      </c>
      <c r="Q400" s="17">
        <v>1.8955423152701999E-2</v>
      </c>
      <c r="R400" s="17"/>
      <c r="S400" s="17">
        <v>2.57270942229092E-2</v>
      </c>
      <c r="T400" s="17">
        <v>4.4066484695340198E-2</v>
      </c>
      <c r="U400" s="17">
        <v>2.0540857617274502E-2</v>
      </c>
      <c r="V400" s="17">
        <v>2.8494701225267701E-2</v>
      </c>
      <c r="W400" s="17">
        <v>2.2552619178983099E-2</v>
      </c>
      <c r="X400" s="17">
        <v>2.1567390297834999E-2</v>
      </c>
      <c r="Y400" s="17">
        <v>1.5277268886270399E-2</v>
      </c>
      <c r="Z400" s="17">
        <v>7.2221995700725294E-2</v>
      </c>
      <c r="AA400" s="17">
        <v>2.3750937617543901E-2</v>
      </c>
      <c r="AB400" s="17">
        <v>1.32912151180064E-2</v>
      </c>
      <c r="AC400" s="17">
        <v>1.8386108911286499E-2</v>
      </c>
      <c r="AD400" s="17">
        <v>2.418218555894E-2</v>
      </c>
      <c r="AE400" s="17"/>
      <c r="AF400" s="17">
        <v>2.6744588442294499E-2</v>
      </c>
      <c r="AG400" s="17">
        <v>2.5799528569106299E-2</v>
      </c>
      <c r="AH400" s="17"/>
      <c r="AI400" s="17">
        <v>2.4280429864037899E-2</v>
      </c>
      <c r="AJ400" s="17">
        <v>2.76667038913396E-2</v>
      </c>
      <c r="AK400" s="17"/>
      <c r="AL400" s="17">
        <v>1.49448055607877E-2</v>
      </c>
      <c r="AM400" s="17">
        <v>2.7501292927173099E-2</v>
      </c>
      <c r="AN400" s="17"/>
      <c r="AO400" s="17">
        <v>2.37554784559596E-2</v>
      </c>
      <c r="AP400" s="17">
        <v>2.7393865977390498E-2</v>
      </c>
    </row>
    <row r="401" spans="2:42" x14ac:dyDescent="0.35">
      <c r="B401" t="s">
        <v>149</v>
      </c>
      <c r="C401" s="17">
        <v>2.2456420593163801E-2</v>
      </c>
      <c r="D401" s="17">
        <v>2.50134221002777E-2</v>
      </c>
      <c r="E401" s="17">
        <v>1.94295041763108E-2</v>
      </c>
      <c r="F401" s="17"/>
      <c r="G401" s="17">
        <v>2.4075462556465799E-2</v>
      </c>
      <c r="H401" s="17">
        <v>1.51187346181692E-2</v>
      </c>
      <c r="I401" s="17">
        <v>1.7773995833365901E-2</v>
      </c>
      <c r="J401" s="17">
        <v>2.3037980103314499E-2</v>
      </c>
      <c r="K401" s="17">
        <v>2.6328758623934301E-2</v>
      </c>
      <c r="L401" s="17">
        <v>2.8113561662017301E-2</v>
      </c>
      <c r="M401" s="17"/>
      <c r="N401" s="17">
        <v>2.45540765602879E-2</v>
      </c>
      <c r="O401" s="17">
        <v>1.6734045659334298E-2</v>
      </c>
      <c r="P401" s="17">
        <v>2.3009646658483599E-2</v>
      </c>
      <c r="Q401" s="17">
        <v>2.59471722503683E-2</v>
      </c>
      <c r="R401" s="17"/>
      <c r="S401" s="17">
        <v>2.3684233065694602E-2</v>
      </c>
      <c r="T401" s="17">
        <v>2.2034504141112101E-2</v>
      </c>
      <c r="U401" s="17">
        <v>1.33183356169017E-2</v>
      </c>
      <c r="V401" s="17">
        <v>2.7866173941724699E-2</v>
      </c>
      <c r="W401" s="17">
        <v>1.7763671199782099E-2</v>
      </c>
      <c r="X401" s="17">
        <v>3.1933166213043401E-2</v>
      </c>
      <c r="Y401" s="17">
        <v>1.9704327955028501E-2</v>
      </c>
      <c r="Z401" s="17">
        <v>1.4150794017048E-2</v>
      </c>
      <c r="AA401" s="17">
        <v>1.1199713087137001E-2</v>
      </c>
      <c r="AB401" s="17">
        <v>2.2993065529496998E-2</v>
      </c>
      <c r="AC401" s="17">
        <v>4.7736390755047098E-2</v>
      </c>
      <c r="AD401" s="17">
        <v>2.5286999171879598E-2</v>
      </c>
      <c r="AE401" s="17"/>
      <c r="AF401" s="17">
        <v>2.18814548769991E-2</v>
      </c>
      <c r="AG401" s="17">
        <v>2.3431289093589901E-2</v>
      </c>
      <c r="AH401" s="17"/>
      <c r="AI401" s="17">
        <v>1.7266442489538299E-2</v>
      </c>
      <c r="AJ401" s="17">
        <v>2.4796228685071298E-2</v>
      </c>
      <c r="AK401" s="17"/>
      <c r="AL401" s="17">
        <v>3.08464229511239E-2</v>
      </c>
      <c r="AM401" s="17">
        <v>2.18188179858235E-2</v>
      </c>
      <c r="AN401" s="17"/>
      <c r="AO401" s="17">
        <v>1.9785870715519599E-2</v>
      </c>
      <c r="AP401" s="17">
        <v>2.31844664080499E-2</v>
      </c>
    </row>
    <row r="402" spans="2:42" x14ac:dyDescent="0.35">
      <c r="B402" t="s">
        <v>150</v>
      </c>
      <c r="C402" s="17">
        <v>5.2311006189377099E-3</v>
      </c>
      <c r="D402" s="17">
        <v>5.8201922508402401E-3</v>
      </c>
      <c r="E402" s="17">
        <v>4.6938948501489804E-3</v>
      </c>
      <c r="F402" s="17"/>
      <c r="G402" s="17">
        <v>9.2661792347211707E-3</v>
      </c>
      <c r="H402" s="17">
        <v>4.9385189613416801E-3</v>
      </c>
      <c r="I402" s="17">
        <v>2.2311596897754801E-3</v>
      </c>
      <c r="J402" s="17">
        <v>8.1454823091745097E-3</v>
      </c>
      <c r="K402" s="17">
        <v>7.5441913292410099E-3</v>
      </c>
      <c r="L402" s="17">
        <v>1.29319284206965E-3</v>
      </c>
      <c r="M402" s="17"/>
      <c r="N402" s="17">
        <v>5.4928339523408198E-3</v>
      </c>
      <c r="O402" s="17">
        <v>3.2031479003050501E-3</v>
      </c>
      <c r="P402" s="17">
        <v>5.6807953684437701E-3</v>
      </c>
      <c r="Q402" s="17">
        <v>6.7288121379693103E-3</v>
      </c>
      <c r="R402" s="17"/>
      <c r="S402" s="17">
        <v>4.7460078889075899E-3</v>
      </c>
      <c r="T402" s="17">
        <v>3.0958615408055901E-3</v>
      </c>
      <c r="U402" s="17">
        <v>7.73555993721087E-3</v>
      </c>
      <c r="V402" s="17">
        <v>0</v>
      </c>
      <c r="W402" s="17">
        <v>1.19248546043837E-2</v>
      </c>
      <c r="X402" s="17">
        <v>8.6269089963990301E-3</v>
      </c>
      <c r="Y402" s="17">
        <v>3.2881179813650701E-3</v>
      </c>
      <c r="Z402" s="17">
        <v>9.5229704285361705E-3</v>
      </c>
      <c r="AA402" s="17">
        <v>3.06367175441078E-3</v>
      </c>
      <c r="AB402" s="17">
        <v>7.4852515092143201E-3</v>
      </c>
      <c r="AC402" s="17">
        <v>5.5716865627289999E-3</v>
      </c>
      <c r="AD402" s="17">
        <v>0</v>
      </c>
      <c r="AE402" s="17"/>
      <c r="AF402" s="17">
        <v>4.5336179915797898E-3</v>
      </c>
      <c r="AG402" s="17">
        <v>6.2188346371001299E-3</v>
      </c>
      <c r="AH402" s="17"/>
      <c r="AI402" s="17">
        <v>3.24022828058244E-3</v>
      </c>
      <c r="AJ402" s="17">
        <v>6.1286495322913897E-3</v>
      </c>
      <c r="AK402" s="17"/>
      <c r="AL402" s="17">
        <v>1.5097793721387301E-2</v>
      </c>
      <c r="AM402" s="17">
        <v>4.4812761278896999E-3</v>
      </c>
      <c r="AN402" s="17"/>
      <c r="AO402" s="17">
        <v>5.3356334277989597E-3</v>
      </c>
      <c r="AP402" s="17">
        <v>5.2026028647310599E-3</v>
      </c>
    </row>
    <row r="403" spans="2:42" x14ac:dyDescent="0.35">
      <c r="B403" t="s">
        <v>151</v>
      </c>
      <c r="C403" s="17">
        <v>6.6296565023007403E-2</v>
      </c>
      <c r="D403" s="17">
        <v>6.5242683991513103E-2</v>
      </c>
      <c r="E403" s="17">
        <v>6.7806132305942596E-2</v>
      </c>
      <c r="F403" s="17"/>
      <c r="G403" s="17">
        <v>3.83456818564566E-2</v>
      </c>
      <c r="H403" s="17">
        <v>4.5157543847417103E-2</v>
      </c>
      <c r="I403" s="17">
        <v>6.7066427178450294E-2</v>
      </c>
      <c r="J403" s="17">
        <v>7.2603464428498202E-2</v>
      </c>
      <c r="K403" s="17">
        <v>7.3612153002042199E-2</v>
      </c>
      <c r="L403" s="17">
        <v>9.1618925954126407E-2</v>
      </c>
      <c r="M403" s="17"/>
      <c r="N403" s="17">
        <v>4.94693382476439E-2</v>
      </c>
      <c r="O403" s="17">
        <v>6.1293622357035997E-2</v>
      </c>
      <c r="P403" s="17">
        <v>8.30973745194621E-2</v>
      </c>
      <c r="Q403" s="17">
        <v>7.3287965961862794E-2</v>
      </c>
      <c r="R403" s="17"/>
      <c r="S403" s="17">
        <v>9.4696828952362297E-2</v>
      </c>
      <c r="T403" s="17">
        <v>5.7373505960996697E-2</v>
      </c>
      <c r="U403" s="17">
        <v>5.4293773998659402E-2</v>
      </c>
      <c r="V403" s="17">
        <v>5.12350955918063E-2</v>
      </c>
      <c r="W403" s="17">
        <v>5.7965504630945998E-2</v>
      </c>
      <c r="X403" s="17">
        <v>7.8214609116549497E-2</v>
      </c>
      <c r="Y403" s="17">
        <v>6.1461980552598598E-2</v>
      </c>
      <c r="Z403" s="17">
        <v>5.18309347432395E-2</v>
      </c>
      <c r="AA403" s="17">
        <v>5.6701689238473803E-2</v>
      </c>
      <c r="AB403" s="17">
        <v>6.5328180813401998E-2</v>
      </c>
      <c r="AC403" s="17">
        <v>9.1249780891978702E-2</v>
      </c>
      <c r="AD403" s="17">
        <v>6.2193916500620797E-2</v>
      </c>
      <c r="AE403" s="17"/>
      <c r="AF403" s="17">
        <v>6.1770095572019297E-2</v>
      </c>
      <c r="AG403" s="17">
        <v>7.0435820805717794E-2</v>
      </c>
      <c r="AH403" s="17"/>
      <c r="AI403" s="17">
        <v>4.3299629976047298E-2</v>
      </c>
      <c r="AJ403" s="17">
        <v>7.6664318727856395E-2</v>
      </c>
      <c r="AK403" s="17"/>
      <c r="AL403" s="17">
        <v>5.6324939462702998E-2</v>
      </c>
      <c r="AM403" s="17">
        <v>6.7054363910946893E-2</v>
      </c>
      <c r="AN403" s="17"/>
      <c r="AO403" s="17">
        <v>4.8568223211516597E-2</v>
      </c>
      <c r="AP403" s="17">
        <v>7.1129668934966694E-2</v>
      </c>
    </row>
    <row r="404" spans="2:42" x14ac:dyDescent="0.35">
      <c r="B404" t="s">
        <v>152</v>
      </c>
      <c r="C404" s="17">
        <v>0.23313473122946801</v>
      </c>
      <c r="D404" s="17">
        <v>0.25145718306457299</v>
      </c>
      <c r="E404" s="17">
        <v>0.21693672487934901</v>
      </c>
      <c r="F404" s="17"/>
      <c r="G404" s="17">
        <v>6.1525339138119202E-2</v>
      </c>
      <c r="H404" s="17">
        <v>9.8997153120267703E-2</v>
      </c>
      <c r="I404" s="17">
        <v>0.10449311900741</v>
      </c>
      <c r="J404" s="17">
        <v>0.21481512682562701</v>
      </c>
      <c r="K404" s="17">
        <v>0.33563154277075302</v>
      </c>
      <c r="L404" s="17">
        <v>0.50848588935115402</v>
      </c>
      <c r="M404" s="17"/>
      <c r="N404" s="17">
        <v>0.18344045650576599</v>
      </c>
      <c r="O404" s="17">
        <v>0.23323882163033699</v>
      </c>
      <c r="P404" s="17">
        <v>0.22732499552329199</v>
      </c>
      <c r="Q404" s="17">
        <v>0.293570485657076</v>
      </c>
      <c r="R404" s="17"/>
      <c r="S404" s="17">
        <v>0.172236371346701</v>
      </c>
      <c r="T404" s="17">
        <v>0.25290405931299897</v>
      </c>
      <c r="U404" s="17">
        <v>0.31843279029932597</v>
      </c>
      <c r="V404" s="17">
        <v>0.272524912334697</v>
      </c>
      <c r="W404" s="17">
        <v>0.22590111077266301</v>
      </c>
      <c r="X404" s="17">
        <v>0.206284317733371</v>
      </c>
      <c r="Y404" s="17">
        <v>0.23987761810768299</v>
      </c>
      <c r="Z404" s="17">
        <v>0.293141130943327</v>
      </c>
      <c r="AA404" s="17">
        <v>0.22674440395746101</v>
      </c>
      <c r="AB404" s="17">
        <v>0.212550743438052</v>
      </c>
      <c r="AC404" s="17">
        <v>0.218836926951194</v>
      </c>
      <c r="AD404" s="17">
        <v>0.19417034099782601</v>
      </c>
      <c r="AE404" s="17"/>
      <c r="AF404" s="17">
        <v>0.252930041176744</v>
      </c>
      <c r="AG404" s="17">
        <v>0.20687659684276399</v>
      </c>
      <c r="AH404" s="17"/>
      <c r="AI404" s="17">
        <v>0.19093084574477301</v>
      </c>
      <c r="AJ404" s="17">
        <v>0.25216159238289798</v>
      </c>
      <c r="AK404" s="17"/>
      <c r="AL404" s="17">
        <v>0.19728353474702001</v>
      </c>
      <c r="AM404" s="17">
        <v>0.235859261614348</v>
      </c>
      <c r="AN404" s="17"/>
      <c r="AO404" s="17">
        <v>0.205299323423875</v>
      </c>
      <c r="AP404" s="17">
        <v>0.24072322539246899</v>
      </c>
    </row>
    <row r="405" spans="2:42" x14ac:dyDescent="0.35">
      <c r="B405" t="s">
        <v>75</v>
      </c>
      <c r="C405" s="17">
        <v>1.5501079674956E-2</v>
      </c>
      <c r="D405" s="17">
        <v>1.7390448740326601E-2</v>
      </c>
      <c r="E405" s="17">
        <v>1.37688678056477E-2</v>
      </c>
      <c r="F405" s="17"/>
      <c r="G405" s="17">
        <v>3.2973638624861898E-2</v>
      </c>
      <c r="H405" s="17">
        <v>1.08847993415021E-2</v>
      </c>
      <c r="I405" s="17">
        <v>1.1722653261891701E-2</v>
      </c>
      <c r="J405" s="17">
        <v>1.1558802362845099E-2</v>
      </c>
      <c r="K405" s="17">
        <v>1.502032643515E-2</v>
      </c>
      <c r="L405" s="17">
        <v>1.41861280742679E-2</v>
      </c>
      <c r="M405" s="17"/>
      <c r="N405" s="17">
        <v>1.1508599415231399E-2</v>
      </c>
      <c r="O405" s="17">
        <v>1.56762769418358E-2</v>
      </c>
      <c r="P405" s="17">
        <v>1.7555570136937801E-2</v>
      </c>
      <c r="Q405" s="17">
        <v>1.5171731107597E-2</v>
      </c>
      <c r="R405" s="17"/>
      <c r="S405" s="17">
        <v>1.6140374473311399E-2</v>
      </c>
      <c r="T405" s="17">
        <v>1.9264669818655902E-2</v>
      </c>
      <c r="U405" s="17">
        <v>2.2364701520883899E-2</v>
      </c>
      <c r="V405" s="17">
        <v>2.33324688299246E-2</v>
      </c>
      <c r="W405" s="17">
        <v>7.9547601592072897E-3</v>
      </c>
      <c r="X405" s="17">
        <v>2.2039181956805001E-2</v>
      </c>
      <c r="Y405" s="17">
        <v>2.6643785416157501E-2</v>
      </c>
      <c r="Z405" s="17">
        <v>7.9411225850921693E-3</v>
      </c>
      <c r="AA405" s="17">
        <v>5.78513731898772E-3</v>
      </c>
      <c r="AB405" s="17">
        <v>1.02102749320042E-2</v>
      </c>
      <c r="AC405" s="17">
        <v>5.9674763539778403E-3</v>
      </c>
      <c r="AD405" s="17">
        <v>0</v>
      </c>
      <c r="AE405" s="17"/>
      <c r="AF405" s="17">
        <v>1.0537241163153299E-2</v>
      </c>
      <c r="AG405" s="17">
        <v>2.0792751198855201E-2</v>
      </c>
      <c r="AH405" s="17"/>
      <c r="AI405" s="17">
        <v>1.1826249917558601E-2</v>
      </c>
      <c r="AJ405" s="17">
        <v>1.7157810441649299E-2</v>
      </c>
      <c r="AK405" s="17"/>
      <c r="AL405" s="17">
        <v>3.6154091309929699E-3</v>
      </c>
      <c r="AM405" s="17">
        <v>1.6404337410232901E-2</v>
      </c>
      <c r="AN405" s="17"/>
      <c r="AO405" s="17">
        <v>1.0849452238065899E-2</v>
      </c>
      <c r="AP405" s="17">
        <v>1.6769207230328299E-2</v>
      </c>
    </row>
    <row r="406" spans="2:42" x14ac:dyDescent="0.3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</row>
    <row r="407" spans="2:42" x14ac:dyDescent="0.35">
      <c r="B407" s="6" t="s">
        <v>189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</row>
    <row r="408" spans="2:42" x14ac:dyDescent="0.35">
      <c r="B408" s="24" t="s">
        <v>59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</row>
    <row r="409" spans="2:42" x14ac:dyDescent="0.35">
      <c r="B409" t="s">
        <v>143</v>
      </c>
      <c r="C409" s="17">
        <v>0.232556430890827</v>
      </c>
      <c r="D409" s="17">
        <v>0.203600886742279</v>
      </c>
      <c r="E409" s="17">
        <v>0.26067424309123099</v>
      </c>
      <c r="F409" s="17"/>
      <c r="G409" s="17">
        <v>0.314876820706048</v>
      </c>
      <c r="H409" s="17">
        <v>0.250566707496932</v>
      </c>
      <c r="I409" s="17">
        <v>0.25835083855026503</v>
      </c>
      <c r="J409" s="17">
        <v>0.21364539201433499</v>
      </c>
      <c r="K409" s="17">
        <v>0.21340852121591899</v>
      </c>
      <c r="L409" s="17">
        <v>0.16995883971367901</v>
      </c>
      <c r="M409" s="17"/>
      <c r="N409" s="17">
        <v>0.22204843503750299</v>
      </c>
      <c r="O409" s="17">
        <v>0.22693754448120801</v>
      </c>
      <c r="P409" s="17">
        <v>0.22565687917980401</v>
      </c>
      <c r="Q409" s="17">
        <v>0.25770466978323497</v>
      </c>
      <c r="R409" s="17"/>
      <c r="S409" s="17">
        <v>0.21430637822662299</v>
      </c>
      <c r="T409" s="17">
        <v>0.22093303279791399</v>
      </c>
      <c r="U409" s="17">
        <v>0.24746280627713099</v>
      </c>
      <c r="V409" s="17">
        <v>0.17331087289007499</v>
      </c>
      <c r="W409" s="17">
        <v>0.253320530769442</v>
      </c>
      <c r="X409" s="17">
        <v>0.24295803474029201</v>
      </c>
      <c r="Y409" s="17">
        <v>0.26261607291462102</v>
      </c>
      <c r="Z409" s="17">
        <v>0.208095265216661</v>
      </c>
      <c r="AA409" s="17">
        <v>0.22594438233443601</v>
      </c>
      <c r="AB409" s="17">
        <v>0.23466304720978301</v>
      </c>
      <c r="AC409" s="17">
        <v>0.29038566631180301</v>
      </c>
      <c r="AD409" s="17">
        <v>0.300617008841227</v>
      </c>
      <c r="AE409" s="17"/>
      <c r="AF409" s="17">
        <v>0.23202842150922401</v>
      </c>
      <c r="AG409" s="17">
        <v>0.233889619877199</v>
      </c>
      <c r="AH409" s="17"/>
      <c r="AI409" s="17">
        <v>0.25947794889421399</v>
      </c>
      <c r="AJ409" s="17">
        <v>0.22041934969066601</v>
      </c>
      <c r="AK409" s="17"/>
      <c r="AL409" s="17">
        <v>0.22892069854121599</v>
      </c>
      <c r="AM409" s="17">
        <v>0.232832730267967</v>
      </c>
      <c r="AN409" s="17"/>
      <c r="AO409" s="17">
        <v>0.26663378574184898</v>
      </c>
      <c r="AP409" s="17">
        <v>0.223266255938709</v>
      </c>
    </row>
    <row r="410" spans="2:42" x14ac:dyDescent="0.35">
      <c r="B410" t="s">
        <v>144</v>
      </c>
      <c r="C410" s="17">
        <v>0.102332956140284</v>
      </c>
      <c r="D410" s="17">
        <v>9.8118999145253294E-2</v>
      </c>
      <c r="E410" s="17">
        <v>0.107188984738363</v>
      </c>
      <c r="F410" s="17"/>
      <c r="G410" s="17">
        <v>0.11369296660841401</v>
      </c>
      <c r="H410" s="17">
        <v>0.15700976148426299</v>
      </c>
      <c r="I410" s="17">
        <v>9.2983322412834399E-2</v>
      </c>
      <c r="J410" s="17">
        <v>0.115958698332293</v>
      </c>
      <c r="K410" s="17">
        <v>7.4444315140235306E-2</v>
      </c>
      <c r="L410" s="17">
        <v>6.5292870843461998E-2</v>
      </c>
      <c r="M410" s="17"/>
      <c r="N410" s="17">
        <v>0.109857991416221</v>
      </c>
      <c r="O410" s="17">
        <v>0.113296109751316</v>
      </c>
      <c r="P410" s="17">
        <v>8.3151609724087305E-2</v>
      </c>
      <c r="Q410" s="17">
        <v>9.9674173978575697E-2</v>
      </c>
      <c r="R410" s="17"/>
      <c r="S410" s="17">
        <v>0.106797390027715</v>
      </c>
      <c r="T410" s="17">
        <v>0.10157870312706301</v>
      </c>
      <c r="U410" s="17">
        <v>0.109137622075053</v>
      </c>
      <c r="V410" s="17">
        <v>0.106942655126499</v>
      </c>
      <c r="W410" s="17">
        <v>9.7614244138226003E-2</v>
      </c>
      <c r="X410" s="17">
        <v>7.9652608119747004E-2</v>
      </c>
      <c r="Y410" s="17">
        <v>0.10705766567262</v>
      </c>
      <c r="Z410" s="17">
        <v>7.68319391730201E-2</v>
      </c>
      <c r="AA410" s="17">
        <v>0.10248044629334099</v>
      </c>
      <c r="AB410" s="17">
        <v>0.116185399485318</v>
      </c>
      <c r="AC410" s="17">
        <v>7.7524505974901306E-2</v>
      </c>
      <c r="AD410" s="17">
        <v>0.15242051864261799</v>
      </c>
      <c r="AE410" s="17"/>
      <c r="AF410" s="17">
        <v>0.10522743449626901</v>
      </c>
      <c r="AG410" s="17">
        <v>9.9332140215805997E-2</v>
      </c>
      <c r="AH410" s="17"/>
      <c r="AI410" s="17">
        <v>0.12810264124040499</v>
      </c>
      <c r="AJ410" s="17">
        <v>9.0715158045711106E-2</v>
      </c>
      <c r="AK410" s="17"/>
      <c r="AL410" s="17">
        <v>0.14113542369693899</v>
      </c>
      <c r="AM410" s="17">
        <v>9.93841423700597E-2</v>
      </c>
      <c r="AN410" s="17"/>
      <c r="AO410" s="17">
        <v>0.118629225831886</v>
      </c>
      <c r="AP410" s="17">
        <v>9.7890264001655194E-2</v>
      </c>
    </row>
    <row r="411" spans="2:42" x14ac:dyDescent="0.35">
      <c r="B411" t="s">
        <v>145</v>
      </c>
      <c r="C411" s="17">
        <v>0.23947833877042499</v>
      </c>
      <c r="D411" s="17">
        <v>0.244705197303866</v>
      </c>
      <c r="E411" s="17">
        <v>0.234734195019103</v>
      </c>
      <c r="F411" s="17"/>
      <c r="G411" s="17">
        <v>0.22478687265064301</v>
      </c>
      <c r="H411" s="17">
        <v>0.25360934982684902</v>
      </c>
      <c r="I411" s="17">
        <v>0.31148162562704002</v>
      </c>
      <c r="J411" s="17">
        <v>0.23535754219729399</v>
      </c>
      <c r="K411" s="17">
        <v>0.26084263404498198</v>
      </c>
      <c r="L411" s="17">
        <v>0.16813165536942001</v>
      </c>
      <c r="M411" s="17"/>
      <c r="N411" s="17">
        <v>0.28661278946373597</v>
      </c>
      <c r="O411" s="17">
        <v>0.23950013879179499</v>
      </c>
      <c r="P411" s="17">
        <v>0.24794060970119999</v>
      </c>
      <c r="Q411" s="17">
        <v>0.18429673516397599</v>
      </c>
      <c r="R411" s="17"/>
      <c r="S411" s="17">
        <v>0.241971136384073</v>
      </c>
      <c r="T411" s="17">
        <v>0.221972305392963</v>
      </c>
      <c r="U411" s="17">
        <v>0.21366992601095</v>
      </c>
      <c r="V411" s="17">
        <v>0.248764655086533</v>
      </c>
      <c r="W411" s="17">
        <v>0.26211602743838502</v>
      </c>
      <c r="X411" s="17">
        <v>0.22861284071901999</v>
      </c>
      <c r="Y411" s="17">
        <v>0.23744686353869399</v>
      </c>
      <c r="Z411" s="17">
        <v>0.232427481081763</v>
      </c>
      <c r="AA411" s="17">
        <v>0.23083563797979201</v>
      </c>
      <c r="AB411" s="17">
        <v>0.26968801022688399</v>
      </c>
      <c r="AC411" s="17">
        <v>0.24304737748243899</v>
      </c>
      <c r="AD411" s="17">
        <v>0.27437483829106901</v>
      </c>
      <c r="AE411" s="17"/>
      <c r="AF411" s="17">
        <v>0.24494634015981101</v>
      </c>
      <c r="AG411" s="17">
        <v>0.23334321987986201</v>
      </c>
      <c r="AH411" s="17"/>
      <c r="AI411" s="17">
        <v>0.26944734118496499</v>
      </c>
      <c r="AJ411" s="17">
        <v>0.225967354146627</v>
      </c>
      <c r="AK411" s="17"/>
      <c r="AL411" s="17">
        <v>0.28607151845531698</v>
      </c>
      <c r="AM411" s="17">
        <v>0.23593746576659599</v>
      </c>
      <c r="AN411" s="17"/>
      <c r="AO411" s="17">
        <v>0.26183229026211802</v>
      </c>
      <c r="AP411" s="17">
        <v>0.233384200268864</v>
      </c>
    </row>
    <row r="412" spans="2:42" x14ac:dyDescent="0.35">
      <c r="B412" t="s">
        <v>146</v>
      </c>
      <c r="C412" s="17">
        <v>5.5315128837322203E-2</v>
      </c>
      <c r="D412" s="17">
        <v>6.0826538496741203E-2</v>
      </c>
      <c r="E412" s="17">
        <v>4.9572360438448003E-2</v>
      </c>
      <c r="F412" s="17"/>
      <c r="G412" s="17">
        <v>7.4772464694751004E-2</v>
      </c>
      <c r="H412" s="17">
        <v>7.3590978459546305E-2</v>
      </c>
      <c r="I412" s="17">
        <v>5.30033900081106E-2</v>
      </c>
      <c r="J412" s="17">
        <v>3.3610528476170298E-2</v>
      </c>
      <c r="K412" s="17">
        <v>4.7950739773855403E-2</v>
      </c>
      <c r="L412" s="17">
        <v>5.1816223234846998E-2</v>
      </c>
      <c r="M412" s="17"/>
      <c r="N412" s="17">
        <v>5.6845707154318303E-2</v>
      </c>
      <c r="O412" s="17">
        <v>5.6540691729486801E-2</v>
      </c>
      <c r="P412" s="17">
        <v>6.3116833029903702E-2</v>
      </c>
      <c r="Q412" s="17">
        <v>4.6261188292663798E-2</v>
      </c>
      <c r="R412" s="17"/>
      <c r="S412" s="17">
        <v>5.2323160399754598E-2</v>
      </c>
      <c r="T412" s="17">
        <v>5.5401219736578099E-2</v>
      </c>
      <c r="U412" s="17">
        <v>4.5625658598576299E-2</v>
      </c>
      <c r="V412" s="17">
        <v>6.7156108044946594E-2</v>
      </c>
      <c r="W412" s="17">
        <v>6.0241201879739401E-2</v>
      </c>
      <c r="X412" s="17">
        <v>6.8986077186103695E-2</v>
      </c>
      <c r="Y412" s="17">
        <v>5.8123312646627401E-2</v>
      </c>
      <c r="Z412" s="17">
        <v>4.38705805393707E-2</v>
      </c>
      <c r="AA412" s="17">
        <v>6.9357086374273194E-2</v>
      </c>
      <c r="AB412" s="17">
        <v>4.7920693500572403E-2</v>
      </c>
      <c r="AC412" s="17">
        <v>2.8946862215631499E-2</v>
      </c>
      <c r="AD412" s="17">
        <v>2.8823092353628801E-2</v>
      </c>
      <c r="AE412" s="17"/>
      <c r="AF412" s="17">
        <v>4.5258282655969602E-2</v>
      </c>
      <c r="AG412" s="17">
        <v>6.8631455281549097E-2</v>
      </c>
      <c r="AH412" s="17"/>
      <c r="AI412" s="17">
        <v>5.0457416608272299E-2</v>
      </c>
      <c r="AJ412" s="17">
        <v>5.7505140847921798E-2</v>
      </c>
      <c r="AK412" s="17"/>
      <c r="AL412" s="17">
        <v>2.1011995110728401E-2</v>
      </c>
      <c r="AM412" s="17">
        <v>5.7922013385247301E-2</v>
      </c>
      <c r="AN412" s="17"/>
      <c r="AO412" s="17">
        <v>5.8722934928907899E-2</v>
      </c>
      <c r="AP412" s="17">
        <v>5.4386092093357402E-2</v>
      </c>
    </row>
    <row r="413" spans="2:42" x14ac:dyDescent="0.35">
      <c r="B413" t="s">
        <v>147</v>
      </c>
      <c r="C413" s="17">
        <v>7.5890149066258003E-2</v>
      </c>
      <c r="D413" s="17">
        <v>7.4614172041466101E-2</v>
      </c>
      <c r="E413" s="17">
        <v>7.6349777661618198E-2</v>
      </c>
      <c r="F413" s="17"/>
      <c r="G413" s="17">
        <v>7.3729064953756807E-2</v>
      </c>
      <c r="H413" s="17">
        <v>8.68941670742224E-2</v>
      </c>
      <c r="I413" s="17">
        <v>7.1518003474314099E-2</v>
      </c>
      <c r="J413" s="17">
        <v>8.4002691336450802E-2</v>
      </c>
      <c r="K413" s="17">
        <v>7.0014500243932506E-2</v>
      </c>
      <c r="L413" s="17">
        <v>6.9252537264827996E-2</v>
      </c>
      <c r="M413" s="17"/>
      <c r="N413" s="17">
        <v>6.9469054696192994E-2</v>
      </c>
      <c r="O413" s="17">
        <v>7.42135545263823E-2</v>
      </c>
      <c r="P413" s="17">
        <v>7.8642827335485305E-2</v>
      </c>
      <c r="Q413" s="17">
        <v>8.1767158292330694E-2</v>
      </c>
      <c r="R413" s="17"/>
      <c r="S413" s="17">
        <v>9.8594705419208298E-2</v>
      </c>
      <c r="T413" s="17">
        <v>6.0069882037706898E-2</v>
      </c>
      <c r="U413" s="17">
        <v>5.6167827656302301E-2</v>
      </c>
      <c r="V413" s="17">
        <v>7.08626979263281E-2</v>
      </c>
      <c r="W413" s="17">
        <v>6.6238401083086401E-2</v>
      </c>
      <c r="X413" s="17">
        <v>9.49620922721678E-2</v>
      </c>
      <c r="Y413" s="17">
        <v>6.1081055531214401E-2</v>
      </c>
      <c r="Z413" s="17">
        <v>0.10789436741326899</v>
      </c>
      <c r="AA413" s="17">
        <v>7.0446876236546205E-2</v>
      </c>
      <c r="AB413" s="17">
        <v>8.3945112536557301E-2</v>
      </c>
      <c r="AC413" s="17">
        <v>5.3174596878904801E-2</v>
      </c>
      <c r="AD413" s="17">
        <v>0.10216407840144701</v>
      </c>
      <c r="AE413" s="17"/>
      <c r="AF413" s="17">
        <v>7.6833701133245294E-2</v>
      </c>
      <c r="AG413" s="17">
        <v>7.5288474497130706E-2</v>
      </c>
      <c r="AH413" s="17"/>
      <c r="AI413" s="17">
        <v>7.7113526248544104E-2</v>
      </c>
      <c r="AJ413" s="17">
        <v>7.5338611511876305E-2</v>
      </c>
      <c r="AK413" s="17"/>
      <c r="AL413" s="17">
        <v>8.0639084044502402E-2</v>
      </c>
      <c r="AM413" s="17">
        <v>7.5529251274454007E-2</v>
      </c>
      <c r="AN413" s="17"/>
      <c r="AO413" s="17">
        <v>7.4170890262298006E-2</v>
      </c>
      <c r="AP413" s="17">
        <v>7.6358853727948595E-2</v>
      </c>
    </row>
    <row r="414" spans="2:42" x14ac:dyDescent="0.35">
      <c r="B414" t="s">
        <v>148</v>
      </c>
      <c r="C414" s="17">
        <v>2.2250980867732001E-2</v>
      </c>
      <c r="D414" s="17">
        <v>2.3976174747508201E-2</v>
      </c>
      <c r="E414" s="17">
        <v>2.0153760039734899E-2</v>
      </c>
      <c r="F414" s="17"/>
      <c r="G414" s="17">
        <v>4.4485849729800797E-2</v>
      </c>
      <c r="H414" s="17">
        <v>3.5894704758539703E-2</v>
      </c>
      <c r="I414" s="17">
        <v>8.9646947820538093E-3</v>
      </c>
      <c r="J414" s="17">
        <v>1.51629111597846E-2</v>
      </c>
      <c r="K414" s="17">
        <v>1.7359200398911898E-2</v>
      </c>
      <c r="L414" s="17">
        <v>1.6081868612664699E-2</v>
      </c>
      <c r="M414" s="17"/>
      <c r="N414" s="17">
        <v>2.4385530249472299E-2</v>
      </c>
      <c r="O414" s="17">
        <v>2.2698616355737701E-2</v>
      </c>
      <c r="P414" s="17">
        <v>2.32687830831468E-2</v>
      </c>
      <c r="Q414" s="17">
        <v>1.75371569189724E-2</v>
      </c>
      <c r="R414" s="17"/>
      <c r="S414" s="17">
        <v>3.14807149399337E-2</v>
      </c>
      <c r="T414" s="17">
        <v>2.4854625781491502E-2</v>
      </c>
      <c r="U414" s="17">
        <v>1.33943155419493E-2</v>
      </c>
      <c r="V414" s="17">
        <v>1.6051296251287001E-2</v>
      </c>
      <c r="W414" s="17">
        <v>3.0789616765731501E-2</v>
      </c>
      <c r="X414" s="17">
        <v>2.17285312220033E-2</v>
      </c>
      <c r="Y414" s="17">
        <v>1.2297750689972299E-2</v>
      </c>
      <c r="Z414" s="17">
        <v>4.3931200743929401E-2</v>
      </c>
      <c r="AA414" s="17">
        <v>2.2764711585337501E-2</v>
      </c>
      <c r="AB414" s="17">
        <v>1.0693838730761501E-2</v>
      </c>
      <c r="AC414" s="17">
        <v>2.88264639140372E-2</v>
      </c>
      <c r="AD414" s="17">
        <v>1.1401412616462299E-2</v>
      </c>
      <c r="AE414" s="17"/>
      <c r="AF414" s="17">
        <v>1.9640629382069799E-2</v>
      </c>
      <c r="AG414" s="17">
        <v>2.59712761722443E-2</v>
      </c>
      <c r="AH414" s="17"/>
      <c r="AI414" s="17">
        <v>1.80648461020552E-2</v>
      </c>
      <c r="AJ414" s="17">
        <v>2.4138224282440002E-2</v>
      </c>
      <c r="AK414" s="17"/>
      <c r="AL414" s="17">
        <v>1.3229125469306499E-2</v>
      </c>
      <c r="AM414" s="17">
        <v>2.2936601476601801E-2</v>
      </c>
      <c r="AN414" s="17"/>
      <c r="AO414" s="17">
        <v>2.6443104642590701E-2</v>
      </c>
      <c r="AP414" s="17">
        <v>2.11081232879805E-2</v>
      </c>
    </row>
    <row r="415" spans="2:42" x14ac:dyDescent="0.35">
      <c r="B415" t="s">
        <v>149</v>
      </c>
      <c r="C415" s="17">
        <v>3.0433875330001098E-2</v>
      </c>
      <c r="D415" s="17">
        <v>3.7233535826338503E-2</v>
      </c>
      <c r="E415" s="17">
        <v>2.4015995395669499E-2</v>
      </c>
      <c r="F415" s="17"/>
      <c r="G415" s="17">
        <v>1.0902133233868299E-2</v>
      </c>
      <c r="H415" s="17">
        <v>3.7219236699574297E-2</v>
      </c>
      <c r="I415" s="17">
        <v>3.7168509979424301E-2</v>
      </c>
      <c r="J415" s="17">
        <v>4.2600272655621198E-2</v>
      </c>
      <c r="K415" s="17">
        <v>2.6816160318457499E-2</v>
      </c>
      <c r="L415" s="17">
        <v>2.50138327263652E-2</v>
      </c>
      <c r="M415" s="17"/>
      <c r="N415" s="17">
        <v>3.0987401729805301E-2</v>
      </c>
      <c r="O415" s="17">
        <v>2.9102077161557102E-2</v>
      </c>
      <c r="P415" s="17">
        <v>3.1728538930379101E-2</v>
      </c>
      <c r="Q415" s="17">
        <v>3.04858422185704E-2</v>
      </c>
      <c r="R415" s="17"/>
      <c r="S415" s="17">
        <v>1.8871107867217601E-2</v>
      </c>
      <c r="T415" s="17">
        <v>2.7240173041547099E-2</v>
      </c>
      <c r="U415" s="17">
        <v>2.5830931633536499E-2</v>
      </c>
      <c r="V415" s="17">
        <v>4.4882260492709297E-2</v>
      </c>
      <c r="W415" s="17">
        <v>2.7043358504671999E-2</v>
      </c>
      <c r="X415" s="17">
        <v>5.9404776465346601E-2</v>
      </c>
      <c r="Y415" s="17">
        <v>7.6760902468704702E-3</v>
      </c>
      <c r="Z415" s="17">
        <v>3.3717583839402598E-2</v>
      </c>
      <c r="AA415" s="17">
        <v>1.47901565081497E-2</v>
      </c>
      <c r="AB415" s="17">
        <v>5.5472525474436998E-2</v>
      </c>
      <c r="AC415" s="17">
        <v>2.9861820855478598E-2</v>
      </c>
      <c r="AD415" s="17">
        <v>2.7585063933517302E-2</v>
      </c>
      <c r="AE415" s="17"/>
      <c r="AF415" s="17">
        <v>3.4283348970617702E-2</v>
      </c>
      <c r="AG415" s="17">
        <v>2.4752006411631899E-2</v>
      </c>
      <c r="AH415" s="17"/>
      <c r="AI415" s="17">
        <v>3.2552004243289898E-2</v>
      </c>
      <c r="AJ415" s="17">
        <v>2.94789550833136E-2</v>
      </c>
      <c r="AK415" s="17"/>
      <c r="AL415" s="17">
        <v>3.7062999525140201E-2</v>
      </c>
      <c r="AM415" s="17">
        <v>2.99300915775217E-2</v>
      </c>
      <c r="AN415" s="17"/>
      <c r="AO415" s="17">
        <v>3.56736482392934E-2</v>
      </c>
      <c r="AP415" s="17">
        <v>2.90054074442305E-2</v>
      </c>
    </row>
    <row r="416" spans="2:42" x14ac:dyDescent="0.35">
      <c r="B416" t="s">
        <v>150</v>
      </c>
      <c r="C416" s="17">
        <v>3.6874327177940499E-3</v>
      </c>
      <c r="D416" s="17">
        <v>6.0172155576130601E-3</v>
      </c>
      <c r="E416" s="17">
        <v>1.4395928010428501E-3</v>
      </c>
      <c r="F416" s="17"/>
      <c r="G416" s="17">
        <v>7.3369847291354503E-3</v>
      </c>
      <c r="H416" s="17">
        <v>1.3191425212056599E-2</v>
      </c>
      <c r="I416" s="17">
        <v>2.39434263701503E-3</v>
      </c>
      <c r="J416" s="17">
        <v>0</v>
      </c>
      <c r="K416" s="17">
        <v>0</v>
      </c>
      <c r="L416" s="17">
        <v>0</v>
      </c>
      <c r="M416" s="17"/>
      <c r="N416" s="17">
        <v>1.1701788433114799E-3</v>
      </c>
      <c r="O416" s="17">
        <v>1.25856859659775E-3</v>
      </c>
      <c r="P416" s="17">
        <v>5.55170215520013E-3</v>
      </c>
      <c r="Q416" s="17">
        <v>7.3374557674376903E-3</v>
      </c>
      <c r="R416" s="17"/>
      <c r="S416" s="17">
        <v>3.2177259390357301E-3</v>
      </c>
      <c r="T416" s="17">
        <v>0</v>
      </c>
      <c r="U416" s="17">
        <v>0</v>
      </c>
      <c r="V416" s="17">
        <v>0</v>
      </c>
      <c r="W416" s="17">
        <v>1.1013334958865599E-2</v>
      </c>
      <c r="X416" s="17">
        <v>4.3352652832152703E-3</v>
      </c>
      <c r="Y416" s="17">
        <v>8.0435278317145704E-3</v>
      </c>
      <c r="Z416" s="17">
        <v>0</v>
      </c>
      <c r="AA416" s="17">
        <v>9.9537833007004601E-3</v>
      </c>
      <c r="AB416" s="17">
        <v>0</v>
      </c>
      <c r="AC416" s="17">
        <v>6.7265250151685701E-3</v>
      </c>
      <c r="AD416" s="17">
        <v>0</v>
      </c>
      <c r="AE416" s="17"/>
      <c r="AF416" s="17">
        <v>6.8229857633969105E-4</v>
      </c>
      <c r="AG416" s="17">
        <v>7.7762343275004598E-3</v>
      </c>
      <c r="AH416" s="17"/>
      <c r="AI416" s="17">
        <v>3.7068475272196799E-3</v>
      </c>
      <c r="AJ416" s="17">
        <v>3.6786799008669E-3</v>
      </c>
      <c r="AK416" s="17"/>
      <c r="AL416" s="17">
        <v>5.1869269194477902E-3</v>
      </c>
      <c r="AM416" s="17">
        <v>3.5734778734596998E-3</v>
      </c>
      <c r="AN416" s="17"/>
      <c r="AO416" s="17">
        <v>1.7101273773545999E-3</v>
      </c>
      <c r="AP416" s="17">
        <v>4.2264860752728398E-3</v>
      </c>
    </row>
    <row r="417" spans="2:42" x14ac:dyDescent="0.35">
      <c r="B417" t="s">
        <v>151</v>
      </c>
      <c r="C417" s="17">
        <v>6.1211263024277297E-2</v>
      </c>
      <c r="D417" s="17">
        <v>6.2027274537050502E-2</v>
      </c>
      <c r="E417" s="17">
        <v>6.0858379115260798E-2</v>
      </c>
      <c r="F417" s="17"/>
      <c r="G417" s="17">
        <v>4.82419688767824E-2</v>
      </c>
      <c r="H417" s="17">
        <v>3.5704174434273102E-2</v>
      </c>
      <c r="I417" s="17">
        <v>6.4663847014066606E-2</v>
      </c>
      <c r="J417" s="17">
        <v>5.9785366553004302E-2</v>
      </c>
      <c r="K417" s="17">
        <v>5.7693124647434403E-2</v>
      </c>
      <c r="L417" s="17">
        <v>9.1447704482154196E-2</v>
      </c>
      <c r="M417" s="17"/>
      <c r="N417" s="17">
        <v>4.5927979184029598E-2</v>
      </c>
      <c r="O417" s="17">
        <v>5.6268161945718598E-2</v>
      </c>
      <c r="P417" s="17">
        <v>8.0063850981366994E-2</v>
      </c>
      <c r="Q417" s="17">
        <v>6.4312324989729497E-2</v>
      </c>
      <c r="R417" s="17"/>
      <c r="S417" s="17">
        <v>8.1230103283559105E-2</v>
      </c>
      <c r="T417" s="17">
        <v>6.9556936155561799E-2</v>
      </c>
      <c r="U417" s="17">
        <v>6.9037630835040303E-2</v>
      </c>
      <c r="V417" s="17">
        <v>5.2565625279783902E-2</v>
      </c>
      <c r="W417" s="17">
        <v>3.2660955280676099E-2</v>
      </c>
      <c r="X417" s="17">
        <v>5.5714763214620197E-2</v>
      </c>
      <c r="Y417" s="17">
        <v>6.5457454838985005E-2</v>
      </c>
      <c r="Z417" s="17">
        <v>8.6413916923789302E-2</v>
      </c>
      <c r="AA417" s="17">
        <v>7.3577785346225194E-2</v>
      </c>
      <c r="AB417" s="17">
        <v>3.98378487391804E-2</v>
      </c>
      <c r="AC417" s="17">
        <v>4.9109226926951903E-2</v>
      </c>
      <c r="AD417" s="17">
        <v>1.39434168423188E-2</v>
      </c>
      <c r="AE417" s="17"/>
      <c r="AF417" s="17">
        <v>6.0857006932277399E-2</v>
      </c>
      <c r="AG417" s="17">
        <v>6.1379933592276302E-2</v>
      </c>
      <c r="AH417" s="17"/>
      <c r="AI417" s="17">
        <v>4.1217502363516699E-2</v>
      </c>
      <c r="AJ417" s="17">
        <v>7.02250896816633E-2</v>
      </c>
      <c r="AK417" s="17"/>
      <c r="AL417" s="17">
        <v>6.8190932111397401E-2</v>
      </c>
      <c r="AM417" s="17">
        <v>6.0680839429807301E-2</v>
      </c>
      <c r="AN417" s="17"/>
      <c r="AO417" s="17">
        <v>3.2765651713416499E-2</v>
      </c>
      <c r="AP417" s="17">
        <v>6.8966110982786502E-2</v>
      </c>
    </row>
    <row r="418" spans="2:42" x14ac:dyDescent="0.35">
      <c r="B418" t="s">
        <v>152</v>
      </c>
      <c r="C418" s="17">
        <v>0.16748332327794199</v>
      </c>
      <c r="D418" s="17">
        <v>0.17709554380654699</v>
      </c>
      <c r="E418" s="17">
        <v>0.157951619865071</v>
      </c>
      <c r="F418" s="17"/>
      <c r="G418" s="17">
        <v>6.3652382994017501E-2</v>
      </c>
      <c r="H418" s="17">
        <v>5.14527869805134E-2</v>
      </c>
      <c r="I418" s="17">
        <v>9.2246740518667006E-2</v>
      </c>
      <c r="J418" s="17">
        <v>0.19040234632039099</v>
      </c>
      <c r="K418" s="17">
        <v>0.22941278777480201</v>
      </c>
      <c r="L418" s="17">
        <v>0.33290153159351799</v>
      </c>
      <c r="M418" s="17"/>
      <c r="N418" s="17">
        <v>0.14717997360316301</v>
      </c>
      <c r="O418" s="17">
        <v>0.17395022448450501</v>
      </c>
      <c r="P418" s="17">
        <v>0.15198976391667299</v>
      </c>
      <c r="Q418" s="17">
        <v>0.194668566470382</v>
      </c>
      <c r="R418" s="17"/>
      <c r="S418" s="17">
        <v>0.14625786309125699</v>
      </c>
      <c r="T418" s="17">
        <v>0.207838142290003</v>
      </c>
      <c r="U418" s="17">
        <v>0.20161331454898701</v>
      </c>
      <c r="V418" s="17">
        <v>0.200206848463791</v>
      </c>
      <c r="W418" s="17">
        <v>0.158962329181175</v>
      </c>
      <c r="X418" s="17">
        <v>0.12446851304897499</v>
      </c>
      <c r="Y418" s="17">
        <v>0.168646583158229</v>
      </c>
      <c r="Z418" s="17">
        <v>0.166817665068795</v>
      </c>
      <c r="AA418" s="17">
        <v>0.17193021160758901</v>
      </c>
      <c r="AB418" s="17">
        <v>0.135024430829049</v>
      </c>
      <c r="AC418" s="17">
        <v>0.19239695442468399</v>
      </c>
      <c r="AD418" s="17">
        <v>8.8670570077711702E-2</v>
      </c>
      <c r="AE418" s="17"/>
      <c r="AF418" s="17">
        <v>0.17454541543086</v>
      </c>
      <c r="AG418" s="17">
        <v>0.156794010725439</v>
      </c>
      <c r="AH418" s="17"/>
      <c r="AI418" s="17">
        <v>0.114614604561979</v>
      </c>
      <c r="AJ418" s="17">
        <v>0.19131823228728401</v>
      </c>
      <c r="AK418" s="17"/>
      <c r="AL418" s="17">
        <v>0.118551296126006</v>
      </c>
      <c r="AM418" s="17">
        <v>0.171201938215508</v>
      </c>
      <c r="AN418" s="17"/>
      <c r="AO418" s="17">
        <v>0.122111906856831</v>
      </c>
      <c r="AP418" s="17">
        <v>0.17985248744048499</v>
      </c>
    </row>
    <row r="419" spans="2:42" x14ac:dyDescent="0.35">
      <c r="B419" t="s">
        <v>75</v>
      </c>
      <c r="C419" s="17">
        <v>9.3601210771376703E-3</v>
      </c>
      <c r="D419" s="17">
        <v>1.17844617953377E-2</v>
      </c>
      <c r="E419" s="17">
        <v>7.0610918344575901E-3</v>
      </c>
      <c r="F419" s="17"/>
      <c r="G419" s="17">
        <v>2.3522490822782901E-2</v>
      </c>
      <c r="H419" s="17">
        <v>4.8667075732307099E-3</v>
      </c>
      <c r="I419" s="17">
        <v>7.2246849962089802E-3</v>
      </c>
      <c r="J419" s="17">
        <v>9.4742509546564598E-3</v>
      </c>
      <c r="K419" s="17">
        <v>2.0580164414701601E-3</v>
      </c>
      <c r="L419" s="17">
        <v>1.01029361590623E-2</v>
      </c>
      <c r="M419" s="17"/>
      <c r="N419" s="17">
        <v>5.5149586222470199E-3</v>
      </c>
      <c r="O419" s="17">
        <v>6.2343121756958603E-3</v>
      </c>
      <c r="P419" s="17">
        <v>8.8886019627535898E-3</v>
      </c>
      <c r="Q419" s="17">
        <v>1.5954728124127401E-2</v>
      </c>
      <c r="R419" s="17"/>
      <c r="S419" s="17">
        <v>4.9497144216228001E-3</v>
      </c>
      <c r="T419" s="17">
        <v>1.05549796391704E-2</v>
      </c>
      <c r="U419" s="17">
        <v>1.8059966822474301E-2</v>
      </c>
      <c r="V419" s="17">
        <v>1.9256980438045398E-2</v>
      </c>
      <c r="W419" s="17">
        <v>0</v>
      </c>
      <c r="X419" s="17">
        <v>1.9176497728509E-2</v>
      </c>
      <c r="Y419" s="17">
        <v>1.1553622930453001E-2</v>
      </c>
      <c r="Z419" s="17">
        <v>0</v>
      </c>
      <c r="AA419" s="17">
        <v>7.9189224336089908E-3</v>
      </c>
      <c r="AB419" s="17">
        <v>6.5690932674576296E-3</v>
      </c>
      <c r="AC419" s="17">
        <v>0</v>
      </c>
      <c r="AD419" s="17">
        <v>0</v>
      </c>
      <c r="AE419" s="17"/>
      <c r="AF419" s="17">
        <v>5.6971207533161499E-3</v>
      </c>
      <c r="AG419" s="17">
        <v>1.28416290193608E-2</v>
      </c>
      <c r="AH419" s="17"/>
      <c r="AI419" s="17">
        <v>5.2453210255393899E-3</v>
      </c>
      <c r="AJ419" s="17">
        <v>1.1215204521629499E-2</v>
      </c>
      <c r="AK419" s="17"/>
      <c r="AL419" s="17">
        <v>0</v>
      </c>
      <c r="AM419" s="17">
        <v>1.0071448362778099E-2</v>
      </c>
      <c r="AN419" s="17"/>
      <c r="AO419" s="17">
        <v>1.30643414345467E-3</v>
      </c>
      <c r="AP419" s="17">
        <v>1.15557187387108E-2</v>
      </c>
    </row>
    <row r="420" spans="2:42" x14ac:dyDescent="0.35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</row>
    <row r="421" spans="2:42" x14ac:dyDescent="0.35">
      <c r="B421" s="6" t="s">
        <v>190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</row>
    <row r="422" spans="2:42" x14ac:dyDescent="0.35">
      <c r="B422" s="24" t="s">
        <v>59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</row>
    <row r="423" spans="2:42" x14ac:dyDescent="0.35">
      <c r="B423" t="s">
        <v>143</v>
      </c>
      <c r="C423" s="17">
        <v>4.4331991970519097E-2</v>
      </c>
      <c r="D423" s="17">
        <v>4.50428572254871E-2</v>
      </c>
      <c r="E423" s="17">
        <v>4.2121739896252099E-2</v>
      </c>
      <c r="F423" s="17"/>
      <c r="G423" s="17">
        <v>0.125079397515372</v>
      </c>
      <c r="H423" s="17">
        <v>7.9281972748881102E-2</v>
      </c>
      <c r="I423" s="17">
        <v>3.7769028190253302E-2</v>
      </c>
      <c r="J423" s="17">
        <v>2.8617768684178299E-2</v>
      </c>
      <c r="K423" s="17">
        <v>3.6509888482539501E-3</v>
      </c>
      <c r="L423" s="17">
        <v>7.1425709331837499E-3</v>
      </c>
      <c r="M423" s="17"/>
      <c r="N423" s="17">
        <v>5.0012186559565498E-2</v>
      </c>
      <c r="O423" s="17">
        <v>4.4816699519809503E-2</v>
      </c>
      <c r="P423" s="17">
        <v>4.0427349399428499E-2</v>
      </c>
      <c r="Q423" s="17">
        <v>4.1721110928652702E-2</v>
      </c>
      <c r="R423" s="17"/>
      <c r="S423" s="17">
        <v>7.1487837705733803E-2</v>
      </c>
      <c r="T423" s="17">
        <v>2.95185004595074E-2</v>
      </c>
      <c r="U423" s="17">
        <v>3.6914775578688497E-2</v>
      </c>
      <c r="V423" s="17">
        <v>4.7100012421756897E-2</v>
      </c>
      <c r="W423" s="17">
        <v>1.88307676295409E-2</v>
      </c>
      <c r="X423" s="17">
        <v>5.2908035509500302E-2</v>
      </c>
      <c r="Y423" s="17">
        <v>6.5518828667428294E-2</v>
      </c>
      <c r="Z423" s="17">
        <v>3.4726668732831097E-2</v>
      </c>
      <c r="AA423" s="17">
        <v>3.9185568221233903E-2</v>
      </c>
      <c r="AB423" s="17">
        <v>2.7246736781844302E-2</v>
      </c>
      <c r="AC423" s="17">
        <v>6.6129050026149397E-2</v>
      </c>
      <c r="AD423" s="17">
        <v>1.72638370113237E-2</v>
      </c>
      <c r="AE423" s="17"/>
      <c r="AF423" s="17">
        <v>3.7581756961700401E-2</v>
      </c>
      <c r="AG423" s="17">
        <v>5.3835551390962202E-2</v>
      </c>
      <c r="AH423" s="17"/>
      <c r="AI423" s="17">
        <v>5.4765562997652499E-2</v>
      </c>
      <c r="AJ423" s="17">
        <v>3.9628204511430398E-2</v>
      </c>
      <c r="AK423" s="17"/>
      <c r="AL423" s="17">
        <v>2.7762371265580399E-2</v>
      </c>
      <c r="AM423" s="17">
        <v>4.5591208942500801E-2</v>
      </c>
      <c r="AN423" s="17"/>
      <c r="AO423" s="17">
        <v>2.9050801127431601E-2</v>
      </c>
      <c r="AP423" s="17">
        <v>4.8497953120661803E-2</v>
      </c>
    </row>
    <row r="424" spans="2:42" x14ac:dyDescent="0.35">
      <c r="B424" t="s">
        <v>144</v>
      </c>
      <c r="C424" s="17">
        <v>4.9094393814131901E-2</v>
      </c>
      <c r="D424" s="17">
        <v>4.7523121887992299E-2</v>
      </c>
      <c r="E424" s="17">
        <v>4.97445917539601E-2</v>
      </c>
      <c r="F424" s="17"/>
      <c r="G424" s="17">
        <v>9.3652900393323094E-2</v>
      </c>
      <c r="H424" s="17">
        <v>9.6448803076490799E-2</v>
      </c>
      <c r="I424" s="17">
        <v>4.3099419593578499E-2</v>
      </c>
      <c r="J424" s="17">
        <v>4.0801861535548399E-2</v>
      </c>
      <c r="K424" s="17">
        <v>2.3771562100977899E-2</v>
      </c>
      <c r="L424" s="17">
        <v>9.1815589578359506E-3</v>
      </c>
      <c r="M424" s="17"/>
      <c r="N424" s="17">
        <v>6.6114526046374703E-2</v>
      </c>
      <c r="O424" s="17">
        <v>3.9309410076203997E-2</v>
      </c>
      <c r="P424" s="17">
        <v>5.7817629754337997E-2</v>
      </c>
      <c r="Q424" s="17">
        <v>3.2465425628085E-2</v>
      </c>
      <c r="R424" s="17"/>
      <c r="S424" s="17">
        <v>7.61944007067996E-2</v>
      </c>
      <c r="T424" s="17">
        <v>6.1689174810464799E-2</v>
      </c>
      <c r="U424" s="17">
        <v>3.9374103020025503E-2</v>
      </c>
      <c r="V424" s="17">
        <v>4.0547422350186997E-2</v>
      </c>
      <c r="W424" s="17">
        <v>5.5522545176035901E-2</v>
      </c>
      <c r="X424" s="17">
        <v>7.0924004082766098E-2</v>
      </c>
      <c r="Y424" s="17">
        <v>2.6325896863150001E-2</v>
      </c>
      <c r="Z424" s="17">
        <v>2.8685094115492599E-2</v>
      </c>
      <c r="AA424" s="17">
        <v>2.9921792301892701E-2</v>
      </c>
      <c r="AB424" s="17">
        <v>4.3514903820947103E-2</v>
      </c>
      <c r="AC424" s="17">
        <v>2.2096433420896299E-2</v>
      </c>
      <c r="AD424" s="17">
        <v>5.9056547755439198E-2</v>
      </c>
      <c r="AE424" s="17"/>
      <c r="AF424" s="17">
        <v>5.1953553428127998E-2</v>
      </c>
      <c r="AG424" s="17">
        <v>4.5669912808851597E-2</v>
      </c>
      <c r="AH424" s="17"/>
      <c r="AI424" s="17">
        <v>6.3172701446385607E-2</v>
      </c>
      <c r="AJ424" s="17">
        <v>4.27474425437019E-2</v>
      </c>
      <c r="AK424" s="17"/>
      <c r="AL424" s="17">
        <v>5.7168068664134999E-2</v>
      </c>
      <c r="AM424" s="17">
        <v>4.8480830680827598E-2</v>
      </c>
      <c r="AN424" s="17"/>
      <c r="AO424" s="17">
        <v>5.8837992475805102E-2</v>
      </c>
      <c r="AP424" s="17">
        <v>4.64380920962933E-2</v>
      </c>
    </row>
    <row r="425" spans="2:42" x14ac:dyDescent="0.35">
      <c r="B425" t="s">
        <v>145</v>
      </c>
      <c r="C425" s="17">
        <v>9.9336036818884393E-2</v>
      </c>
      <c r="D425" s="17">
        <v>0.10119519056637501</v>
      </c>
      <c r="E425" s="17">
        <v>9.7490496848784497E-2</v>
      </c>
      <c r="F425" s="17"/>
      <c r="G425" s="17">
        <v>0.21481422383857199</v>
      </c>
      <c r="H425" s="17">
        <v>0.14892863748038099</v>
      </c>
      <c r="I425" s="17">
        <v>0.142329787857537</v>
      </c>
      <c r="J425" s="17">
        <v>7.0918459157924399E-2</v>
      </c>
      <c r="K425" s="17">
        <v>3.5981911637118003E-2</v>
      </c>
      <c r="L425" s="17">
        <v>1.2115497327075101E-2</v>
      </c>
      <c r="M425" s="17"/>
      <c r="N425" s="17">
        <v>0.12748239208658901</v>
      </c>
      <c r="O425" s="17">
        <v>7.6734165520015205E-2</v>
      </c>
      <c r="P425" s="17">
        <v>9.7025173815605603E-2</v>
      </c>
      <c r="Q425" s="17">
        <v>9.5771823385992494E-2</v>
      </c>
      <c r="R425" s="17"/>
      <c r="S425" s="17">
        <v>0.12347822863037899</v>
      </c>
      <c r="T425" s="17">
        <v>5.57874735037278E-2</v>
      </c>
      <c r="U425" s="17">
        <v>6.2929245868833902E-2</v>
      </c>
      <c r="V425" s="17">
        <v>9.5414783963511607E-2</v>
      </c>
      <c r="W425" s="17">
        <v>0.156087766797887</v>
      </c>
      <c r="X425" s="17">
        <v>0.108645916827723</v>
      </c>
      <c r="Y425" s="17">
        <v>8.3407823395853106E-2</v>
      </c>
      <c r="Z425" s="17">
        <v>9.7082569410491704E-2</v>
      </c>
      <c r="AA425" s="17">
        <v>0.12638145881527499</v>
      </c>
      <c r="AB425" s="17">
        <v>7.36261891537381E-2</v>
      </c>
      <c r="AC425" s="17">
        <v>0.133508616562485</v>
      </c>
      <c r="AD425" s="17">
        <v>9.0458751343755806E-2</v>
      </c>
      <c r="AE425" s="17"/>
      <c r="AF425" s="17">
        <v>9.7338956261172394E-2</v>
      </c>
      <c r="AG425" s="17">
        <v>0.102036132410703</v>
      </c>
      <c r="AH425" s="17"/>
      <c r="AI425" s="17">
        <v>0.122534367865623</v>
      </c>
      <c r="AJ425" s="17">
        <v>8.8877487357184398E-2</v>
      </c>
      <c r="AK425" s="17"/>
      <c r="AL425" s="17">
        <v>0.11208038944408</v>
      </c>
      <c r="AM425" s="17">
        <v>9.8367523090758996E-2</v>
      </c>
      <c r="AN425" s="17"/>
      <c r="AO425" s="17">
        <v>0.11203664078978</v>
      </c>
      <c r="AP425" s="17">
        <v>9.5873595751993695E-2</v>
      </c>
    </row>
    <row r="426" spans="2:42" x14ac:dyDescent="0.35">
      <c r="B426" t="s">
        <v>146</v>
      </c>
      <c r="C426" s="17">
        <v>4.7124396382299302E-2</v>
      </c>
      <c r="D426" s="17">
        <v>5.9221592990842599E-2</v>
      </c>
      <c r="E426" s="17">
        <v>3.4892519350330199E-2</v>
      </c>
      <c r="F426" s="17"/>
      <c r="G426" s="17">
        <v>8.4570926966456197E-2</v>
      </c>
      <c r="H426" s="17">
        <v>7.8860128029690696E-2</v>
      </c>
      <c r="I426" s="17">
        <v>6.3873010443129694E-2</v>
      </c>
      <c r="J426" s="17">
        <v>3.3320389567852299E-2</v>
      </c>
      <c r="K426" s="17">
        <v>1.8503082164604199E-2</v>
      </c>
      <c r="L426" s="17">
        <v>1.2907460695311601E-2</v>
      </c>
      <c r="M426" s="17"/>
      <c r="N426" s="17">
        <v>6.3985587138750494E-2</v>
      </c>
      <c r="O426" s="17">
        <v>3.7545260394549203E-2</v>
      </c>
      <c r="P426" s="17">
        <v>5.3435732417098897E-2</v>
      </c>
      <c r="Q426" s="17">
        <v>3.3938189185749E-2</v>
      </c>
      <c r="R426" s="17"/>
      <c r="S426" s="17">
        <v>5.7467587741359599E-2</v>
      </c>
      <c r="T426" s="17">
        <v>3.9159101993164899E-2</v>
      </c>
      <c r="U426" s="17">
        <v>3.3463309454024703E-2</v>
      </c>
      <c r="V426" s="17">
        <v>3.8838504063218503E-2</v>
      </c>
      <c r="W426" s="17">
        <v>5.1030617640569098E-2</v>
      </c>
      <c r="X426" s="17">
        <v>3.5847884365101203E-2</v>
      </c>
      <c r="Y426" s="17">
        <v>5.7825718545862097E-2</v>
      </c>
      <c r="Z426" s="17">
        <v>5.6071254087394898E-2</v>
      </c>
      <c r="AA426" s="17">
        <v>5.5374325872533103E-2</v>
      </c>
      <c r="AB426" s="17">
        <v>5.5449005912964797E-2</v>
      </c>
      <c r="AC426" s="17">
        <v>2.5776524224221099E-2</v>
      </c>
      <c r="AD426" s="17">
        <v>5.9258647009855198E-2</v>
      </c>
      <c r="AE426" s="17"/>
      <c r="AF426" s="17">
        <v>4.04100916190916E-2</v>
      </c>
      <c r="AG426" s="17">
        <v>5.6604181199412899E-2</v>
      </c>
      <c r="AH426" s="17"/>
      <c r="AI426" s="17">
        <v>6.6447168707370205E-2</v>
      </c>
      <c r="AJ426" s="17">
        <v>3.8413072723206397E-2</v>
      </c>
      <c r="AK426" s="17"/>
      <c r="AL426" s="17">
        <v>7.0167277693785404E-2</v>
      </c>
      <c r="AM426" s="17">
        <v>4.5373240592587502E-2</v>
      </c>
      <c r="AN426" s="17"/>
      <c r="AO426" s="17">
        <v>5.8790405855566101E-2</v>
      </c>
      <c r="AP426" s="17">
        <v>4.39440066638625E-2</v>
      </c>
    </row>
    <row r="427" spans="2:42" x14ac:dyDescent="0.35">
      <c r="B427" t="s">
        <v>147</v>
      </c>
      <c r="C427" s="17">
        <v>6.6518441278598697E-2</v>
      </c>
      <c r="D427" s="17">
        <v>6.4151340167085097E-2</v>
      </c>
      <c r="E427" s="17">
        <v>6.8737486618334204E-2</v>
      </c>
      <c r="F427" s="17"/>
      <c r="G427" s="17">
        <v>9.7450054535697397E-2</v>
      </c>
      <c r="H427" s="17">
        <v>0.100067025687685</v>
      </c>
      <c r="I427" s="17">
        <v>0.126187839741361</v>
      </c>
      <c r="J427" s="17">
        <v>3.88627155513733E-2</v>
      </c>
      <c r="K427" s="17">
        <v>4.2336014212676097E-2</v>
      </c>
      <c r="L427" s="17">
        <v>8.5014254346883304E-3</v>
      </c>
      <c r="M427" s="17"/>
      <c r="N427" s="17">
        <v>7.9022486680375301E-2</v>
      </c>
      <c r="O427" s="17">
        <v>6.7791019522373999E-2</v>
      </c>
      <c r="P427" s="17">
        <v>6.4729637522873307E-2</v>
      </c>
      <c r="Q427" s="17">
        <v>5.4153347497565098E-2</v>
      </c>
      <c r="R427" s="17"/>
      <c r="S427" s="17">
        <v>0.10271972017509901</v>
      </c>
      <c r="T427" s="17">
        <v>6.1120427777131003E-2</v>
      </c>
      <c r="U427" s="17">
        <v>4.04211389800333E-2</v>
      </c>
      <c r="V427" s="17">
        <v>6.1168046776038203E-2</v>
      </c>
      <c r="W427" s="17">
        <v>6.5793970993468606E-2</v>
      </c>
      <c r="X427" s="17">
        <v>5.4761270523057098E-2</v>
      </c>
      <c r="Y427" s="17">
        <v>7.0670920519627894E-2</v>
      </c>
      <c r="Z427" s="17">
        <v>6.5984276074661605E-2</v>
      </c>
      <c r="AA427" s="17">
        <v>8.5709034840510498E-2</v>
      </c>
      <c r="AB427" s="17">
        <v>3.7876433507715301E-2</v>
      </c>
      <c r="AC427" s="17">
        <v>4.4467340008920699E-2</v>
      </c>
      <c r="AD427" s="17">
        <v>8.5727166893779905E-2</v>
      </c>
      <c r="AE427" s="17"/>
      <c r="AF427" s="17">
        <v>6.9549544640736302E-2</v>
      </c>
      <c r="AG427" s="17">
        <v>6.3016140670255197E-2</v>
      </c>
      <c r="AH427" s="17"/>
      <c r="AI427" s="17">
        <v>7.3765340759558803E-2</v>
      </c>
      <c r="AJ427" s="17">
        <v>6.3251307254479097E-2</v>
      </c>
      <c r="AK427" s="17"/>
      <c r="AL427" s="17">
        <v>5.8591161362490998E-2</v>
      </c>
      <c r="AM427" s="17">
        <v>6.7120879052508506E-2</v>
      </c>
      <c r="AN427" s="17"/>
      <c r="AO427" s="17">
        <v>8.0933274347303796E-2</v>
      </c>
      <c r="AP427" s="17">
        <v>6.2588666749463506E-2</v>
      </c>
    </row>
    <row r="428" spans="2:42" x14ac:dyDescent="0.35">
      <c r="B428" t="s">
        <v>148</v>
      </c>
      <c r="C428" s="17">
        <v>2.5547767890460399E-2</v>
      </c>
      <c r="D428" s="17">
        <v>3.2906780000754997E-2</v>
      </c>
      <c r="E428" s="17">
        <v>1.8548366206143301E-2</v>
      </c>
      <c r="F428" s="17"/>
      <c r="G428" s="17">
        <v>3.3608325660936397E-2</v>
      </c>
      <c r="H428" s="17">
        <v>4.21217180401482E-2</v>
      </c>
      <c r="I428" s="17">
        <v>3.1552352445054797E-2</v>
      </c>
      <c r="J428" s="17">
        <v>2.13014148282939E-2</v>
      </c>
      <c r="K428" s="17">
        <v>1.4470772723251001E-2</v>
      </c>
      <c r="L428" s="17">
        <v>1.25990652244201E-2</v>
      </c>
      <c r="M428" s="17"/>
      <c r="N428" s="17">
        <v>2.6755598718219201E-2</v>
      </c>
      <c r="O428" s="17">
        <v>1.33679985681579E-2</v>
      </c>
      <c r="P428" s="17">
        <v>3.2920966204697401E-2</v>
      </c>
      <c r="Q428" s="17">
        <v>2.93575460549448E-2</v>
      </c>
      <c r="R428" s="17"/>
      <c r="S428" s="17">
        <v>2.63972068883363E-2</v>
      </c>
      <c r="T428" s="17">
        <v>2.27621802554328E-2</v>
      </c>
      <c r="U428" s="17">
        <v>1.5857769469828399E-2</v>
      </c>
      <c r="V428" s="17">
        <v>2.6162172697200298E-2</v>
      </c>
      <c r="W428" s="17">
        <v>3.4929661127185901E-2</v>
      </c>
      <c r="X428" s="17">
        <v>4.3533549991248199E-2</v>
      </c>
      <c r="Y428" s="17">
        <v>1.1672202374347599E-2</v>
      </c>
      <c r="Z428" s="17">
        <v>3.9726019688085097E-2</v>
      </c>
      <c r="AA428" s="17">
        <v>2.9404983382066499E-2</v>
      </c>
      <c r="AB428" s="17">
        <v>2.1402173487137001E-2</v>
      </c>
      <c r="AC428" s="17">
        <v>2.4449309118899702E-2</v>
      </c>
      <c r="AD428" s="17">
        <v>0</v>
      </c>
      <c r="AE428" s="17"/>
      <c r="AF428" s="17">
        <v>2.41142726428927E-2</v>
      </c>
      <c r="AG428" s="17">
        <v>2.77087983261936E-2</v>
      </c>
      <c r="AH428" s="17"/>
      <c r="AI428" s="17">
        <v>2.5097054926878502E-2</v>
      </c>
      <c r="AJ428" s="17">
        <v>2.5750963707140199E-2</v>
      </c>
      <c r="AK428" s="17"/>
      <c r="AL428" s="17">
        <v>3.6810794728438997E-2</v>
      </c>
      <c r="AM428" s="17">
        <v>2.46918282885333E-2</v>
      </c>
      <c r="AN428" s="17"/>
      <c r="AO428" s="17">
        <v>2.5624990126939501E-2</v>
      </c>
      <c r="AP428" s="17">
        <v>2.5526715549683901E-2</v>
      </c>
    </row>
    <row r="429" spans="2:42" x14ac:dyDescent="0.35">
      <c r="B429" t="s">
        <v>149</v>
      </c>
      <c r="C429" s="17">
        <v>3.2759047807589398E-2</v>
      </c>
      <c r="D429" s="17">
        <v>3.7241142697961201E-2</v>
      </c>
      <c r="E429" s="17">
        <v>2.8620672342885799E-2</v>
      </c>
      <c r="F429" s="17"/>
      <c r="G429" s="17">
        <v>2.8265492366337099E-2</v>
      </c>
      <c r="H429" s="17">
        <v>5.2971291900363503E-2</v>
      </c>
      <c r="I429" s="17">
        <v>6.1230067982332402E-2</v>
      </c>
      <c r="J429" s="17">
        <v>2.5679255838548999E-2</v>
      </c>
      <c r="K429" s="17">
        <v>2.4929752858792301E-2</v>
      </c>
      <c r="L429" s="17">
        <v>7.0633025903948203E-3</v>
      </c>
      <c r="M429" s="17"/>
      <c r="N429" s="17">
        <v>4.03139845741022E-2</v>
      </c>
      <c r="O429" s="17">
        <v>3.9440488887889501E-2</v>
      </c>
      <c r="P429" s="17">
        <v>1.9674336889019602E-2</v>
      </c>
      <c r="Q429" s="17">
        <v>2.96112588767929E-2</v>
      </c>
      <c r="R429" s="17"/>
      <c r="S429" s="17">
        <v>4.0510265887815901E-2</v>
      </c>
      <c r="T429" s="17">
        <v>3.0831623013363899E-2</v>
      </c>
      <c r="U429" s="17">
        <v>3.2770881547898797E-2</v>
      </c>
      <c r="V429" s="17">
        <v>2.07899721852512E-2</v>
      </c>
      <c r="W429" s="17">
        <v>2.3947561780392201E-2</v>
      </c>
      <c r="X429" s="17">
        <v>3.0603870940387402E-2</v>
      </c>
      <c r="Y429" s="17">
        <v>2.5971641129423E-2</v>
      </c>
      <c r="Z429" s="17">
        <v>2.5601079680521499E-2</v>
      </c>
      <c r="AA429" s="17">
        <v>2.2997984746670599E-2</v>
      </c>
      <c r="AB429" s="17">
        <v>4.9801408307486798E-2</v>
      </c>
      <c r="AC429" s="17">
        <v>3.4929652266779299E-2</v>
      </c>
      <c r="AD429" s="17">
        <v>7.6710860563614494E-2</v>
      </c>
      <c r="AE429" s="17"/>
      <c r="AF429" s="17">
        <v>3.2160214697421002E-2</v>
      </c>
      <c r="AG429" s="17">
        <v>3.38573432468494E-2</v>
      </c>
      <c r="AH429" s="17"/>
      <c r="AI429" s="17">
        <v>3.41159617284435E-2</v>
      </c>
      <c r="AJ429" s="17">
        <v>3.2147307621283303E-2</v>
      </c>
      <c r="AK429" s="17"/>
      <c r="AL429" s="17">
        <v>2.2758603092317899E-2</v>
      </c>
      <c r="AM429" s="17">
        <v>3.3519036822249201E-2</v>
      </c>
      <c r="AN429" s="17"/>
      <c r="AO429" s="17">
        <v>2.8392643254487999E-2</v>
      </c>
      <c r="AP429" s="17">
        <v>3.3949417846208099E-2</v>
      </c>
    </row>
    <row r="430" spans="2:42" x14ac:dyDescent="0.35">
      <c r="B430" t="s">
        <v>150</v>
      </c>
      <c r="C430" s="17">
        <v>1.15639464470439E-2</v>
      </c>
      <c r="D430" s="17">
        <v>1.42409197438099E-2</v>
      </c>
      <c r="E430" s="17">
        <v>9.0342492793829797E-3</v>
      </c>
      <c r="F430" s="17"/>
      <c r="G430" s="17">
        <v>4.8687370564661596E-3</v>
      </c>
      <c r="H430" s="17">
        <v>2.8562083142021799E-2</v>
      </c>
      <c r="I430" s="17">
        <v>1.00349884896122E-2</v>
      </c>
      <c r="J430" s="17">
        <v>1.35548117095056E-2</v>
      </c>
      <c r="K430" s="17">
        <v>8.2573892741274798E-3</v>
      </c>
      <c r="L430" s="17">
        <v>3.9951411985630599E-3</v>
      </c>
      <c r="M430" s="17"/>
      <c r="N430" s="17">
        <v>1.3950574294280199E-2</v>
      </c>
      <c r="O430" s="17">
        <v>6.21108939464389E-3</v>
      </c>
      <c r="P430" s="17">
        <v>1.7002284616390501E-2</v>
      </c>
      <c r="Q430" s="17">
        <v>8.5700905757808091E-3</v>
      </c>
      <c r="R430" s="17"/>
      <c r="S430" s="17">
        <v>1.2064078015097599E-2</v>
      </c>
      <c r="T430" s="17">
        <v>1.19044038202019E-2</v>
      </c>
      <c r="U430" s="17">
        <v>9.6156066278218696E-3</v>
      </c>
      <c r="V430" s="17">
        <v>4.3490778735317502E-3</v>
      </c>
      <c r="W430" s="17">
        <v>9.2130601297393897E-3</v>
      </c>
      <c r="X430" s="17">
        <v>0</v>
      </c>
      <c r="Y430" s="17">
        <v>9.5164424299600207E-3</v>
      </c>
      <c r="Z430" s="17">
        <v>1.8725596017554299E-2</v>
      </c>
      <c r="AA430" s="17">
        <v>1.8006264239867498E-2</v>
      </c>
      <c r="AB430" s="17">
        <v>2.6012103499975701E-2</v>
      </c>
      <c r="AC430" s="17">
        <v>1.38172271975695E-2</v>
      </c>
      <c r="AD430" s="17">
        <v>0</v>
      </c>
      <c r="AE430" s="17"/>
      <c r="AF430" s="17">
        <v>1.12689842969424E-2</v>
      </c>
      <c r="AG430" s="17">
        <v>1.20644481801671E-2</v>
      </c>
      <c r="AH430" s="17"/>
      <c r="AI430" s="17">
        <v>1.5811106989689499E-2</v>
      </c>
      <c r="AJ430" s="17">
        <v>9.6491906606234294E-3</v>
      </c>
      <c r="AK430" s="17"/>
      <c r="AL430" s="17">
        <v>1.8614077091236501E-2</v>
      </c>
      <c r="AM430" s="17">
        <v>1.10281680897753E-2</v>
      </c>
      <c r="AN430" s="17"/>
      <c r="AO430" s="17">
        <v>1.90408888807161E-2</v>
      </c>
      <c r="AP430" s="17">
        <v>9.5255809806102099E-3</v>
      </c>
    </row>
    <row r="431" spans="2:42" x14ac:dyDescent="0.35">
      <c r="B431" t="s">
        <v>151</v>
      </c>
      <c r="C431" s="17">
        <v>0.106323475646331</v>
      </c>
      <c r="D431" s="17">
        <v>0.108291756615141</v>
      </c>
      <c r="E431" s="17">
        <v>0.10517269763924</v>
      </c>
      <c r="F431" s="17"/>
      <c r="G431" s="17">
        <v>8.2807868617055899E-2</v>
      </c>
      <c r="H431" s="17">
        <v>0.119546082039745</v>
      </c>
      <c r="I431" s="17">
        <v>0.14862933993527999</v>
      </c>
      <c r="J431" s="17">
        <v>0.13450065812727499</v>
      </c>
      <c r="K431" s="17">
        <v>0.104669602682174</v>
      </c>
      <c r="L431" s="17">
        <v>5.5011261401318297E-2</v>
      </c>
      <c r="M431" s="17"/>
      <c r="N431" s="17">
        <v>0.107125632621672</v>
      </c>
      <c r="O431" s="17">
        <v>0.12411372461697701</v>
      </c>
      <c r="P431" s="17">
        <v>0.11258634387331</v>
      </c>
      <c r="Q431" s="17">
        <v>8.1633742934807504E-2</v>
      </c>
      <c r="R431" s="17"/>
      <c r="S431" s="17">
        <v>0.11185646540996</v>
      </c>
      <c r="T431" s="17">
        <v>0.10240582496159201</v>
      </c>
      <c r="U431" s="17">
        <v>9.4864701948729993E-2</v>
      </c>
      <c r="V431" s="17">
        <v>9.9158607986121305E-2</v>
      </c>
      <c r="W431" s="17">
        <v>7.6584589556826704E-2</v>
      </c>
      <c r="X431" s="17">
        <v>0.10633420236534601</v>
      </c>
      <c r="Y431" s="17">
        <v>0.120807864990726</v>
      </c>
      <c r="Z431" s="17">
        <v>7.4626298052811194E-2</v>
      </c>
      <c r="AA431" s="17">
        <v>0.126249469791435</v>
      </c>
      <c r="AB431" s="17">
        <v>9.2536221654739806E-2</v>
      </c>
      <c r="AC431" s="17">
        <v>0.13560278634798001</v>
      </c>
      <c r="AD431" s="17">
        <v>0.14231643656234999</v>
      </c>
      <c r="AE431" s="17"/>
      <c r="AF431" s="17">
        <v>9.6716605063045899E-2</v>
      </c>
      <c r="AG431" s="17">
        <v>0.11769202407101299</v>
      </c>
      <c r="AH431" s="17"/>
      <c r="AI431" s="17">
        <v>8.9761681008839397E-2</v>
      </c>
      <c r="AJ431" s="17">
        <v>0.113790062274557</v>
      </c>
      <c r="AK431" s="17"/>
      <c r="AL431" s="17">
        <v>0.109136464834185</v>
      </c>
      <c r="AM431" s="17">
        <v>0.10610970106510099</v>
      </c>
      <c r="AN431" s="17"/>
      <c r="AO431" s="17">
        <v>9.0949030964218802E-2</v>
      </c>
      <c r="AP431" s="17">
        <v>0.11051485967578201</v>
      </c>
    </row>
    <row r="432" spans="2:42" x14ac:dyDescent="0.35">
      <c r="B432" t="s">
        <v>152</v>
      </c>
      <c r="C432" s="17">
        <v>0.49334874680926799</v>
      </c>
      <c r="D432" s="17">
        <v>0.46438237597499099</v>
      </c>
      <c r="E432" s="17">
        <v>0.52312071601906995</v>
      </c>
      <c r="F432" s="17"/>
      <c r="G432" s="17">
        <v>0.18790160690004301</v>
      </c>
      <c r="H432" s="17">
        <v>0.23894120024423099</v>
      </c>
      <c r="I432" s="17">
        <v>0.31823995357075902</v>
      </c>
      <c r="J432" s="17">
        <v>0.56905723190785296</v>
      </c>
      <c r="K432" s="17">
        <v>0.70152511174027998</v>
      </c>
      <c r="L432" s="17">
        <v>0.84709669558211997</v>
      </c>
      <c r="M432" s="17"/>
      <c r="N432" s="17">
        <v>0.40991575742486702</v>
      </c>
      <c r="O432" s="17">
        <v>0.52633290271697597</v>
      </c>
      <c r="P432" s="17">
        <v>0.47419254003001798</v>
      </c>
      <c r="Q432" s="17">
        <v>0.56753050981586595</v>
      </c>
      <c r="R432" s="17"/>
      <c r="S432" s="17">
        <v>0.35419297574924902</v>
      </c>
      <c r="T432" s="17">
        <v>0.56098309547337399</v>
      </c>
      <c r="U432" s="17">
        <v>0.58799987069041504</v>
      </c>
      <c r="V432" s="17">
        <v>0.53554627538386002</v>
      </c>
      <c r="W432" s="17">
        <v>0.50411379432078995</v>
      </c>
      <c r="X432" s="17">
        <v>0.465393897214609</v>
      </c>
      <c r="Y432" s="17">
        <v>0.496982833757525</v>
      </c>
      <c r="Z432" s="17">
        <v>0.54881756593448805</v>
      </c>
      <c r="AA432" s="17">
        <v>0.44836873100491398</v>
      </c>
      <c r="AB432" s="17">
        <v>0.55531095637080996</v>
      </c>
      <c r="AC432" s="17">
        <v>0.48216596239398302</v>
      </c>
      <c r="AD432" s="17">
        <v>0.44270170945356602</v>
      </c>
      <c r="AE432" s="17"/>
      <c r="AF432" s="17">
        <v>0.51598765223984999</v>
      </c>
      <c r="AG432" s="17">
        <v>0.46326646068461003</v>
      </c>
      <c r="AH432" s="17"/>
      <c r="AI432" s="17">
        <v>0.43596667223288699</v>
      </c>
      <c r="AJ432" s="17">
        <v>0.51921842096655701</v>
      </c>
      <c r="AK432" s="17"/>
      <c r="AL432" s="17">
        <v>0.479109599296554</v>
      </c>
      <c r="AM432" s="17">
        <v>0.49443085825489802</v>
      </c>
      <c r="AN432" s="17"/>
      <c r="AO432" s="17">
        <v>0.47931651219390398</v>
      </c>
      <c r="AP432" s="17">
        <v>0.49717421727538302</v>
      </c>
    </row>
    <row r="433" spans="2:42" x14ac:dyDescent="0.35">
      <c r="B433" t="s">
        <v>75</v>
      </c>
      <c r="C433" s="17">
        <v>2.4051755134873801E-2</v>
      </c>
      <c r="D433" s="17">
        <v>2.5802922129559501E-2</v>
      </c>
      <c r="E433" s="17">
        <v>2.25164640456165E-2</v>
      </c>
      <c r="F433" s="17"/>
      <c r="G433" s="17">
        <v>4.6980466149741197E-2</v>
      </c>
      <c r="H433" s="17">
        <v>1.42710576103614E-2</v>
      </c>
      <c r="I433" s="17">
        <v>1.70542117511026E-2</v>
      </c>
      <c r="J433" s="17">
        <v>2.3385433091647399E-2</v>
      </c>
      <c r="K433" s="17">
        <v>2.1903811757745001E-2</v>
      </c>
      <c r="L433" s="17">
        <v>2.4386020655089099E-2</v>
      </c>
      <c r="M433" s="17"/>
      <c r="N433" s="17">
        <v>1.53212738552041E-2</v>
      </c>
      <c r="O433" s="17">
        <v>2.4337240782404301E-2</v>
      </c>
      <c r="P433" s="17">
        <v>3.01880054772205E-2</v>
      </c>
      <c r="Q433" s="17">
        <v>2.5246955115764101E-2</v>
      </c>
      <c r="R433" s="17"/>
      <c r="S433" s="17">
        <v>2.36312330901704E-2</v>
      </c>
      <c r="T433" s="17">
        <v>2.3838193932039099E-2</v>
      </c>
      <c r="U433" s="17">
        <v>4.5788596813700302E-2</v>
      </c>
      <c r="V433" s="17">
        <v>3.0925124299322902E-2</v>
      </c>
      <c r="W433" s="17">
        <v>3.9456648475644004E-3</v>
      </c>
      <c r="X433" s="17">
        <v>3.1047368180262401E-2</v>
      </c>
      <c r="Y433" s="17">
        <v>3.1299827326096201E-2</v>
      </c>
      <c r="Z433" s="17">
        <v>9.9535782056681607E-3</v>
      </c>
      <c r="AA433" s="17">
        <v>1.8400386783600699E-2</v>
      </c>
      <c r="AB433" s="17">
        <v>1.7223867502640901E-2</v>
      </c>
      <c r="AC433" s="17">
        <v>1.70570984321161E-2</v>
      </c>
      <c r="AD433" s="17">
        <v>2.6506043406315599E-2</v>
      </c>
      <c r="AE433" s="17"/>
      <c r="AF433" s="17">
        <v>2.2918368149019201E-2</v>
      </c>
      <c r="AG433" s="17">
        <v>2.4249007010981E-2</v>
      </c>
      <c r="AH433" s="17"/>
      <c r="AI433" s="17">
        <v>1.8562381336672401E-2</v>
      </c>
      <c r="AJ433" s="17">
        <v>2.6526540379837399E-2</v>
      </c>
      <c r="AK433" s="17"/>
      <c r="AL433" s="17">
        <v>7.8011925271957404E-3</v>
      </c>
      <c r="AM433" s="17">
        <v>2.5286725120260398E-2</v>
      </c>
      <c r="AN433" s="17"/>
      <c r="AO433" s="17">
        <v>1.7026819983846302E-2</v>
      </c>
      <c r="AP433" s="17">
        <v>2.5966894290058901E-2</v>
      </c>
    </row>
    <row r="434" spans="2:42" x14ac:dyDescent="0.35"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</row>
    <row r="435" spans="2:42" x14ac:dyDescent="0.35">
      <c r="B435" s="6" t="s">
        <v>191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</row>
    <row r="436" spans="2:42" x14ac:dyDescent="0.35">
      <c r="B436" s="24" t="s">
        <v>59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</row>
    <row r="437" spans="2:42" x14ac:dyDescent="0.35">
      <c r="B437" t="s">
        <v>143</v>
      </c>
      <c r="C437" s="17">
        <v>2.6506243249442701E-2</v>
      </c>
      <c r="D437" s="17">
        <v>2.6513407635872701E-2</v>
      </c>
      <c r="E437" s="17">
        <v>2.4857097592148901E-2</v>
      </c>
      <c r="F437" s="17"/>
      <c r="G437" s="17">
        <v>6.7070307132598594E-2</v>
      </c>
      <c r="H437" s="17">
        <v>6.9829482298535306E-2</v>
      </c>
      <c r="I437" s="17">
        <v>2.0460361251070199E-2</v>
      </c>
      <c r="J437" s="17">
        <v>8.5581746283475008E-3</v>
      </c>
      <c r="K437" s="17">
        <v>1.8517104129995E-3</v>
      </c>
      <c r="L437" s="17">
        <v>0</v>
      </c>
      <c r="M437" s="17"/>
      <c r="N437" s="17">
        <v>3.4452035303296998E-2</v>
      </c>
      <c r="O437" s="17">
        <v>3.3940207526457301E-2</v>
      </c>
      <c r="P437" s="17">
        <v>2.046377670114E-2</v>
      </c>
      <c r="Q437" s="17">
        <v>1.5874164074719699E-2</v>
      </c>
      <c r="R437" s="17"/>
      <c r="S437" s="17">
        <v>4.7790444507593899E-2</v>
      </c>
      <c r="T437" s="17">
        <v>1.6586788141199699E-2</v>
      </c>
      <c r="U437" s="17">
        <v>2.22377446594796E-2</v>
      </c>
      <c r="V437" s="17">
        <v>1.8422693008810699E-2</v>
      </c>
      <c r="W437" s="17">
        <v>1.51198163184418E-2</v>
      </c>
      <c r="X437" s="17">
        <v>2.8865711408456399E-2</v>
      </c>
      <c r="Y437" s="17">
        <v>3.3860995509066801E-2</v>
      </c>
      <c r="Z437" s="17">
        <v>2.2948262948226699E-2</v>
      </c>
      <c r="AA437" s="17">
        <v>3.6715493877702503E-2</v>
      </c>
      <c r="AB437" s="17">
        <v>2.2244357020092899E-2</v>
      </c>
      <c r="AC437" s="17">
        <v>1.7944545134338599E-2</v>
      </c>
      <c r="AD437" s="17">
        <v>0</v>
      </c>
      <c r="AE437" s="17"/>
      <c r="AF437" s="17">
        <v>2.2686399868456799E-2</v>
      </c>
      <c r="AG437" s="17">
        <v>3.1896713599889097E-2</v>
      </c>
      <c r="AH437" s="17"/>
      <c r="AI437" s="17">
        <v>3.4467608006369499E-2</v>
      </c>
      <c r="AJ437" s="17">
        <v>2.2917005432067001E-2</v>
      </c>
      <c r="AK437" s="17"/>
      <c r="AL437" s="17">
        <v>2.7559554507458301E-2</v>
      </c>
      <c r="AM437" s="17">
        <v>2.64261963107413E-2</v>
      </c>
      <c r="AN437" s="17"/>
      <c r="AO437" s="17">
        <v>1.72833361276797E-2</v>
      </c>
      <c r="AP437" s="17">
        <v>2.9020593940771101E-2</v>
      </c>
    </row>
    <row r="438" spans="2:42" x14ac:dyDescent="0.35">
      <c r="B438" t="s">
        <v>144</v>
      </c>
      <c r="C438" s="17">
        <v>4.1690819483555103E-2</v>
      </c>
      <c r="D438" s="17">
        <v>5.5101189973989703E-2</v>
      </c>
      <c r="E438" s="17">
        <v>2.81519820552384E-2</v>
      </c>
      <c r="F438" s="17"/>
      <c r="G438" s="17">
        <v>0.10909251871374</v>
      </c>
      <c r="H438" s="17">
        <v>7.5630885799503597E-2</v>
      </c>
      <c r="I438" s="17">
        <v>4.6018948971247399E-2</v>
      </c>
      <c r="J438" s="17">
        <v>2.1126836473854001E-2</v>
      </c>
      <c r="K438" s="17">
        <v>6.3380573217242898E-3</v>
      </c>
      <c r="L438" s="17">
        <v>5.7527212884609302E-3</v>
      </c>
      <c r="M438" s="17"/>
      <c r="N438" s="17">
        <v>5.0024878590807599E-2</v>
      </c>
      <c r="O438" s="17">
        <v>3.4749571036649197E-2</v>
      </c>
      <c r="P438" s="17">
        <v>5.4687317838330897E-2</v>
      </c>
      <c r="Q438" s="17">
        <v>2.9018638075486498E-2</v>
      </c>
      <c r="R438" s="17"/>
      <c r="S438" s="17">
        <v>6.5705132168502198E-2</v>
      </c>
      <c r="T438" s="17">
        <v>3.3786231295953602E-2</v>
      </c>
      <c r="U438" s="17">
        <v>2.6206668243052698E-2</v>
      </c>
      <c r="V438" s="17">
        <v>6.04004489937712E-2</v>
      </c>
      <c r="W438" s="17">
        <v>3.6242564088369601E-2</v>
      </c>
      <c r="X438" s="17">
        <v>5.3457094818505101E-2</v>
      </c>
      <c r="Y438" s="17">
        <v>4.3722608441413201E-2</v>
      </c>
      <c r="Z438" s="17">
        <v>4.2476953948802E-2</v>
      </c>
      <c r="AA438" s="17">
        <v>2.7231602571106499E-2</v>
      </c>
      <c r="AB438" s="17">
        <v>3.4180441092976299E-2</v>
      </c>
      <c r="AC438" s="17">
        <v>2.02688459465784E-2</v>
      </c>
      <c r="AD438" s="17">
        <v>3.1170108141345E-2</v>
      </c>
      <c r="AE438" s="17"/>
      <c r="AF438" s="17">
        <v>3.7719305282530001E-2</v>
      </c>
      <c r="AG438" s="17">
        <v>4.74204397178839E-2</v>
      </c>
      <c r="AH438" s="17"/>
      <c r="AI438" s="17">
        <v>5.5960497520324101E-2</v>
      </c>
      <c r="AJ438" s="17">
        <v>3.5257592315212402E-2</v>
      </c>
      <c r="AK438" s="17"/>
      <c r="AL438" s="17">
        <v>3.8825097173828899E-2</v>
      </c>
      <c r="AM438" s="17">
        <v>4.1908601545899898E-2</v>
      </c>
      <c r="AN438" s="17"/>
      <c r="AO438" s="17">
        <v>2.99910614742987E-2</v>
      </c>
      <c r="AP438" s="17">
        <v>4.4880409734283602E-2</v>
      </c>
    </row>
    <row r="439" spans="2:42" x14ac:dyDescent="0.35">
      <c r="B439" t="s">
        <v>145</v>
      </c>
      <c r="C439" s="17">
        <v>7.5434456339619704E-2</v>
      </c>
      <c r="D439" s="17">
        <v>9.2978118522507994E-2</v>
      </c>
      <c r="E439" s="17">
        <v>5.8226679100997103E-2</v>
      </c>
      <c r="F439" s="17"/>
      <c r="G439" s="17">
        <v>0.15074094518557801</v>
      </c>
      <c r="H439" s="17">
        <v>0.13589095973545001</v>
      </c>
      <c r="I439" s="17">
        <v>0.103911352496524</v>
      </c>
      <c r="J439" s="17">
        <v>5.2371365039616397E-2</v>
      </c>
      <c r="K439" s="17">
        <v>2.7816606528462899E-2</v>
      </c>
      <c r="L439" s="17">
        <v>3.1256415113175098E-3</v>
      </c>
      <c r="M439" s="17"/>
      <c r="N439" s="17">
        <v>0.10142015174987901</v>
      </c>
      <c r="O439" s="17">
        <v>7.0460492438983294E-2</v>
      </c>
      <c r="P439" s="17">
        <v>7.9231029230244707E-2</v>
      </c>
      <c r="Q439" s="17">
        <v>4.8812298300952899E-2</v>
      </c>
      <c r="R439" s="17"/>
      <c r="S439" s="17">
        <v>0.12397364182196401</v>
      </c>
      <c r="T439" s="17">
        <v>6.8325431343738696E-2</v>
      </c>
      <c r="U439" s="17">
        <v>4.8499505009163502E-2</v>
      </c>
      <c r="V439" s="17">
        <v>6.4678663236041004E-2</v>
      </c>
      <c r="W439" s="17">
        <v>6.1183466853627598E-2</v>
      </c>
      <c r="X439" s="17">
        <v>6.6798353939812496E-2</v>
      </c>
      <c r="Y439" s="17">
        <v>5.57395195516368E-2</v>
      </c>
      <c r="Z439" s="17">
        <v>6.6698018684345897E-2</v>
      </c>
      <c r="AA439" s="17">
        <v>9.9537354167219094E-2</v>
      </c>
      <c r="AB439" s="17">
        <v>5.0926095349936001E-2</v>
      </c>
      <c r="AC439" s="17">
        <v>7.0269429218118906E-2</v>
      </c>
      <c r="AD439" s="17">
        <v>0.101331661572822</v>
      </c>
      <c r="AE439" s="17"/>
      <c r="AF439" s="17">
        <v>7.5171552019686505E-2</v>
      </c>
      <c r="AG439" s="17">
        <v>7.6457152225872599E-2</v>
      </c>
      <c r="AH439" s="17"/>
      <c r="AI439" s="17">
        <v>0.107099129705966</v>
      </c>
      <c r="AJ439" s="17">
        <v>6.1159009027341303E-2</v>
      </c>
      <c r="AK439" s="17"/>
      <c r="AL439" s="17">
        <v>0.101204982784073</v>
      </c>
      <c r="AM439" s="17">
        <v>7.3476011734663393E-2</v>
      </c>
      <c r="AN439" s="17"/>
      <c r="AO439" s="17">
        <v>9.97788371672374E-2</v>
      </c>
      <c r="AP439" s="17">
        <v>6.8797686614437401E-2</v>
      </c>
    </row>
    <row r="440" spans="2:42" x14ac:dyDescent="0.35">
      <c r="B440" t="s">
        <v>146</v>
      </c>
      <c r="C440" s="17">
        <v>4.0504630580401699E-2</v>
      </c>
      <c r="D440" s="17">
        <v>4.6888344812037901E-2</v>
      </c>
      <c r="E440" s="17">
        <v>3.4565854763784098E-2</v>
      </c>
      <c r="F440" s="17"/>
      <c r="G440" s="17">
        <v>7.0347629091973396E-2</v>
      </c>
      <c r="H440" s="17">
        <v>6.6542648723550799E-2</v>
      </c>
      <c r="I440" s="17">
        <v>5.6055019128756801E-2</v>
      </c>
      <c r="J440" s="17">
        <v>4.0776598192633497E-2</v>
      </c>
      <c r="K440" s="17">
        <v>1.1622997399227401E-2</v>
      </c>
      <c r="L440" s="17">
        <v>5.7462463945821196E-3</v>
      </c>
      <c r="M440" s="17"/>
      <c r="N440" s="17">
        <v>4.0171862003077499E-2</v>
      </c>
      <c r="O440" s="17">
        <v>3.6492085951663901E-2</v>
      </c>
      <c r="P440" s="17">
        <v>5.6170869534281603E-2</v>
      </c>
      <c r="Q440" s="17">
        <v>3.0440908108342199E-2</v>
      </c>
      <c r="R440" s="17"/>
      <c r="S440" s="17">
        <v>6.8505589697102701E-2</v>
      </c>
      <c r="T440" s="17">
        <v>2.5707686988726101E-2</v>
      </c>
      <c r="U440" s="17">
        <v>3.3000283289655E-2</v>
      </c>
      <c r="V440" s="17">
        <v>4.1286126708406902E-2</v>
      </c>
      <c r="W440" s="17">
        <v>6.2912240664279598E-2</v>
      </c>
      <c r="X440" s="17">
        <v>2.4870450071455E-2</v>
      </c>
      <c r="Y440" s="17">
        <v>2.64352231471034E-2</v>
      </c>
      <c r="Z440" s="17">
        <v>4.33434519544511E-2</v>
      </c>
      <c r="AA440" s="17">
        <v>3.4963266735433797E-2</v>
      </c>
      <c r="AB440" s="17">
        <v>5.5500741348358598E-2</v>
      </c>
      <c r="AC440" s="17">
        <v>2.9117838033853399E-2</v>
      </c>
      <c r="AD440" s="17">
        <v>1.41808251854375E-2</v>
      </c>
      <c r="AE440" s="17"/>
      <c r="AF440" s="17">
        <v>3.9253760530984498E-2</v>
      </c>
      <c r="AG440" s="17">
        <v>4.1782547181411098E-2</v>
      </c>
      <c r="AH440" s="17"/>
      <c r="AI440" s="17">
        <v>4.9071217370079301E-2</v>
      </c>
      <c r="AJ440" s="17">
        <v>3.6642539317143001E-2</v>
      </c>
      <c r="AK440" s="17"/>
      <c r="AL440" s="17">
        <v>5.6060391153128698E-2</v>
      </c>
      <c r="AM440" s="17">
        <v>3.9322462438229101E-2</v>
      </c>
      <c r="AN440" s="17"/>
      <c r="AO440" s="17">
        <v>5.7416129535053699E-2</v>
      </c>
      <c r="AP440" s="17">
        <v>3.5894214523224402E-2</v>
      </c>
    </row>
    <row r="441" spans="2:42" x14ac:dyDescent="0.35">
      <c r="B441" t="s">
        <v>147</v>
      </c>
      <c r="C441" s="17">
        <v>7.3023797008154798E-2</v>
      </c>
      <c r="D441" s="17">
        <v>7.9885200375330506E-2</v>
      </c>
      <c r="E441" s="17">
        <v>6.6280189051734897E-2</v>
      </c>
      <c r="F441" s="17"/>
      <c r="G441" s="17">
        <v>0.124425220765401</v>
      </c>
      <c r="H441" s="17">
        <v>0.14242694425247199</v>
      </c>
      <c r="I441" s="17">
        <v>0.102018241360969</v>
      </c>
      <c r="J441" s="17">
        <v>5.3150886807650601E-2</v>
      </c>
      <c r="K441" s="17">
        <v>2.41926490356951E-2</v>
      </c>
      <c r="L441" s="17">
        <v>7.1977501081661403E-3</v>
      </c>
      <c r="M441" s="17"/>
      <c r="N441" s="17">
        <v>9.63242550287641E-2</v>
      </c>
      <c r="O441" s="17">
        <v>6.9916724266463795E-2</v>
      </c>
      <c r="P441" s="17">
        <v>6.2842776661405295E-2</v>
      </c>
      <c r="Q441" s="17">
        <v>5.9506058974673197E-2</v>
      </c>
      <c r="R441" s="17"/>
      <c r="S441" s="17">
        <v>0.124195412167432</v>
      </c>
      <c r="T441" s="17">
        <v>6.9657882423730805E-2</v>
      </c>
      <c r="U441" s="17">
        <v>4.8191431361440398E-2</v>
      </c>
      <c r="V441" s="17">
        <v>4.6576285196416801E-2</v>
      </c>
      <c r="W441" s="17">
        <v>9.1823771763066803E-2</v>
      </c>
      <c r="X441" s="17">
        <v>7.6392349989047204E-2</v>
      </c>
      <c r="Y441" s="17">
        <v>7.3117384875746594E-2</v>
      </c>
      <c r="Z441" s="17">
        <v>7.5984734172345303E-2</v>
      </c>
      <c r="AA441" s="17">
        <v>3.6250766130705797E-2</v>
      </c>
      <c r="AB441" s="17">
        <v>6.2911506925349497E-2</v>
      </c>
      <c r="AC441" s="17">
        <v>8.99464391667959E-2</v>
      </c>
      <c r="AD441" s="17">
        <v>7.3474401930484004E-2</v>
      </c>
      <c r="AE441" s="17"/>
      <c r="AF441" s="17">
        <v>6.6963684361791301E-2</v>
      </c>
      <c r="AG441" s="17">
        <v>8.1094373515364901E-2</v>
      </c>
      <c r="AH441" s="17"/>
      <c r="AI441" s="17">
        <v>8.6803161641721097E-2</v>
      </c>
      <c r="AJ441" s="17">
        <v>6.6811618800998201E-2</v>
      </c>
      <c r="AK441" s="17"/>
      <c r="AL441" s="17">
        <v>5.9438108572834401E-2</v>
      </c>
      <c r="AM441" s="17">
        <v>7.4056248490204202E-2</v>
      </c>
      <c r="AN441" s="17"/>
      <c r="AO441" s="17">
        <v>7.9353839777001306E-2</v>
      </c>
      <c r="AP441" s="17">
        <v>7.1298099546187294E-2</v>
      </c>
    </row>
    <row r="442" spans="2:42" x14ac:dyDescent="0.35">
      <c r="B442" t="s">
        <v>148</v>
      </c>
      <c r="C442" s="17">
        <v>3.9741300876830303E-2</v>
      </c>
      <c r="D442" s="17">
        <v>4.1311714236401398E-2</v>
      </c>
      <c r="E442" s="17">
        <v>3.8496231659796702E-2</v>
      </c>
      <c r="F442" s="17"/>
      <c r="G442" s="17">
        <v>6.5418104747552802E-2</v>
      </c>
      <c r="H442" s="17">
        <v>6.3122097293157597E-2</v>
      </c>
      <c r="I442" s="17">
        <v>5.3043161612434997E-2</v>
      </c>
      <c r="J442" s="17">
        <v>2.8412051330440901E-2</v>
      </c>
      <c r="K442" s="17">
        <v>2.3766954967410499E-2</v>
      </c>
      <c r="L442" s="17">
        <v>1.2539344278126601E-2</v>
      </c>
      <c r="M442" s="17"/>
      <c r="N442" s="17">
        <v>5.3866872482969702E-2</v>
      </c>
      <c r="O442" s="17">
        <v>3.7965585024348901E-2</v>
      </c>
      <c r="P442" s="17">
        <v>3.9103118145224602E-2</v>
      </c>
      <c r="Q442" s="17">
        <v>2.7421545223147999E-2</v>
      </c>
      <c r="R442" s="17"/>
      <c r="S442" s="17">
        <v>5.302129195922E-2</v>
      </c>
      <c r="T442" s="17">
        <v>2.63634891681187E-2</v>
      </c>
      <c r="U442" s="17">
        <v>2.0322970707277701E-2</v>
      </c>
      <c r="V442" s="17">
        <v>2.0928818862517101E-2</v>
      </c>
      <c r="W442" s="17">
        <v>5.1769241285910698E-2</v>
      </c>
      <c r="X442" s="17">
        <v>2.28282159632914E-2</v>
      </c>
      <c r="Y442" s="17">
        <v>3.71904426408773E-2</v>
      </c>
      <c r="Z442" s="17">
        <v>3.0205846574839001E-2</v>
      </c>
      <c r="AA442" s="17">
        <v>4.7534494723133598E-2</v>
      </c>
      <c r="AB442" s="17">
        <v>5.1051513977513299E-2</v>
      </c>
      <c r="AC442" s="17">
        <v>7.7455735446646204E-2</v>
      </c>
      <c r="AD442" s="17">
        <v>6.1080908695463197E-2</v>
      </c>
      <c r="AE442" s="17"/>
      <c r="AF442" s="17">
        <v>3.1331877480269797E-2</v>
      </c>
      <c r="AG442" s="17">
        <v>5.1443693813251999E-2</v>
      </c>
      <c r="AH442" s="17"/>
      <c r="AI442" s="17">
        <v>3.8608242906587403E-2</v>
      </c>
      <c r="AJ442" s="17">
        <v>4.0252119642235601E-2</v>
      </c>
      <c r="AK442" s="17"/>
      <c r="AL442" s="17">
        <v>4.2363182154347603E-2</v>
      </c>
      <c r="AM442" s="17">
        <v>3.9542049640971501E-2</v>
      </c>
      <c r="AN442" s="17"/>
      <c r="AO442" s="17">
        <v>3.8871854575007199E-2</v>
      </c>
      <c r="AP442" s="17">
        <v>3.9978329492775397E-2</v>
      </c>
    </row>
    <row r="443" spans="2:42" x14ac:dyDescent="0.35">
      <c r="B443" t="s">
        <v>149</v>
      </c>
      <c r="C443" s="17">
        <v>6.9806273319304099E-2</v>
      </c>
      <c r="D443" s="17">
        <v>7.8190293581619705E-2</v>
      </c>
      <c r="E443" s="17">
        <v>6.06133858020396E-2</v>
      </c>
      <c r="F443" s="17"/>
      <c r="G443" s="17">
        <v>8.7697378931225894E-2</v>
      </c>
      <c r="H443" s="17">
        <v>8.3205842075471104E-2</v>
      </c>
      <c r="I443" s="17">
        <v>9.78787567946868E-2</v>
      </c>
      <c r="J443" s="17">
        <v>8.1026201949715299E-2</v>
      </c>
      <c r="K443" s="17">
        <v>6.4910871965983996E-2</v>
      </c>
      <c r="L443" s="17">
        <v>1.8187843200858499E-2</v>
      </c>
      <c r="M443" s="17"/>
      <c r="N443" s="17">
        <v>9.6496992123408995E-2</v>
      </c>
      <c r="O443" s="17">
        <v>6.4380781274969698E-2</v>
      </c>
      <c r="P443" s="17">
        <v>5.2794246752922998E-2</v>
      </c>
      <c r="Q443" s="17">
        <v>6.2516908436925506E-2</v>
      </c>
      <c r="R443" s="17"/>
      <c r="S443" s="17">
        <v>6.4711589097643504E-2</v>
      </c>
      <c r="T443" s="17">
        <v>6.9832724939591903E-2</v>
      </c>
      <c r="U443" s="17">
        <v>6.6631138539882007E-2</v>
      </c>
      <c r="V443" s="17">
        <v>4.4810600255433798E-2</v>
      </c>
      <c r="W443" s="17">
        <v>6.2969176627718199E-2</v>
      </c>
      <c r="X443" s="17">
        <v>7.9210292566117599E-2</v>
      </c>
      <c r="Y443" s="17">
        <v>8.2666957031652499E-2</v>
      </c>
      <c r="Z443" s="17">
        <v>8.1249805217739696E-2</v>
      </c>
      <c r="AA443" s="17">
        <v>7.4691551976631104E-2</v>
      </c>
      <c r="AB443" s="17">
        <v>9.1021106904572699E-2</v>
      </c>
      <c r="AC443" s="17">
        <v>6.2355322412711099E-2</v>
      </c>
      <c r="AD443" s="17">
        <v>4.5877500423355401E-2</v>
      </c>
      <c r="AE443" s="17"/>
      <c r="AF443" s="17">
        <v>6.1422725183766402E-2</v>
      </c>
      <c r="AG443" s="17">
        <v>8.1739915158114504E-2</v>
      </c>
      <c r="AH443" s="17"/>
      <c r="AI443" s="17">
        <v>6.8657248521758696E-2</v>
      </c>
      <c r="AJ443" s="17">
        <v>7.0324290441037399E-2</v>
      </c>
      <c r="AK443" s="17"/>
      <c r="AL443" s="17">
        <v>4.7215873192368397E-2</v>
      </c>
      <c r="AM443" s="17">
        <v>7.1523042565278194E-2</v>
      </c>
      <c r="AN443" s="17"/>
      <c r="AO443" s="17">
        <v>6.7568730294973803E-2</v>
      </c>
      <c r="AP443" s="17">
        <v>7.0416272723594603E-2</v>
      </c>
    </row>
    <row r="444" spans="2:42" x14ac:dyDescent="0.35">
      <c r="B444" t="s">
        <v>150</v>
      </c>
      <c r="C444" s="17">
        <v>2.25620247492875E-2</v>
      </c>
      <c r="D444" s="17">
        <v>1.67041598979423E-2</v>
      </c>
      <c r="E444" s="17">
        <v>2.84446547324444E-2</v>
      </c>
      <c r="F444" s="17"/>
      <c r="G444" s="17">
        <v>2.71994268562455E-2</v>
      </c>
      <c r="H444" s="17">
        <v>1.6503718506103E-2</v>
      </c>
      <c r="I444" s="17">
        <v>2.9503186025088699E-2</v>
      </c>
      <c r="J444" s="17">
        <v>3.1405218901785201E-2</v>
      </c>
      <c r="K444" s="17">
        <v>1.8693192423659299E-2</v>
      </c>
      <c r="L444" s="17">
        <v>1.4169178998495501E-2</v>
      </c>
      <c r="M444" s="17"/>
      <c r="N444" s="17">
        <v>2.2204888489054501E-2</v>
      </c>
      <c r="O444" s="17">
        <v>2.5598484546394299E-2</v>
      </c>
      <c r="P444" s="17">
        <v>3.0401763403354799E-2</v>
      </c>
      <c r="Q444" s="17">
        <v>1.31957193154889E-2</v>
      </c>
      <c r="R444" s="17"/>
      <c r="S444" s="17">
        <v>3.1376138231656997E-2</v>
      </c>
      <c r="T444" s="17">
        <v>2.4972775035215201E-2</v>
      </c>
      <c r="U444" s="17">
        <v>2.1982615980815998E-2</v>
      </c>
      <c r="V444" s="17">
        <v>1.9713476456618299E-2</v>
      </c>
      <c r="W444" s="17">
        <v>1.07006750077372E-2</v>
      </c>
      <c r="X444" s="17">
        <v>1.55573482217804E-2</v>
      </c>
      <c r="Y444" s="17">
        <v>1.47181745227235E-2</v>
      </c>
      <c r="Z444" s="17">
        <v>2.5264847674848E-2</v>
      </c>
      <c r="AA444" s="17">
        <v>1.7007590714649301E-2</v>
      </c>
      <c r="AB444" s="17">
        <v>2.4400242867950301E-2</v>
      </c>
      <c r="AC444" s="17">
        <v>3.21380401612055E-2</v>
      </c>
      <c r="AD444" s="17">
        <v>4.6219229650763298E-2</v>
      </c>
      <c r="AE444" s="17"/>
      <c r="AF444" s="17">
        <v>2.34205110974278E-2</v>
      </c>
      <c r="AG444" s="17">
        <v>2.1603037764451601E-2</v>
      </c>
      <c r="AH444" s="17"/>
      <c r="AI444" s="17">
        <v>2.02309023707474E-2</v>
      </c>
      <c r="AJ444" s="17">
        <v>2.36129692611197E-2</v>
      </c>
      <c r="AK444" s="17"/>
      <c r="AL444" s="17">
        <v>3.0254732104383002E-2</v>
      </c>
      <c r="AM444" s="17">
        <v>2.19774134395587E-2</v>
      </c>
      <c r="AN444" s="17"/>
      <c r="AO444" s="17">
        <v>1.6999579143351599E-2</v>
      </c>
      <c r="AP444" s="17">
        <v>2.40784597269054E-2</v>
      </c>
    </row>
    <row r="445" spans="2:42" x14ac:dyDescent="0.35">
      <c r="B445" t="s">
        <v>151</v>
      </c>
      <c r="C445" s="17">
        <v>0.126794807600731</v>
      </c>
      <c r="D445" s="17">
        <v>0.11022877716978501</v>
      </c>
      <c r="E445" s="17">
        <v>0.14324455009550199</v>
      </c>
      <c r="F445" s="17"/>
      <c r="G445" s="17">
        <v>0.10440698989711</v>
      </c>
      <c r="H445" s="17">
        <v>0.13976161548476301</v>
      </c>
      <c r="I445" s="17">
        <v>0.169225564264501</v>
      </c>
      <c r="J445" s="17">
        <v>0.16481355678544299</v>
      </c>
      <c r="K445" s="17">
        <v>0.111595651352058</v>
      </c>
      <c r="L445" s="17">
        <v>7.5927843987572602E-2</v>
      </c>
      <c r="M445" s="17"/>
      <c r="N445" s="17">
        <v>0.14329303502215601</v>
      </c>
      <c r="O445" s="17">
        <v>0.12540275839244</v>
      </c>
      <c r="P445" s="17">
        <v>0.111023647070544</v>
      </c>
      <c r="Q445" s="17">
        <v>0.12474022891499199</v>
      </c>
      <c r="R445" s="17"/>
      <c r="S445" s="17">
        <v>0.109663694131092</v>
      </c>
      <c r="T445" s="17">
        <v>0.107556556882308</v>
      </c>
      <c r="U445" s="17">
        <v>0.11378134397770701</v>
      </c>
      <c r="V445" s="17">
        <v>0.130765118075863</v>
      </c>
      <c r="W445" s="17">
        <v>0.177193838535736</v>
      </c>
      <c r="X445" s="17">
        <v>0.142733252345108</v>
      </c>
      <c r="Y445" s="17">
        <v>0.114904957521136</v>
      </c>
      <c r="Z445" s="17">
        <v>7.6457631413085994E-2</v>
      </c>
      <c r="AA445" s="17">
        <v>0.12975179029281</v>
      </c>
      <c r="AB445" s="17">
        <v>0.15026465180655399</v>
      </c>
      <c r="AC445" s="17">
        <v>0.103632189284388</v>
      </c>
      <c r="AD445" s="17">
        <v>0.20326063721666901</v>
      </c>
      <c r="AE445" s="17"/>
      <c r="AF445" s="17">
        <v>0.12834635317246301</v>
      </c>
      <c r="AG445" s="17">
        <v>0.122312821501738</v>
      </c>
      <c r="AH445" s="17"/>
      <c r="AI445" s="17">
        <v>0.125426900472588</v>
      </c>
      <c r="AJ445" s="17">
        <v>0.127411503876419</v>
      </c>
      <c r="AK445" s="17"/>
      <c r="AL445" s="17">
        <v>0.16337482741904699</v>
      </c>
      <c r="AM445" s="17">
        <v>0.124014889906121</v>
      </c>
      <c r="AN445" s="17"/>
      <c r="AO445" s="17">
        <v>0.126876169540801</v>
      </c>
      <c r="AP445" s="17">
        <v>0.12677262669317599</v>
      </c>
    </row>
    <row r="446" spans="2:42" x14ac:dyDescent="0.35">
      <c r="B446" t="s">
        <v>152</v>
      </c>
      <c r="C446" s="17">
        <v>0.47126515964036902</v>
      </c>
      <c r="D446" s="17">
        <v>0.43830084880778603</v>
      </c>
      <c r="E446" s="17">
        <v>0.50555539605112998</v>
      </c>
      <c r="F446" s="17"/>
      <c r="G446" s="17">
        <v>0.16540312331679599</v>
      </c>
      <c r="H446" s="17">
        <v>0.199967779322412</v>
      </c>
      <c r="I446" s="17">
        <v>0.31270973080814002</v>
      </c>
      <c r="J446" s="17">
        <v>0.51002596375017895</v>
      </c>
      <c r="K446" s="17">
        <v>0.69134785584400305</v>
      </c>
      <c r="L446" s="17">
        <v>0.84764851121093898</v>
      </c>
      <c r="M446" s="17"/>
      <c r="N446" s="17">
        <v>0.35336623596315703</v>
      </c>
      <c r="O446" s="17">
        <v>0.49005901253189799</v>
      </c>
      <c r="P446" s="17">
        <v>0.47537743469371002</v>
      </c>
      <c r="Q446" s="17">
        <v>0.57524970724142799</v>
      </c>
      <c r="R446" s="17"/>
      <c r="S446" s="17">
        <v>0.29359444987800398</v>
      </c>
      <c r="T446" s="17">
        <v>0.54915882878475897</v>
      </c>
      <c r="U446" s="17">
        <v>0.57969210267571403</v>
      </c>
      <c r="V446" s="17">
        <v>0.53451904372174397</v>
      </c>
      <c r="W446" s="17">
        <v>0.43008520885511198</v>
      </c>
      <c r="X446" s="17">
        <v>0.46610128291205</v>
      </c>
      <c r="Y446" s="17">
        <v>0.48835295348297703</v>
      </c>
      <c r="Z446" s="17">
        <v>0.53537044741131601</v>
      </c>
      <c r="AA446" s="17">
        <v>0.49120512189028898</v>
      </c>
      <c r="AB446" s="17">
        <v>0.44953944320047801</v>
      </c>
      <c r="AC446" s="17">
        <v>0.49090413884138601</v>
      </c>
      <c r="AD446" s="17">
        <v>0.42340472718366101</v>
      </c>
      <c r="AE446" s="17"/>
      <c r="AF446" s="17">
        <v>0.50389451185468703</v>
      </c>
      <c r="AG446" s="17">
        <v>0.42912327471047901</v>
      </c>
      <c r="AH446" s="17"/>
      <c r="AI446" s="17">
        <v>0.40700354401669298</v>
      </c>
      <c r="AJ446" s="17">
        <v>0.50023635089265694</v>
      </c>
      <c r="AK446" s="17"/>
      <c r="AL446" s="17">
        <v>0.43370325093853002</v>
      </c>
      <c r="AM446" s="17">
        <v>0.47411969649306102</v>
      </c>
      <c r="AN446" s="17"/>
      <c r="AO446" s="17">
        <v>0.45894684080766401</v>
      </c>
      <c r="AP446" s="17">
        <v>0.47462338206027499</v>
      </c>
    </row>
    <row r="447" spans="2:42" x14ac:dyDescent="0.35">
      <c r="B447" t="s">
        <v>75</v>
      </c>
      <c r="C447" s="17">
        <v>1.2670487152304099E-2</v>
      </c>
      <c r="D447" s="17">
        <v>1.3897944986726699E-2</v>
      </c>
      <c r="E447" s="17">
        <v>1.1563979095183899E-2</v>
      </c>
      <c r="F447" s="17"/>
      <c r="G447" s="17">
        <v>2.8198355361779101E-2</v>
      </c>
      <c r="H447" s="17">
        <v>7.1180265085816902E-3</v>
      </c>
      <c r="I447" s="17">
        <v>9.1756772865811392E-3</v>
      </c>
      <c r="J447" s="17">
        <v>8.3331461403351494E-3</v>
      </c>
      <c r="K447" s="17">
        <v>1.7863452748775901E-2</v>
      </c>
      <c r="L447" s="17">
        <v>9.7049190214812901E-3</v>
      </c>
      <c r="M447" s="17"/>
      <c r="N447" s="17">
        <v>8.3787932434285992E-3</v>
      </c>
      <c r="O447" s="17">
        <v>1.10342970097323E-2</v>
      </c>
      <c r="P447" s="17">
        <v>1.79040199688409E-2</v>
      </c>
      <c r="Q447" s="17">
        <v>1.3223823333842999E-2</v>
      </c>
      <c r="R447" s="17"/>
      <c r="S447" s="17">
        <v>1.7462616339788701E-2</v>
      </c>
      <c r="T447" s="17">
        <v>8.0516049966586605E-3</v>
      </c>
      <c r="U447" s="17">
        <v>1.9454195555812102E-2</v>
      </c>
      <c r="V447" s="17">
        <v>1.7898725484377601E-2</v>
      </c>
      <c r="W447" s="17">
        <v>0</v>
      </c>
      <c r="X447" s="17">
        <v>2.3185647764377398E-2</v>
      </c>
      <c r="Y447" s="17">
        <v>2.9290783275667101E-2</v>
      </c>
      <c r="Z447" s="17">
        <v>0</v>
      </c>
      <c r="AA447" s="17">
        <v>5.1109669203197698E-3</v>
      </c>
      <c r="AB447" s="17">
        <v>7.9598995062179299E-3</v>
      </c>
      <c r="AC447" s="17">
        <v>5.9674763539778403E-3</v>
      </c>
      <c r="AD447" s="17">
        <v>0</v>
      </c>
      <c r="AE447" s="17"/>
      <c r="AF447" s="17">
        <v>9.7893191479373493E-3</v>
      </c>
      <c r="AG447" s="17">
        <v>1.5126030811543E-2</v>
      </c>
      <c r="AH447" s="17"/>
      <c r="AI447" s="17">
        <v>6.6715474671656498E-3</v>
      </c>
      <c r="AJ447" s="17">
        <v>1.5375000993768401E-2</v>
      </c>
      <c r="AK447" s="17"/>
      <c r="AL447" s="17">
        <v>0</v>
      </c>
      <c r="AM447" s="17">
        <v>1.36333874352721E-2</v>
      </c>
      <c r="AN447" s="17"/>
      <c r="AO447" s="17">
        <v>6.9136215569319702E-3</v>
      </c>
      <c r="AP447" s="17">
        <v>1.4239924944370101E-2</v>
      </c>
    </row>
    <row r="448" spans="2:42" x14ac:dyDescent="0.35"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</row>
    <row r="449" spans="2:42" x14ac:dyDescent="0.35">
      <c r="B449" s="6" t="s">
        <v>192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</row>
    <row r="450" spans="2:42" x14ac:dyDescent="0.35">
      <c r="B450" s="24" t="s">
        <v>59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</row>
    <row r="451" spans="2:42" x14ac:dyDescent="0.35">
      <c r="B451" t="s">
        <v>143</v>
      </c>
      <c r="C451" s="17">
        <v>4.5188552760266898E-2</v>
      </c>
      <c r="D451" s="17">
        <v>4.1582116603472101E-2</v>
      </c>
      <c r="E451" s="17">
        <v>4.7061873635581002E-2</v>
      </c>
      <c r="F451" s="17"/>
      <c r="G451" s="17">
        <v>0.108358496714289</v>
      </c>
      <c r="H451" s="17">
        <v>7.7982578479495995E-2</v>
      </c>
      <c r="I451" s="17">
        <v>4.3482587548651898E-2</v>
      </c>
      <c r="J451" s="17">
        <v>2.4953740528295201E-2</v>
      </c>
      <c r="K451" s="17">
        <v>1.6863491874719298E-2</v>
      </c>
      <c r="L451" s="17">
        <v>1.29497592568645E-2</v>
      </c>
      <c r="M451" s="17"/>
      <c r="N451" s="17">
        <v>3.9892993855036897E-2</v>
      </c>
      <c r="O451" s="17">
        <v>4.1814229428761403E-2</v>
      </c>
      <c r="P451" s="17">
        <v>3.7957663632858199E-2</v>
      </c>
      <c r="Q451" s="17">
        <v>6.1378250013828899E-2</v>
      </c>
      <c r="R451" s="17"/>
      <c r="S451" s="17">
        <v>5.7483092016328098E-2</v>
      </c>
      <c r="T451" s="17">
        <v>3.0230351375080799E-2</v>
      </c>
      <c r="U451" s="17">
        <v>1.51455077250271E-2</v>
      </c>
      <c r="V451" s="17">
        <v>5.0786894250840403E-2</v>
      </c>
      <c r="W451" s="17">
        <v>4.1730785173790197E-2</v>
      </c>
      <c r="X451" s="17">
        <v>4.7770850151068397E-2</v>
      </c>
      <c r="Y451" s="17">
        <v>5.4817224670998699E-2</v>
      </c>
      <c r="Z451" s="17">
        <v>5.34437620291165E-2</v>
      </c>
      <c r="AA451" s="17">
        <v>3.6931878709550101E-2</v>
      </c>
      <c r="AB451" s="17">
        <v>5.2032173658407503E-2</v>
      </c>
      <c r="AC451" s="17">
        <v>8.0203415376267198E-2</v>
      </c>
      <c r="AD451" s="17">
        <v>3.1195329620353401E-2</v>
      </c>
      <c r="AE451" s="17"/>
      <c r="AF451" s="17">
        <v>3.6017777305681203E-2</v>
      </c>
      <c r="AG451" s="17">
        <v>5.7966800615906103E-2</v>
      </c>
      <c r="AH451" s="17"/>
      <c r="AI451" s="17">
        <v>3.59699189596537E-2</v>
      </c>
      <c r="AJ451" s="17">
        <v>4.9344607666922301E-2</v>
      </c>
      <c r="AK451" s="17"/>
      <c r="AL451" s="17">
        <v>3.6528840819344002E-2</v>
      </c>
      <c r="AM451" s="17">
        <v>4.5846652088106801E-2</v>
      </c>
      <c r="AN451" s="17"/>
      <c r="AO451" s="17">
        <v>3.6572991640927803E-2</v>
      </c>
      <c r="AP451" s="17">
        <v>4.7537328669055703E-2</v>
      </c>
    </row>
    <row r="452" spans="2:42" x14ac:dyDescent="0.35">
      <c r="B452" t="s">
        <v>144</v>
      </c>
      <c r="C452" s="17">
        <v>4.3487056100922503E-2</v>
      </c>
      <c r="D452" s="17">
        <v>4.9023523851558198E-2</v>
      </c>
      <c r="E452" s="17">
        <v>3.8397072727359198E-2</v>
      </c>
      <c r="F452" s="17"/>
      <c r="G452" s="17">
        <v>7.7163547389485304E-2</v>
      </c>
      <c r="H452" s="17">
        <v>7.4758036220856097E-2</v>
      </c>
      <c r="I452" s="17">
        <v>4.0848062118974099E-2</v>
      </c>
      <c r="J452" s="17">
        <v>3.8175058432033802E-2</v>
      </c>
      <c r="K452" s="17">
        <v>1.8939143125373301E-2</v>
      </c>
      <c r="L452" s="17">
        <v>1.8328213400427701E-2</v>
      </c>
      <c r="M452" s="17"/>
      <c r="N452" s="17">
        <v>4.84575025082103E-2</v>
      </c>
      <c r="O452" s="17">
        <v>3.45078316784437E-2</v>
      </c>
      <c r="P452" s="17">
        <v>5.0511251427710797E-2</v>
      </c>
      <c r="Q452" s="17">
        <v>4.1843930608305102E-2</v>
      </c>
      <c r="R452" s="17"/>
      <c r="S452" s="17">
        <v>6.6839495951486305E-2</v>
      </c>
      <c r="T452" s="17">
        <v>4.5523379320978399E-2</v>
      </c>
      <c r="U452" s="17">
        <v>4.9635453136876201E-2</v>
      </c>
      <c r="V452" s="17">
        <v>5.6261050429208703E-2</v>
      </c>
      <c r="W452" s="17">
        <v>3.6659759521069299E-2</v>
      </c>
      <c r="X452" s="17">
        <v>5.6714412298048598E-2</v>
      </c>
      <c r="Y452" s="17">
        <v>3.9691511182192697E-2</v>
      </c>
      <c r="Z452" s="17">
        <v>2.65007405168914E-2</v>
      </c>
      <c r="AA452" s="17">
        <v>2.2622466924115799E-2</v>
      </c>
      <c r="AB452" s="17">
        <v>2.1894996622749199E-2</v>
      </c>
      <c r="AC452" s="17">
        <v>2.9327534444826501E-2</v>
      </c>
      <c r="AD452" s="17">
        <v>4.4810288889309699E-2</v>
      </c>
      <c r="AE452" s="17"/>
      <c r="AF452" s="17">
        <v>5.06510217886183E-2</v>
      </c>
      <c r="AG452" s="17">
        <v>3.4202554247400797E-2</v>
      </c>
      <c r="AH452" s="17"/>
      <c r="AI452" s="17">
        <v>5.70147889916146E-2</v>
      </c>
      <c r="AJ452" s="17">
        <v>3.7388321530020703E-2</v>
      </c>
      <c r="AK452" s="17"/>
      <c r="AL452" s="17">
        <v>5.3227733210540397E-2</v>
      </c>
      <c r="AM452" s="17">
        <v>4.2746808261008601E-2</v>
      </c>
      <c r="AN452" s="17"/>
      <c r="AO452" s="17">
        <v>4.7904057186573798E-2</v>
      </c>
      <c r="AP452" s="17">
        <v>4.2282892425989697E-2</v>
      </c>
    </row>
    <row r="453" spans="2:42" x14ac:dyDescent="0.35">
      <c r="B453" t="s">
        <v>145</v>
      </c>
      <c r="C453" s="17">
        <v>0.114595260347804</v>
      </c>
      <c r="D453" s="17">
        <v>0.13176726529161101</v>
      </c>
      <c r="E453" s="17">
        <v>9.8661010238171198E-2</v>
      </c>
      <c r="F453" s="17"/>
      <c r="G453" s="17">
        <v>0.13721232699333699</v>
      </c>
      <c r="H453" s="17">
        <v>0.13404504601859499</v>
      </c>
      <c r="I453" s="17">
        <v>0.12147815684204601</v>
      </c>
      <c r="J453" s="17">
        <v>0.13402630576125901</v>
      </c>
      <c r="K453" s="17">
        <v>9.5073063612036199E-2</v>
      </c>
      <c r="L453" s="17">
        <v>7.5268292636787498E-2</v>
      </c>
      <c r="M453" s="17"/>
      <c r="N453" s="17">
        <v>0.124545242922695</v>
      </c>
      <c r="O453" s="17">
        <v>0.11823679420537</v>
      </c>
      <c r="P453" s="17">
        <v>0.13206112317595001</v>
      </c>
      <c r="Q453" s="17">
        <v>8.2264787177601301E-2</v>
      </c>
      <c r="R453" s="17"/>
      <c r="S453" s="17">
        <v>0.12784171432038699</v>
      </c>
      <c r="T453" s="17">
        <v>9.3375976964824803E-2</v>
      </c>
      <c r="U453" s="17">
        <v>0.12863046305454301</v>
      </c>
      <c r="V453" s="17">
        <v>0.12886276899784899</v>
      </c>
      <c r="W453" s="17">
        <v>8.0636892044051806E-2</v>
      </c>
      <c r="X453" s="17">
        <v>0.13932212708131</v>
      </c>
      <c r="Y453" s="17">
        <v>0.13917615489372301</v>
      </c>
      <c r="Z453" s="17">
        <v>8.1000637899997299E-2</v>
      </c>
      <c r="AA453" s="17">
        <v>0.10799450356413499</v>
      </c>
      <c r="AB453" s="17">
        <v>7.8693713491821096E-2</v>
      </c>
      <c r="AC453" s="17">
        <v>0.16946096259454299</v>
      </c>
      <c r="AD453" s="17">
        <v>8.9337431144094606E-2</v>
      </c>
      <c r="AE453" s="17"/>
      <c r="AF453" s="17">
        <v>0.109690677033454</v>
      </c>
      <c r="AG453" s="17">
        <v>0.121460692735926</v>
      </c>
      <c r="AH453" s="17"/>
      <c r="AI453" s="17">
        <v>0.138649173206596</v>
      </c>
      <c r="AJ453" s="17">
        <v>0.10375098724581799</v>
      </c>
      <c r="AK453" s="17"/>
      <c r="AL453" s="17">
        <v>0.105595277885087</v>
      </c>
      <c r="AM453" s="17">
        <v>0.11527921871151001</v>
      </c>
      <c r="AN453" s="17"/>
      <c r="AO453" s="17">
        <v>0.102813360381399</v>
      </c>
      <c r="AP453" s="17">
        <v>0.11780724415449199</v>
      </c>
    </row>
    <row r="454" spans="2:42" x14ac:dyDescent="0.35">
      <c r="B454" t="s">
        <v>146</v>
      </c>
      <c r="C454" s="17">
        <v>8.3753928438631206E-2</v>
      </c>
      <c r="D454" s="17">
        <v>9.0722202865526805E-2</v>
      </c>
      <c r="E454" s="17">
        <v>7.6168248495003504E-2</v>
      </c>
      <c r="F454" s="17"/>
      <c r="G454" s="17">
        <v>0.106966324305809</v>
      </c>
      <c r="H454" s="17">
        <v>9.0926629061477499E-2</v>
      </c>
      <c r="I454" s="17">
        <v>7.57723616600946E-2</v>
      </c>
      <c r="J454" s="17">
        <v>7.4480091321846603E-2</v>
      </c>
      <c r="K454" s="17">
        <v>0.10009813591562999</v>
      </c>
      <c r="L454" s="17">
        <v>6.5426598182023898E-2</v>
      </c>
      <c r="M454" s="17"/>
      <c r="N454" s="17">
        <v>9.7101231172568206E-2</v>
      </c>
      <c r="O454" s="17">
        <v>8.1596234132902096E-2</v>
      </c>
      <c r="P454" s="17">
        <v>8.7778957929182305E-2</v>
      </c>
      <c r="Q454" s="17">
        <v>6.7810079380750496E-2</v>
      </c>
      <c r="R454" s="17"/>
      <c r="S454" s="17">
        <v>7.0361781381348604E-2</v>
      </c>
      <c r="T454" s="17">
        <v>7.8458273584621194E-2</v>
      </c>
      <c r="U454" s="17">
        <v>7.8850082226929893E-2</v>
      </c>
      <c r="V454" s="17">
        <v>5.7095232316593698E-2</v>
      </c>
      <c r="W454" s="17">
        <v>0.127529000040605</v>
      </c>
      <c r="X454" s="17">
        <v>4.7331941791863598E-2</v>
      </c>
      <c r="Y454" s="17">
        <v>8.13109981710992E-2</v>
      </c>
      <c r="Z454" s="17">
        <v>9.8855083165811306E-2</v>
      </c>
      <c r="AA454" s="17">
        <v>9.6408604697137301E-2</v>
      </c>
      <c r="AB454" s="17">
        <v>8.6717397594977402E-2</v>
      </c>
      <c r="AC454" s="17">
        <v>0.13452056926650999</v>
      </c>
      <c r="AD454" s="17">
        <v>0.116190062077604</v>
      </c>
      <c r="AE454" s="17"/>
      <c r="AF454" s="17">
        <v>7.6888046391560202E-2</v>
      </c>
      <c r="AG454" s="17">
        <v>9.3015053484126503E-2</v>
      </c>
      <c r="AH454" s="17"/>
      <c r="AI454" s="17">
        <v>0.10778976281689601</v>
      </c>
      <c r="AJ454" s="17">
        <v>7.2917805693773097E-2</v>
      </c>
      <c r="AK454" s="17"/>
      <c r="AL454" s="17">
        <v>7.8247217625240506E-2</v>
      </c>
      <c r="AM454" s="17">
        <v>8.4172413800456702E-2</v>
      </c>
      <c r="AN454" s="17"/>
      <c r="AO454" s="17">
        <v>0.102988094753462</v>
      </c>
      <c r="AP454" s="17">
        <v>7.8510306364555998E-2</v>
      </c>
    </row>
    <row r="455" spans="2:42" x14ac:dyDescent="0.35">
      <c r="B455" t="s">
        <v>147</v>
      </c>
      <c r="C455" s="17">
        <v>0.15320262891638101</v>
      </c>
      <c r="D455" s="17">
        <v>0.173026758809741</v>
      </c>
      <c r="E455" s="17">
        <v>0.132984457977843</v>
      </c>
      <c r="F455" s="17"/>
      <c r="G455" s="17">
        <v>0.15643043602259901</v>
      </c>
      <c r="H455" s="17">
        <v>0.17419048244205501</v>
      </c>
      <c r="I455" s="17">
        <v>0.22125713954869899</v>
      </c>
      <c r="J455" s="17">
        <v>0.122978130973887</v>
      </c>
      <c r="K455" s="17">
        <v>0.169632296424298</v>
      </c>
      <c r="L455" s="17">
        <v>9.1997825665523697E-2</v>
      </c>
      <c r="M455" s="17"/>
      <c r="N455" s="17">
        <v>0.16497510302232399</v>
      </c>
      <c r="O455" s="17">
        <v>0.149602420603314</v>
      </c>
      <c r="P455" s="17">
        <v>0.14618126257966299</v>
      </c>
      <c r="Q455" s="17">
        <v>0.152449277344998</v>
      </c>
      <c r="R455" s="17"/>
      <c r="S455" s="17">
        <v>0.15835940886523001</v>
      </c>
      <c r="T455" s="17">
        <v>0.15087651039497699</v>
      </c>
      <c r="U455" s="17">
        <v>0.16701674821965601</v>
      </c>
      <c r="V455" s="17">
        <v>0.15227620755997501</v>
      </c>
      <c r="W455" s="17">
        <v>0.16543866558234999</v>
      </c>
      <c r="X455" s="17">
        <v>0.147432392709657</v>
      </c>
      <c r="Y455" s="17">
        <v>0.124232033999404</v>
      </c>
      <c r="Z455" s="17">
        <v>0.18720689534412299</v>
      </c>
      <c r="AA455" s="17">
        <v>0.16898079301449501</v>
      </c>
      <c r="AB455" s="17">
        <v>0.15099774496045601</v>
      </c>
      <c r="AC455" s="17">
        <v>0.12180189713270501</v>
      </c>
      <c r="AD455" s="17">
        <v>0.12685519226380801</v>
      </c>
      <c r="AE455" s="17"/>
      <c r="AF455" s="17">
        <v>0.160957708166062</v>
      </c>
      <c r="AG455" s="17">
        <v>0.142547379482624</v>
      </c>
      <c r="AH455" s="17"/>
      <c r="AI455" s="17">
        <v>0.15665951876889</v>
      </c>
      <c r="AJ455" s="17">
        <v>0.151644152427996</v>
      </c>
      <c r="AK455" s="17"/>
      <c r="AL455" s="17">
        <v>0.16060955281115599</v>
      </c>
      <c r="AM455" s="17">
        <v>0.152639735869849</v>
      </c>
      <c r="AN455" s="17"/>
      <c r="AO455" s="17">
        <v>0.16504221935062699</v>
      </c>
      <c r="AP455" s="17">
        <v>0.14997491752339201</v>
      </c>
    </row>
    <row r="456" spans="2:42" x14ac:dyDescent="0.35">
      <c r="B456" t="s">
        <v>148</v>
      </c>
      <c r="C456" s="17">
        <v>0.10157875182435699</v>
      </c>
      <c r="D456" s="17">
        <v>0.100625387270161</v>
      </c>
      <c r="E456" s="17">
        <v>0.103245985625196</v>
      </c>
      <c r="F456" s="17"/>
      <c r="G456" s="17">
        <v>0.10330693634941999</v>
      </c>
      <c r="H456" s="17">
        <v>0.108068066872888</v>
      </c>
      <c r="I456" s="17">
        <v>9.2944643791752796E-2</v>
      </c>
      <c r="J456" s="17">
        <v>8.7679237176990596E-2</v>
      </c>
      <c r="K456" s="17">
        <v>8.63231100538778E-2</v>
      </c>
      <c r="L456" s="17">
        <v>0.123679929574858</v>
      </c>
      <c r="M456" s="17"/>
      <c r="N456" s="17">
        <v>0.104420179260805</v>
      </c>
      <c r="O456" s="17">
        <v>0.102774863712127</v>
      </c>
      <c r="P456" s="17">
        <v>0.109445199953493</v>
      </c>
      <c r="Q456" s="17">
        <v>8.87974455257593E-2</v>
      </c>
      <c r="R456" s="17"/>
      <c r="S456" s="17">
        <v>0.10095643490506501</v>
      </c>
      <c r="T456" s="17">
        <v>0.119962396532659</v>
      </c>
      <c r="U456" s="17">
        <v>9.8232531034129905E-2</v>
      </c>
      <c r="V456" s="17">
        <v>0.11442398638153101</v>
      </c>
      <c r="W456" s="17">
        <v>0.100569820872808</v>
      </c>
      <c r="X456" s="17">
        <v>9.1323013798116096E-2</v>
      </c>
      <c r="Y456" s="17">
        <v>9.7945713586703106E-2</v>
      </c>
      <c r="Z456" s="17">
        <v>0.10415637009876801</v>
      </c>
      <c r="AA456" s="17">
        <v>8.1277118578072099E-2</v>
      </c>
      <c r="AB456" s="17">
        <v>0.101222671382059</v>
      </c>
      <c r="AC456" s="17">
        <v>7.8870255250081706E-2</v>
      </c>
      <c r="AD456" s="17">
        <v>0.14802743748212899</v>
      </c>
      <c r="AE456" s="17"/>
      <c r="AF456" s="17">
        <v>9.9268750657501903E-2</v>
      </c>
      <c r="AG456" s="17">
        <v>0.104874003877936</v>
      </c>
      <c r="AH456" s="17"/>
      <c r="AI456" s="17">
        <v>9.29355074908495E-2</v>
      </c>
      <c r="AJ456" s="17">
        <v>0.105475402759694</v>
      </c>
      <c r="AK456" s="17"/>
      <c r="AL456" s="17">
        <v>0.114764033657774</v>
      </c>
      <c r="AM456" s="17">
        <v>0.10057672945096301</v>
      </c>
      <c r="AN456" s="17"/>
      <c r="AO456" s="17">
        <v>0.10503649039188</v>
      </c>
      <c r="AP456" s="17">
        <v>0.10063610247931799</v>
      </c>
    </row>
    <row r="457" spans="2:42" x14ac:dyDescent="0.35">
      <c r="B457" t="s">
        <v>149</v>
      </c>
      <c r="C457" s="17">
        <v>0.20344556159787</v>
      </c>
      <c r="D457" s="17">
        <v>0.183675834698726</v>
      </c>
      <c r="E457" s="17">
        <v>0.22231126075364299</v>
      </c>
      <c r="F457" s="17"/>
      <c r="G457" s="17">
        <v>0.164176617071047</v>
      </c>
      <c r="H457" s="17">
        <v>0.17536801803322599</v>
      </c>
      <c r="I457" s="17">
        <v>0.22618575735185101</v>
      </c>
      <c r="J457" s="17">
        <v>0.26952821968740498</v>
      </c>
      <c r="K457" s="17">
        <v>0.20412734691191101</v>
      </c>
      <c r="L457" s="17">
        <v>0.18000204455312499</v>
      </c>
      <c r="M457" s="17"/>
      <c r="N457" s="17">
        <v>0.213024377092912</v>
      </c>
      <c r="O457" s="17">
        <v>0.21018820767829199</v>
      </c>
      <c r="P457" s="17">
        <v>0.184119971076978</v>
      </c>
      <c r="Q457" s="17">
        <v>0.203260324167718</v>
      </c>
      <c r="R457" s="17"/>
      <c r="S457" s="17">
        <v>0.17297602770963399</v>
      </c>
      <c r="T457" s="17">
        <v>0.210320186772081</v>
      </c>
      <c r="U457" s="17">
        <v>0.185725120195364</v>
      </c>
      <c r="V457" s="17">
        <v>0.18294270382736599</v>
      </c>
      <c r="W457" s="17">
        <v>0.153575715344829</v>
      </c>
      <c r="X457" s="17">
        <v>0.23456190590599599</v>
      </c>
      <c r="Y457" s="17">
        <v>0.19253714618842999</v>
      </c>
      <c r="Z457" s="17">
        <v>0.213248742684958</v>
      </c>
      <c r="AA457" s="17">
        <v>0.23589621773282499</v>
      </c>
      <c r="AB457" s="17">
        <v>0.24267247088829899</v>
      </c>
      <c r="AC457" s="17">
        <v>0.20132169051186599</v>
      </c>
      <c r="AD457" s="17">
        <v>0.23073399253288601</v>
      </c>
      <c r="AE457" s="17"/>
      <c r="AF457" s="17">
        <v>0.19734785423779699</v>
      </c>
      <c r="AG457" s="17">
        <v>0.21347705514801099</v>
      </c>
      <c r="AH457" s="17"/>
      <c r="AI457" s="17">
        <v>0.21359246301302201</v>
      </c>
      <c r="AJ457" s="17">
        <v>0.198871013966855</v>
      </c>
      <c r="AK457" s="17"/>
      <c r="AL457" s="17">
        <v>0.234785827327367</v>
      </c>
      <c r="AM457" s="17">
        <v>0.20106384174949499</v>
      </c>
      <c r="AN457" s="17"/>
      <c r="AO457" s="17">
        <v>0.21851386871892201</v>
      </c>
      <c r="AP457" s="17">
        <v>0.19933763684846401</v>
      </c>
    </row>
    <row r="458" spans="2:42" x14ac:dyDescent="0.35">
      <c r="B458" t="s">
        <v>150</v>
      </c>
      <c r="C458" s="17">
        <v>4.7163971102070899E-2</v>
      </c>
      <c r="D458" s="17">
        <v>3.81614774831485E-2</v>
      </c>
      <c r="E458" s="17">
        <v>5.6295079838505603E-2</v>
      </c>
      <c r="F458" s="17"/>
      <c r="G458" s="17">
        <v>4.2764839836963997E-2</v>
      </c>
      <c r="H458" s="17">
        <v>4.36907908475433E-2</v>
      </c>
      <c r="I458" s="17">
        <v>3.3734095998085703E-2</v>
      </c>
      <c r="J458" s="17">
        <v>3.5885008110860199E-2</v>
      </c>
      <c r="K458" s="17">
        <v>5.5596723354366301E-2</v>
      </c>
      <c r="L458" s="17">
        <v>6.7389834074863306E-2</v>
      </c>
      <c r="M458" s="17"/>
      <c r="N458" s="17">
        <v>4.89916020762826E-2</v>
      </c>
      <c r="O458" s="17">
        <v>5.3874682559220399E-2</v>
      </c>
      <c r="P458" s="17">
        <v>4.8079502207196902E-2</v>
      </c>
      <c r="Q458" s="17">
        <v>3.8043122925279602E-2</v>
      </c>
      <c r="R458" s="17"/>
      <c r="S458" s="17">
        <v>5.1261997015996999E-2</v>
      </c>
      <c r="T458" s="17">
        <v>6.1003823116177101E-2</v>
      </c>
      <c r="U458" s="17">
        <v>4.5823636004288799E-2</v>
      </c>
      <c r="V458" s="17">
        <v>2.5517048972240199E-2</v>
      </c>
      <c r="W458" s="17">
        <v>5.2210827864191497E-2</v>
      </c>
      <c r="X458" s="17">
        <v>4.1562870544000402E-2</v>
      </c>
      <c r="Y458" s="17">
        <v>6.2936634202045899E-2</v>
      </c>
      <c r="Z458" s="17">
        <v>3.0606518764590598E-2</v>
      </c>
      <c r="AA458" s="17">
        <v>4.9818312095717097E-2</v>
      </c>
      <c r="AB458" s="17">
        <v>4.7418046418521098E-2</v>
      </c>
      <c r="AC458" s="17">
        <v>3.9626364316384E-2</v>
      </c>
      <c r="AD458" s="17">
        <v>2.3548768000610201E-2</v>
      </c>
      <c r="AE458" s="17"/>
      <c r="AF458" s="17">
        <v>4.8350970067296599E-2</v>
      </c>
      <c r="AG458" s="17">
        <v>4.59793849374419E-2</v>
      </c>
      <c r="AH458" s="17"/>
      <c r="AI458" s="17">
        <v>4.0293063475013997E-2</v>
      </c>
      <c r="AJ458" s="17">
        <v>5.0261595975152E-2</v>
      </c>
      <c r="AK458" s="17"/>
      <c r="AL458" s="17">
        <v>3.4409140228907502E-2</v>
      </c>
      <c r="AM458" s="17">
        <v>4.8133281130118499E-2</v>
      </c>
      <c r="AN458" s="17"/>
      <c r="AO458" s="17">
        <v>5.1664887104434197E-2</v>
      </c>
      <c r="AP458" s="17">
        <v>4.5936930526605302E-2</v>
      </c>
    </row>
    <row r="459" spans="2:42" x14ac:dyDescent="0.35">
      <c r="B459" t="s">
        <v>151</v>
      </c>
      <c r="C459" s="17">
        <v>0.108445835553551</v>
      </c>
      <c r="D459" s="17">
        <v>9.9241855276038501E-2</v>
      </c>
      <c r="E459" s="17">
        <v>0.11821795893205</v>
      </c>
      <c r="F459" s="17"/>
      <c r="G459" s="17">
        <v>5.1987867054667999E-2</v>
      </c>
      <c r="H459" s="17">
        <v>7.3077158191121899E-2</v>
      </c>
      <c r="I459" s="17">
        <v>8.9019262598797902E-2</v>
      </c>
      <c r="J459" s="17">
        <v>0.115836128277249</v>
      </c>
      <c r="K459" s="17">
        <v>0.12969894261411399</v>
      </c>
      <c r="L459" s="17">
        <v>0.17069016772377699</v>
      </c>
      <c r="M459" s="17"/>
      <c r="N459" s="17">
        <v>8.9975195517215195E-2</v>
      </c>
      <c r="O459" s="17">
        <v>0.117960993394534</v>
      </c>
      <c r="P459" s="17">
        <v>9.71015491709738E-2</v>
      </c>
      <c r="Q459" s="17">
        <v>0.12871391728450901</v>
      </c>
      <c r="R459" s="17"/>
      <c r="S459" s="17">
        <v>0.103480140552717</v>
      </c>
      <c r="T459" s="17">
        <v>0.10417124206419701</v>
      </c>
      <c r="U459" s="17">
        <v>7.4007600491023298E-2</v>
      </c>
      <c r="V459" s="17">
        <v>0.116479300040201</v>
      </c>
      <c r="W459" s="17">
        <v>0.169755134350102</v>
      </c>
      <c r="X459" s="17">
        <v>8.4721407563174506E-2</v>
      </c>
      <c r="Y459" s="17">
        <v>0.115387601082938</v>
      </c>
      <c r="Z459" s="17">
        <v>9.8042398627657998E-2</v>
      </c>
      <c r="AA459" s="17">
        <v>0.11676285033438399</v>
      </c>
      <c r="AB459" s="17">
        <v>0.122767863510985</v>
      </c>
      <c r="AC459" s="17">
        <v>8.9025546587227403E-2</v>
      </c>
      <c r="AD459" s="17">
        <v>9.9912574020393205E-2</v>
      </c>
      <c r="AE459" s="17"/>
      <c r="AF459" s="17">
        <v>0.113488127322527</v>
      </c>
      <c r="AG459" s="17">
        <v>9.9956721549339905E-2</v>
      </c>
      <c r="AH459" s="17"/>
      <c r="AI459" s="17">
        <v>8.8280435479837896E-2</v>
      </c>
      <c r="AJ459" s="17">
        <v>0.11753704274690401</v>
      </c>
      <c r="AK459" s="17"/>
      <c r="AL459" s="17">
        <v>0.100599772106126</v>
      </c>
      <c r="AM459" s="17">
        <v>0.109042101239542</v>
      </c>
      <c r="AN459" s="17"/>
      <c r="AO459" s="17">
        <v>9.1393618159236995E-2</v>
      </c>
      <c r="AP459" s="17">
        <v>0.113094614298477</v>
      </c>
    </row>
    <row r="460" spans="2:42" x14ac:dyDescent="0.35">
      <c r="B460" t="s">
        <v>152</v>
      </c>
      <c r="C460" s="17">
        <v>8.2533258018322495E-2</v>
      </c>
      <c r="D460" s="17">
        <v>7.2568116612927405E-2</v>
      </c>
      <c r="E460" s="17">
        <v>9.2860635392004801E-2</v>
      </c>
      <c r="F460" s="17"/>
      <c r="G460" s="17">
        <v>2.3523381863402301E-2</v>
      </c>
      <c r="H460" s="17">
        <v>4.3554844304241003E-2</v>
      </c>
      <c r="I460" s="17">
        <v>4.0408957957762497E-2</v>
      </c>
      <c r="J460" s="17">
        <v>8.5271135643526993E-2</v>
      </c>
      <c r="K460" s="17">
        <v>0.10847617327280799</v>
      </c>
      <c r="L460" s="17">
        <v>0.16855389363083101</v>
      </c>
      <c r="M460" s="17"/>
      <c r="N460" s="17">
        <v>5.6390295606706199E-2</v>
      </c>
      <c r="O460" s="17">
        <v>7.6667046212094705E-2</v>
      </c>
      <c r="P460" s="17">
        <v>8.9357653553139793E-2</v>
      </c>
      <c r="Q460" s="17">
        <v>0.111955671455209</v>
      </c>
      <c r="R460" s="17"/>
      <c r="S460" s="17">
        <v>7.3052016859286195E-2</v>
      </c>
      <c r="T460" s="17">
        <v>9.4252462434683604E-2</v>
      </c>
      <c r="U460" s="17">
        <v>0.12686620313557101</v>
      </c>
      <c r="V460" s="17">
        <v>9.5639755823388295E-2</v>
      </c>
      <c r="W460" s="17">
        <v>6.4061148991359396E-2</v>
      </c>
      <c r="X460" s="17">
        <v>9.0082580428257494E-2</v>
      </c>
      <c r="Y460" s="17">
        <v>6.5383894325917805E-2</v>
      </c>
      <c r="Z460" s="17">
        <v>9.8672745288674701E-2</v>
      </c>
      <c r="AA460" s="17">
        <v>7.7499081783249393E-2</v>
      </c>
      <c r="AB460" s="17">
        <v>7.5805839038931996E-2</v>
      </c>
      <c r="AC460" s="17">
        <v>3.6711642194065801E-2</v>
      </c>
      <c r="AD460" s="17">
        <v>7.7910303211879597E-2</v>
      </c>
      <c r="AE460" s="17"/>
      <c r="AF460" s="17">
        <v>9.2814227796080007E-2</v>
      </c>
      <c r="AG460" s="17">
        <v>6.8505669259227103E-2</v>
      </c>
      <c r="AH460" s="17"/>
      <c r="AI460" s="17">
        <v>5.7175919704876697E-2</v>
      </c>
      <c r="AJ460" s="17">
        <v>9.3965156995620705E-2</v>
      </c>
      <c r="AK460" s="17"/>
      <c r="AL460" s="17">
        <v>7.7617195197464003E-2</v>
      </c>
      <c r="AM460" s="17">
        <v>8.2906856777738194E-2</v>
      </c>
      <c r="AN460" s="17"/>
      <c r="AO460" s="17">
        <v>6.88505724798089E-2</v>
      </c>
      <c r="AP460" s="17">
        <v>8.6263434348713197E-2</v>
      </c>
    </row>
    <row r="461" spans="2:42" x14ac:dyDescent="0.35">
      <c r="B461" t="s">
        <v>75</v>
      </c>
      <c r="C461" s="17">
        <v>1.6605195339823801E-2</v>
      </c>
      <c r="D461" s="17">
        <v>1.9605461237088399E-2</v>
      </c>
      <c r="E461" s="17">
        <v>1.37964163846433E-2</v>
      </c>
      <c r="F461" s="17"/>
      <c r="G461" s="17">
        <v>2.8109226398979701E-2</v>
      </c>
      <c r="H461" s="17">
        <v>4.3383495285003399E-3</v>
      </c>
      <c r="I461" s="17">
        <v>1.48689745832853E-2</v>
      </c>
      <c r="J461" s="17">
        <v>1.11869440866465E-2</v>
      </c>
      <c r="K461" s="17">
        <v>1.51715728408666E-2</v>
      </c>
      <c r="L461" s="17">
        <v>2.57134413009187E-2</v>
      </c>
      <c r="M461" s="17"/>
      <c r="N461" s="17">
        <v>1.2226276965245199E-2</v>
      </c>
      <c r="O461" s="17">
        <v>1.2776696394941601E-2</v>
      </c>
      <c r="P461" s="17">
        <v>1.7405865292853699E-2</v>
      </c>
      <c r="Q461" s="17">
        <v>2.34831941160413E-2</v>
      </c>
      <c r="R461" s="17"/>
      <c r="S461" s="17">
        <v>1.73878904225203E-2</v>
      </c>
      <c r="T461" s="17">
        <v>1.18253974397201E-2</v>
      </c>
      <c r="U461" s="17">
        <v>3.0066654776591002E-2</v>
      </c>
      <c r="V461" s="17">
        <v>1.9715051400807499E-2</v>
      </c>
      <c r="W461" s="17">
        <v>7.8322502148438205E-3</v>
      </c>
      <c r="X461" s="17">
        <v>1.9176497728509E-2</v>
      </c>
      <c r="Y461" s="17">
        <v>2.6581087696547601E-2</v>
      </c>
      <c r="Z461" s="17">
        <v>8.2661055794106993E-3</v>
      </c>
      <c r="AA461" s="17">
        <v>5.8081725663195896E-3</v>
      </c>
      <c r="AB461" s="17">
        <v>1.97770824327934E-2</v>
      </c>
      <c r="AC461" s="17">
        <v>1.91301223255241E-2</v>
      </c>
      <c r="AD461" s="17">
        <v>1.1478620756932E-2</v>
      </c>
      <c r="AE461" s="17"/>
      <c r="AF461" s="17">
        <v>1.45248392334212E-2</v>
      </c>
      <c r="AG461" s="17">
        <v>1.8014684662061201E-2</v>
      </c>
      <c r="AH461" s="17"/>
      <c r="AI461" s="17">
        <v>1.1639448092748601E-2</v>
      </c>
      <c r="AJ461" s="17">
        <v>1.8843912991244501E-2</v>
      </c>
      <c r="AK461" s="17"/>
      <c r="AL461" s="17">
        <v>3.6154091309929699E-3</v>
      </c>
      <c r="AM461" s="17">
        <v>1.7592360921212E-2</v>
      </c>
      <c r="AN461" s="17"/>
      <c r="AO461" s="17">
        <v>9.2198398327283607E-3</v>
      </c>
      <c r="AP461" s="17">
        <v>1.8618592360938099E-2</v>
      </c>
    </row>
    <row r="462" spans="2:42" x14ac:dyDescent="0.35"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</row>
    <row r="463" spans="2:42" x14ac:dyDescent="0.35">
      <c r="B463" s="6" t="s">
        <v>193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</row>
    <row r="464" spans="2:42" x14ac:dyDescent="0.35">
      <c r="B464" s="24" t="s">
        <v>59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</row>
    <row r="465" spans="2:42" x14ac:dyDescent="0.35">
      <c r="B465" t="s">
        <v>143</v>
      </c>
      <c r="C465" s="17">
        <v>0.132039536802422</v>
      </c>
      <c r="D465" s="17">
        <v>0.11664576974928199</v>
      </c>
      <c r="E465" s="17">
        <v>0.144881834630227</v>
      </c>
      <c r="F465" s="17"/>
      <c r="G465" s="17">
        <v>0.31089357348891</v>
      </c>
      <c r="H465" s="17">
        <v>0.17303296415238201</v>
      </c>
      <c r="I465" s="17">
        <v>8.5065812323990603E-2</v>
      </c>
      <c r="J465" s="17">
        <v>6.5398773373310404E-2</v>
      </c>
      <c r="K465" s="17">
        <v>7.4437951749431894E-2</v>
      </c>
      <c r="L465" s="17">
        <v>0.109907369217476</v>
      </c>
      <c r="M465" s="17"/>
      <c r="N465" s="17">
        <v>0.144528349767925</v>
      </c>
      <c r="O465" s="17">
        <v>0.12803877887173001</v>
      </c>
      <c r="P465" s="17">
        <v>0.113873766577264</v>
      </c>
      <c r="Q465" s="17">
        <v>0.13778666342929899</v>
      </c>
      <c r="R465" s="17"/>
      <c r="S465" s="17">
        <v>0.159261345077952</v>
      </c>
      <c r="T465" s="17">
        <v>0.139442014908229</v>
      </c>
      <c r="U465" s="17">
        <v>0.109038102682326</v>
      </c>
      <c r="V465" s="17">
        <v>9.9465266111195605E-2</v>
      </c>
      <c r="W465" s="17">
        <v>0.122304265859892</v>
      </c>
      <c r="X465" s="17">
        <v>0.165339601788904</v>
      </c>
      <c r="Y465" s="17">
        <v>0.149606759229027</v>
      </c>
      <c r="Z465" s="17">
        <v>0.12962104156481299</v>
      </c>
      <c r="AA465" s="17">
        <v>0.114334852041834</v>
      </c>
      <c r="AB465" s="17">
        <v>0.123494736166606</v>
      </c>
      <c r="AC465" s="17">
        <v>0.139044043491795</v>
      </c>
      <c r="AD465" s="17">
        <v>9.0122042097565497E-2</v>
      </c>
      <c r="AE465" s="17"/>
      <c r="AF465" s="17">
        <v>0.117961592829547</v>
      </c>
      <c r="AG465" s="17">
        <v>0.152210112700225</v>
      </c>
      <c r="AH465" s="17"/>
      <c r="AI465" s="17">
        <v>0.12150338802477401</v>
      </c>
      <c r="AJ465" s="17">
        <v>0.136789569591628</v>
      </c>
      <c r="AK465" s="17"/>
      <c r="AL465" s="17">
        <v>0.120261377675834</v>
      </c>
      <c r="AM465" s="17">
        <v>0.13293462415143301</v>
      </c>
      <c r="AN465" s="17"/>
      <c r="AO465" s="17">
        <v>0.121152824895869</v>
      </c>
      <c r="AP465" s="17">
        <v>0.13500747427020199</v>
      </c>
    </row>
    <row r="466" spans="2:42" x14ac:dyDescent="0.35">
      <c r="B466" t="s">
        <v>144</v>
      </c>
      <c r="C466" s="17">
        <v>6.2322539870022703E-2</v>
      </c>
      <c r="D466" s="17">
        <v>5.98092604455824E-2</v>
      </c>
      <c r="E466" s="17">
        <v>6.5228110146018398E-2</v>
      </c>
      <c r="F466" s="17"/>
      <c r="G466" s="17">
        <v>9.4659586773872498E-2</v>
      </c>
      <c r="H466" s="17">
        <v>9.0549364539439806E-2</v>
      </c>
      <c r="I466" s="17">
        <v>5.8753531688640899E-2</v>
      </c>
      <c r="J466" s="17">
        <v>4.3441156139217299E-2</v>
      </c>
      <c r="K466" s="17">
        <v>2.9528094599534399E-2</v>
      </c>
      <c r="L466" s="17">
        <v>5.7865032028571503E-2</v>
      </c>
      <c r="M466" s="17"/>
      <c r="N466" s="17">
        <v>6.5276489927519499E-2</v>
      </c>
      <c r="O466" s="17">
        <v>6.5233394233577102E-2</v>
      </c>
      <c r="P466" s="17">
        <v>6.7596232587154401E-2</v>
      </c>
      <c r="Q466" s="17">
        <v>5.09102779083455E-2</v>
      </c>
      <c r="R466" s="17"/>
      <c r="S466" s="17">
        <v>9.1603050895330801E-2</v>
      </c>
      <c r="T466" s="17">
        <v>6.9943680930382404E-2</v>
      </c>
      <c r="U466" s="17">
        <v>3.9416461635879203E-2</v>
      </c>
      <c r="V466" s="17">
        <v>8.1039223919971495E-2</v>
      </c>
      <c r="W466" s="17">
        <v>4.8279798445035702E-2</v>
      </c>
      <c r="X466" s="17">
        <v>5.8646755859265598E-2</v>
      </c>
      <c r="Y466" s="17">
        <v>4.0821298764239802E-2</v>
      </c>
      <c r="Z466" s="17">
        <v>4.1683132437608898E-2</v>
      </c>
      <c r="AA466" s="17">
        <v>5.59532164535642E-2</v>
      </c>
      <c r="AB466" s="17">
        <v>8.6079716298772493E-2</v>
      </c>
      <c r="AC466" s="17">
        <v>2.50447607335329E-2</v>
      </c>
      <c r="AD466" s="17">
        <v>4.0323033616034003E-2</v>
      </c>
      <c r="AE466" s="17"/>
      <c r="AF466" s="17">
        <v>6.0072618171913103E-2</v>
      </c>
      <c r="AG466" s="17">
        <v>6.4105572610318101E-2</v>
      </c>
      <c r="AH466" s="17"/>
      <c r="AI466" s="17">
        <v>6.5984976411803994E-2</v>
      </c>
      <c r="AJ466" s="17">
        <v>6.0671396361233698E-2</v>
      </c>
      <c r="AK466" s="17"/>
      <c r="AL466" s="17">
        <v>6.3201066581436205E-2</v>
      </c>
      <c r="AM466" s="17">
        <v>6.2255775774148002E-2</v>
      </c>
      <c r="AN466" s="17"/>
      <c r="AO466" s="17">
        <v>5.62946945571033E-2</v>
      </c>
      <c r="AP466" s="17">
        <v>6.3965852204156001E-2</v>
      </c>
    </row>
    <row r="467" spans="2:42" x14ac:dyDescent="0.35">
      <c r="B467" t="s">
        <v>145</v>
      </c>
      <c r="C467" s="17">
        <v>0.120147452602734</v>
      </c>
      <c r="D467" s="17">
        <v>0.13552438681117601</v>
      </c>
      <c r="E467" s="17">
        <v>0.106005989939973</v>
      </c>
      <c r="F467" s="17"/>
      <c r="G467" s="17">
        <v>0.18247189347579501</v>
      </c>
      <c r="H467" s="17">
        <v>0.18729401780958699</v>
      </c>
      <c r="I467" s="17">
        <v>0.13061146328734299</v>
      </c>
      <c r="J467" s="17">
        <v>9.0240376178148896E-2</v>
      </c>
      <c r="K467" s="17">
        <v>6.3041867797501996E-2</v>
      </c>
      <c r="L467" s="17">
        <v>7.7653452659167496E-2</v>
      </c>
      <c r="M467" s="17"/>
      <c r="N467" s="17">
        <v>0.159404185452442</v>
      </c>
      <c r="O467" s="17">
        <v>0.125127552189467</v>
      </c>
      <c r="P467" s="17">
        <v>0.119410266351623</v>
      </c>
      <c r="Q467" s="17">
        <v>7.3483627271701102E-2</v>
      </c>
      <c r="R467" s="17"/>
      <c r="S467" s="17">
        <v>0.170433594737529</v>
      </c>
      <c r="T467" s="17">
        <v>0.11327651484371599</v>
      </c>
      <c r="U467" s="17">
        <v>7.8471488187556601E-2</v>
      </c>
      <c r="V467" s="17">
        <v>9.4466855261437402E-2</v>
      </c>
      <c r="W467" s="17">
        <v>0.112432121038858</v>
      </c>
      <c r="X467" s="17">
        <v>0.13118419606651999</v>
      </c>
      <c r="Y467" s="17">
        <v>0.113102850710044</v>
      </c>
      <c r="Z467" s="17">
        <v>0.119087521560002</v>
      </c>
      <c r="AA467" s="17">
        <v>0.127463401334869</v>
      </c>
      <c r="AB467" s="17">
        <v>9.9635364314746205E-2</v>
      </c>
      <c r="AC467" s="17">
        <v>0.104648662735551</v>
      </c>
      <c r="AD467" s="17">
        <v>0.16950784981771599</v>
      </c>
      <c r="AE467" s="17"/>
      <c r="AF467" s="17">
        <v>0.117229080750472</v>
      </c>
      <c r="AG467" s="17">
        <v>0.124298796855532</v>
      </c>
      <c r="AH467" s="17"/>
      <c r="AI467" s="17">
        <v>0.14164390087933501</v>
      </c>
      <c r="AJ467" s="17">
        <v>0.110456166315856</v>
      </c>
      <c r="AK467" s="17"/>
      <c r="AL467" s="17">
        <v>0.17557750186235399</v>
      </c>
      <c r="AM467" s="17">
        <v>0.11593501708423801</v>
      </c>
      <c r="AN467" s="17"/>
      <c r="AO467" s="17">
        <v>0.136324011121219</v>
      </c>
      <c r="AP467" s="17">
        <v>0.115737396146859</v>
      </c>
    </row>
    <row r="468" spans="2:42" x14ac:dyDescent="0.35">
      <c r="B468" t="s">
        <v>146</v>
      </c>
      <c r="C468" s="17">
        <v>4.9893946118968101E-2</v>
      </c>
      <c r="D468" s="17">
        <v>5.6403248992267403E-2</v>
      </c>
      <c r="E468" s="17">
        <v>4.3273876269678803E-2</v>
      </c>
      <c r="F468" s="17"/>
      <c r="G468" s="17">
        <v>6.3501175428725895E-2</v>
      </c>
      <c r="H468" s="17">
        <v>7.9547711012199596E-2</v>
      </c>
      <c r="I468" s="17">
        <v>7.5550067025021803E-2</v>
      </c>
      <c r="J468" s="17">
        <v>4.1492375780262297E-2</v>
      </c>
      <c r="K468" s="17">
        <v>1.58815843172995E-2</v>
      </c>
      <c r="L468" s="17">
        <v>2.5304227172794898E-2</v>
      </c>
      <c r="M468" s="17"/>
      <c r="N468" s="17">
        <v>5.7204064047206897E-2</v>
      </c>
      <c r="O468" s="17">
        <v>6.3032822174610106E-2</v>
      </c>
      <c r="P468" s="17">
        <v>4.77082538812637E-2</v>
      </c>
      <c r="Q468" s="17">
        <v>3.0940767944109701E-2</v>
      </c>
      <c r="R468" s="17"/>
      <c r="S468" s="17">
        <v>5.9032506238762598E-2</v>
      </c>
      <c r="T468" s="17">
        <v>2.8746205346595201E-2</v>
      </c>
      <c r="U468" s="17">
        <v>4.9171589179672501E-2</v>
      </c>
      <c r="V468" s="17">
        <v>4.5011055080059301E-2</v>
      </c>
      <c r="W468" s="17">
        <v>6.3777950613295498E-2</v>
      </c>
      <c r="X468" s="17">
        <v>5.37542549070925E-2</v>
      </c>
      <c r="Y468" s="17">
        <v>5.5665715851622999E-2</v>
      </c>
      <c r="Z468" s="17">
        <v>6.0315208603397098E-2</v>
      </c>
      <c r="AA468" s="17">
        <v>4.6914624150278798E-2</v>
      </c>
      <c r="AB468" s="17">
        <v>4.2920256253864399E-2</v>
      </c>
      <c r="AC468" s="17">
        <v>6.3725919390823699E-2</v>
      </c>
      <c r="AD468" s="17">
        <v>5.1034858976458999E-2</v>
      </c>
      <c r="AE468" s="17"/>
      <c r="AF468" s="17">
        <v>4.5945304208810302E-2</v>
      </c>
      <c r="AG468" s="17">
        <v>5.4917777542650703E-2</v>
      </c>
      <c r="AH468" s="17"/>
      <c r="AI468" s="17">
        <v>4.8572097464984303E-2</v>
      </c>
      <c r="AJ468" s="17">
        <v>5.0489877761667697E-2</v>
      </c>
      <c r="AK468" s="17"/>
      <c r="AL468" s="17">
        <v>4.9136563322171499E-2</v>
      </c>
      <c r="AM468" s="17">
        <v>4.9951503819835097E-2</v>
      </c>
      <c r="AN468" s="17"/>
      <c r="AO468" s="17">
        <v>4.9637316082030397E-2</v>
      </c>
      <c r="AP468" s="17">
        <v>4.9963908648382301E-2</v>
      </c>
    </row>
    <row r="469" spans="2:42" x14ac:dyDescent="0.35">
      <c r="B469" t="s">
        <v>147</v>
      </c>
      <c r="C469" s="17">
        <v>6.2149252723011902E-2</v>
      </c>
      <c r="D469" s="17">
        <v>7.1534522747816395E-2</v>
      </c>
      <c r="E469" s="17">
        <v>5.2114228773307097E-2</v>
      </c>
      <c r="F469" s="17"/>
      <c r="G469" s="17">
        <v>8.9236634109353896E-2</v>
      </c>
      <c r="H469" s="17">
        <v>8.1723227398867601E-2</v>
      </c>
      <c r="I469" s="17">
        <v>7.0702433288697006E-2</v>
      </c>
      <c r="J469" s="17">
        <v>6.5875709274988398E-2</v>
      </c>
      <c r="K469" s="17">
        <v>4.0883255326950099E-2</v>
      </c>
      <c r="L469" s="17">
        <v>3.2300004654903E-2</v>
      </c>
      <c r="M469" s="17"/>
      <c r="N469" s="17">
        <v>6.5290822413075003E-2</v>
      </c>
      <c r="O469" s="17">
        <v>7.0186568600789007E-2</v>
      </c>
      <c r="P469" s="17">
        <v>5.9796822167082798E-2</v>
      </c>
      <c r="Q469" s="17">
        <v>5.0666766742383802E-2</v>
      </c>
      <c r="R469" s="17"/>
      <c r="S469" s="17">
        <v>8.6903113470246193E-2</v>
      </c>
      <c r="T469" s="17">
        <v>7.4812284398417098E-2</v>
      </c>
      <c r="U469" s="17">
        <v>5.6976124343076799E-2</v>
      </c>
      <c r="V469" s="17">
        <v>8.0457523508479206E-2</v>
      </c>
      <c r="W469" s="17">
        <v>3.8418414379771698E-2</v>
      </c>
      <c r="X469" s="17">
        <v>5.3024971679184699E-2</v>
      </c>
      <c r="Y469" s="17">
        <v>5.3913717732491297E-2</v>
      </c>
      <c r="Z469" s="17">
        <v>4.0989148617772697E-2</v>
      </c>
      <c r="AA469" s="17">
        <v>5.3853221519014803E-2</v>
      </c>
      <c r="AB469" s="17">
        <v>5.7129181434278399E-2</v>
      </c>
      <c r="AC469" s="17">
        <v>4.4918160578297797E-2</v>
      </c>
      <c r="AD469" s="17">
        <v>5.7784887533784197E-2</v>
      </c>
      <c r="AE469" s="17"/>
      <c r="AF469" s="17">
        <v>5.8939981735054298E-2</v>
      </c>
      <c r="AG469" s="17">
        <v>6.7031165673027901E-2</v>
      </c>
      <c r="AH469" s="17"/>
      <c r="AI469" s="17">
        <v>5.9061694020777801E-2</v>
      </c>
      <c r="AJ469" s="17">
        <v>6.3541222918546997E-2</v>
      </c>
      <c r="AK469" s="17"/>
      <c r="AL469" s="17">
        <v>4.91594465686035E-2</v>
      </c>
      <c r="AM469" s="17">
        <v>6.3136419820174705E-2</v>
      </c>
      <c r="AN469" s="17"/>
      <c r="AO469" s="17">
        <v>6.2755061018577293E-2</v>
      </c>
      <c r="AP469" s="17">
        <v>6.1984097150408E-2</v>
      </c>
    </row>
    <row r="470" spans="2:42" x14ac:dyDescent="0.35">
      <c r="B470" t="s">
        <v>148</v>
      </c>
      <c r="C470" s="17">
        <v>4.0931119191780302E-2</v>
      </c>
      <c r="D470" s="17">
        <v>4.2564534013065897E-2</v>
      </c>
      <c r="E470" s="17">
        <v>3.9633167807322803E-2</v>
      </c>
      <c r="F470" s="17"/>
      <c r="G470" s="17">
        <v>2.7741670901361402E-2</v>
      </c>
      <c r="H470" s="17">
        <v>4.2782752182829599E-2</v>
      </c>
      <c r="I470" s="17">
        <v>5.3104494265256E-2</v>
      </c>
      <c r="J470" s="17">
        <v>3.7300043319191997E-2</v>
      </c>
      <c r="K470" s="17">
        <v>5.1597811918265298E-2</v>
      </c>
      <c r="L470" s="17">
        <v>3.4122017804746697E-2</v>
      </c>
      <c r="M470" s="17"/>
      <c r="N470" s="17">
        <v>5.5266792265695697E-2</v>
      </c>
      <c r="O470" s="17">
        <v>2.8395835979397498E-2</v>
      </c>
      <c r="P470" s="17">
        <v>4.5800213999498803E-2</v>
      </c>
      <c r="Q470" s="17">
        <v>3.4729517926977801E-2</v>
      </c>
      <c r="R470" s="17"/>
      <c r="S470" s="17">
        <v>4.4790710860876999E-2</v>
      </c>
      <c r="T470" s="17">
        <v>4.9014469065890201E-2</v>
      </c>
      <c r="U470" s="17">
        <v>2.89324204077284E-2</v>
      </c>
      <c r="V470" s="17">
        <v>4.1564571832413702E-2</v>
      </c>
      <c r="W470" s="17">
        <v>3.2497469730454101E-2</v>
      </c>
      <c r="X470" s="17">
        <v>5.2386289308432497E-2</v>
      </c>
      <c r="Y470" s="17">
        <v>3.3683394598835799E-2</v>
      </c>
      <c r="Z470" s="17">
        <v>7.3169206337378402E-3</v>
      </c>
      <c r="AA470" s="17">
        <v>3.6096061460455603E-2</v>
      </c>
      <c r="AB470" s="17">
        <v>4.1561344803423002E-2</v>
      </c>
      <c r="AC470" s="17">
        <v>5.6137568825403002E-2</v>
      </c>
      <c r="AD470" s="17">
        <v>5.8026527214652103E-2</v>
      </c>
      <c r="AE470" s="17"/>
      <c r="AF470" s="17">
        <v>3.9575159483310002E-2</v>
      </c>
      <c r="AG470" s="17">
        <v>4.2248791562783702E-2</v>
      </c>
      <c r="AH470" s="17"/>
      <c r="AI470" s="17">
        <v>4.0254064580780402E-2</v>
      </c>
      <c r="AJ470" s="17">
        <v>4.1236357060967802E-2</v>
      </c>
      <c r="AK470" s="17"/>
      <c r="AL470" s="17">
        <v>2.9827618408508699E-2</v>
      </c>
      <c r="AM470" s="17">
        <v>4.1774935527934501E-2</v>
      </c>
      <c r="AN470" s="17"/>
      <c r="AO470" s="17">
        <v>3.4426018823812403E-2</v>
      </c>
      <c r="AP470" s="17">
        <v>4.2704540889670503E-2</v>
      </c>
    </row>
    <row r="471" spans="2:42" x14ac:dyDescent="0.35">
      <c r="B471" t="s">
        <v>149</v>
      </c>
      <c r="C471" s="17">
        <v>5.5514276292635299E-2</v>
      </c>
      <c r="D471" s="17">
        <v>5.6937355318279502E-2</v>
      </c>
      <c r="E471" s="17">
        <v>5.3776763206782201E-2</v>
      </c>
      <c r="F471" s="17"/>
      <c r="G471" s="17">
        <v>3.0883501655597001E-2</v>
      </c>
      <c r="H471" s="17">
        <v>6.10435182937017E-2</v>
      </c>
      <c r="I471" s="17">
        <v>7.9176387670554599E-2</v>
      </c>
      <c r="J471" s="17">
        <v>5.86973299634811E-2</v>
      </c>
      <c r="K471" s="17">
        <v>7.7891235840717402E-2</v>
      </c>
      <c r="L471" s="17">
        <v>3.06038724667189E-2</v>
      </c>
      <c r="M471" s="17"/>
      <c r="N471" s="17">
        <v>6.9666958082776398E-2</v>
      </c>
      <c r="O471" s="17">
        <v>5.6179785328274098E-2</v>
      </c>
      <c r="P471" s="17">
        <v>3.8665088780629103E-2</v>
      </c>
      <c r="Q471" s="17">
        <v>5.2383303913673698E-2</v>
      </c>
      <c r="R471" s="17"/>
      <c r="S471" s="17">
        <v>4.93944441291988E-2</v>
      </c>
      <c r="T471" s="17">
        <v>5.9810800619075399E-2</v>
      </c>
      <c r="U471" s="17">
        <v>6.8408881658215098E-2</v>
      </c>
      <c r="V471" s="17">
        <v>4.4773854442081699E-2</v>
      </c>
      <c r="W471" s="17">
        <v>4.7302354853987601E-2</v>
      </c>
      <c r="X471" s="17">
        <v>5.0039369227316798E-2</v>
      </c>
      <c r="Y471" s="17">
        <v>3.1202211883973301E-2</v>
      </c>
      <c r="Z471" s="17">
        <v>5.72734550184575E-2</v>
      </c>
      <c r="AA471" s="17">
        <v>5.3076934027255197E-2</v>
      </c>
      <c r="AB471" s="17">
        <v>8.0458304133311995E-2</v>
      </c>
      <c r="AC471" s="17">
        <v>9.7643176768955106E-2</v>
      </c>
      <c r="AD471" s="17">
        <v>2.5425155723969899E-2</v>
      </c>
      <c r="AE471" s="17"/>
      <c r="AF471" s="17">
        <v>5.1850647151003702E-2</v>
      </c>
      <c r="AG471" s="17">
        <v>6.01952015949535E-2</v>
      </c>
      <c r="AH471" s="17"/>
      <c r="AI471" s="17">
        <v>4.8217145053836501E-2</v>
      </c>
      <c r="AJ471" s="17">
        <v>5.8804056399477202E-2</v>
      </c>
      <c r="AK471" s="17"/>
      <c r="AL471" s="17">
        <v>6.8987541888529805E-2</v>
      </c>
      <c r="AM471" s="17">
        <v>5.44903684429335E-2</v>
      </c>
      <c r="AN471" s="17"/>
      <c r="AO471" s="17">
        <v>5.9148534644320197E-2</v>
      </c>
      <c r="AP471" s="17">
        <v>5.45235040905101E-2</v>
      </c>
    </row>
    <row r="472" spans="2:42" x14ac:dyDescent="0.35">
      <c r="B472" t="s">
        <v>150</v>
      </c>
      <c r="C472" s="17">
        <v>1.7414067070830899E-2</v>
      </c>
      <c r="D472" s="17">
        <v>1.4280187289789E-2</v>
      </c>
      <c r="E472" s="17">
        <v>2.0599938366742301E-2</v>
      </c>
      <c r="F472" s="17"/>
      <c r="G472" s="17">
        <v>1.6867086247746299E-2</v>
      </c>
      <c r="H472" s="17">
        <v>2.4785332919211901E-2</v>
      </c>
      <c r="I472" s="17">
        <v>1.8010112864531299E-2</v>
      </c>
      <c r="J472" s="17">
        <v>1.9144636955456901E-2</v>
      </c>
      <c r="K472" s="17">
        <v>1.1934579995321E-2</v>
      </c>
      <c r="L472" s="17">
        <v>1.3539740432805E-2</v>
      </c>
      <c r="M472" s="17"/>
      <c r="N472" s="17">
        <v>1.4793953931700099E-2</v>
      </c>
      <c r="O472" s="17">
        <v>1.7659309101413102E-2</v>
      </c>
      <c r="P472" s="17">
        <v>1.8104043605085E-2</v>
      </c>
      <c r="Q472" s="17">
        <v>1.96140727494616E-2</v>
      </c>
      <c r="R472" s="17"/>
      <c r="S472" s="17">
        <v>2.8439120963608799E-2</v>
      </c>
      <c r="T472" s="17">
        <v>2.1489340725815698E-2</v>
      </c>
      <c r="U472" s="17">
        <v>9.0490178504672499E-3</v>
      </c>
      <c r="V472" s="17">
        <v>2.2682490914147299E-2</v>
      </c>
      <c r="W472" s="17">
        <v>3.1783105467231398E-2</v>
      </c>
      <c r="X472" s="17">
        <v>0</v>
      </c>
      <c r="Y472" s="17">
        <v>7.7762565108938598E-3</v>
      </c>
      <c r="Z472" s="17">
        <v>2.491793403153E-2</v>
      </c>
      <c r="AA472" s="17">
        <v>1.42198350771393E-2</v>
      </c>
      <c r="AB472" s="17">
        <v>1.9732865117157199E-2</v>
      </c>
      <c r="AC472" s="17">
        <v>5.5434258337047097E-3</v>
      </c>
      <c r="AD472" s="17">
        <v>1.3773363022144399E-2</v>
      </c>
      <c r="AE472" s="17"/>
      <c r="AF472" s="17">
        <v>1.3052176594182299E-2</v>
      </c>
      <c r="AG472" s="17">
        <v>2.3455665497258301E-2</v>
      </c>
      <c r="AH472" s="17"/>
      <c r="AI472" s="17">
        <v>2.3102728117077202E-2</v>
      </c>
      <c r="AJ472" s="17">
        <v>1.48494367617304E-2</v>
      </c>
      <c r="AK472" s="17"/>
      <c r="AL472" s="17">
        <v>2.1736458281240399E-2</v>
      </c>
      <c r="AM472" s="17">
        <v>1.70855846952464E-2</v>
      </c>
      <c r="AN472" s="17"/>
      <c r="AO472" s="17">
        <v>2.40477559270806E-2</v>
      </c>
      <c r="AP472" s="17">
        <v>1.56055895548412E-2</v>
      </c>
    </row>
    <row r="473" spans="2:42" x14ac:dyDescent="0.35">
      <c r="B473" t="s">
        <v>151</v>
      </c>
      <c r="C473" s="17">
        <v>0.12595815985881401</v>
      </c>
      <c r="D473" s="17">
        <v>0.12964591332372799</v>
      </c>
      <c r="E473" s="17">
        <v>0.123271009784147</v>
      </c>
      <c r="F473" s="17"/>
      <c r="G473" s="17">
        <v>6.8260435285793397E-2</v>
      </c>
      <c r="H473" s="17">
        <v>9.6712956753421397E-2</v>
      </c>
      <c r="I473" s="17">
        <v>0.19358137497967401</v>
      </c>
      <c r="J473" s="17">
        <v>0.168387810176123</v>
      </c>
      <c r="K473" s="17">
        <v>0.133765207511612</v>
      </c>
      <c r="L473" s="17">
        <v>9.3686225223992295E-2</v>
      </c>
      <c r="M473" s="17"/>
      <c r="N473" s="17">
        <v>0.12501847438557201</v>
      </c>
      <c r="O473" s="17">
        <v>0.13012132185070399</v>
      </c>
      <c r="P473" s="17">
        <v>0.13231758975081301</v>
      </c>
      <c r="Q473" s="17">
        <v>0.118732026407498</v>
      </c>
      <c r="R473" s="17"/>
      <c r="S473" s="17">
        <v>0.131499020583667</v>
      </c>
      <c r="T473" s="17">
        <v>0.106005088612705</v>
      </c>
      <c r="U473" s="17">
        <v>0.125307467339796</v>
      </c>
      <c r="V473" s="17">
        <v>0.121109650835047</v>
      </c>
      <c r="W473" s="17">
        <v>0.12937831939800201</v>
      </c>
      <c r="X473" s="17">
        <v>0.126155839597659</v>
      </c>
      <c r="Y473" s="17">
        <v>0.14409779980096099</v>
      </c>
      <c r="Z473" s="17">
        <v>0.100050459975367</v>
      </c>
      <c r="AA473" s="17">
        <v>0.15542079177660201</v>
      </c>
      <c r="AB473" s="17">
        <v>0.10438125699857601</v>
      </c>
      <c r="AC473" s="17">
        <v>0.113346077568982</v>
      </c>
      <c r="AD473" s="17">
        <v>0.15805205497456801</v>
      </c>
      <c r="AE473" s="17"/>
      <c r="AF473" s="17">
        <v>0.13506698349235099</v>
      </c>
      <c r="AG473" s="17">
        <v>0.11477874193585599</v>
      </c>
      <c r="AH473" s="17"/>
      <c r="AI473" s="17">
        <v>0.135174106852568</v>
      </c>
      <c r="AJ473" s="17">
        <v>0.121803316250609</v>
      </c>
      <c r="AK473" s="17"/>
      <c r="AL473" s="17">
        <v>9.3929430500265101E-2</v>
      </c>
      <c r="AM473" s="17">
        <v>0.12839219985993999</v>
      </c>
      <c r="AN473" s="17"/>
      <c r="AO473" s="17">
        <v>0.131124024685877</v>
      </c>
      <c r="AP473" s="17">
        <v>0.124549840808459</v>
      </c>
    </row>
    <row r="474" spans="2:42" x14ac:dyDescent="0.35">
      <c r="B474" t="s">
        <v>152</v>
      </c>
      <c r="C474" s="17">
        <v>0.32017615042501102</v>
      </c>
      <c r="D474" s="17">
        <v>0.30228376412880398</v>
      </c>
      <c r="E474" s="17">
        <v>0.33855985708262298</v>
      </c>
      <c r="F474" s="17"/>
      <c r="G474" s="17">
        <v>8.7235945345255902E-2</v>
      </c>
      <c r="H474" s="17">
        <v>0.15027191398068299</v>
      </c>
      <c r="I474" s="17">
        <v>0.23031943186155801</v>
      </c>
      <c r="J474" s="17">
        <v>0.40171346274629199</v>
      </c>
      <c r="K474" s="17">
        <v>0.486005010175312</v>
      </c>
      <c r="L474" s="17">
        <v>0.51058248066170897</v>
      </c>
      <c r="M474" s="17"/>
      <c r="N474" s="17">
        <v>0.23540498285209899</v>
      </c>
      <c r="O474" s="17">
        <v>0.30628895532222999</v>
      </c>
      <c r="P474" s="17">
        <v>0.33909515205070001</v>
      </c>
      <c r="Q474" s="17">
        <v>0.41254742323740601</v>
      </c>
      <c r="R474" s="17"/>
      <c r="S474" s="17">
        <v>0.16519896739253001</v>
      </c>
      <c r="T474" s="17">
        <v>0.32738427856338898</v>
      </c>
      <c r="U474" s="17">
        <v>0.40995813410964699</v>
      </c>
      <c r="V474" s="17">
        <v>0.35019652238710403</v>
      </c>
      <c r="W474" s="17">
        <v>0.36568155399955798</v>
      </c>
      <c r="X474" s="17">
        <v>0.29378336143867201</v>
      </c>
      <c r="Y474" s="17">
        <v>0.340055622656181</v>
      </c>
      <c r="Z474" s="17">
        <v>0.41047907197790301</v>
      </c>
      <c r="AA474" s="17">
        <v>0.33692598165186</v>
      </c>
      <c r="AB474" s="17">
        <v>0.33561323296857798</v>
      </c>
      <c r="AC474" s="17">
        <v>0.34994820407295502</v>
      </c>
      <c r="AD474" s="17">
        <v>0.324471606266174</v>
      </c>
      <c r="AE474" s="17"/>
      <c r="AF474" s="17">
        <v>0.34967389693763901</v>
      </c>
      <c r="AG474" s="17">
        <v>0.28092349082408502</v>
      </c>
      <c r="AH474" s="17"/>
      <c r="AI474" s="17">
        <v>0.30713647354222501</v>
      </c>
      <c r="AJ474" s="17">
        <v>0.32605485374071203</v>
      </c>
      <c r="AK474" s="17"/>
      <c r="AL474" s="17">
        <v>0.320527246146593</v>
      </c>
      <c r="AM474" s="17">
        <v>0.32014946872243699</v>
      </c>
      <c r="AN474" s="17"/>
      <c r="AO474" s="17">
        <v>0.318391418427246</v>
      </c>
      <c r="AP474" s="17">
        <v>0.32066270440123201</v>
      </c>
    </row>
    <row r="475" spans="2:42" x14ac:dyDescent="0.35">
      <c r="B475" t="s">
        <v>75</v>
      </c>
      <c r="C475" s="17">
        <v>1.3453499043769201E-2</v>
      </c>
      <c r="D475" s="17">
        <v>1.4371057180208899E-2</v>
      </c>
      <c r="E475" s="17">
        <v>1.26552239931791E-2</v>
      </c>
      <c r="F475" s="17"/>
      <c r="G475" s="17">
        <v>2.8248497287589099E-2</v>
      </c>
      <c r="H475" s="17">
        <v>1.22562409576765E-2</v>
      </c>
      <c r="I475" s="17">
        <v>5.1248907447327E-3</v>
      </c>
      <c r="J475" s="17">
        <v>8.3083260935269392E-3</v>
      </c>
      <c r="K475" s="17">
        <v>1.5033400768054501E-2</v>
      </c>
      <c r="L475" s="17">
        <v>1.4435577677115299E-2</v>
      </c>
      <c r="M475" s="17"/>
      <c r="N475" s="17">
        <v>8.1449268739888104E-3</v>
      </c>
      <c r="O475" s="17">
        <v>9.7356763478072695E-3</v>
      </c>
      <c r="P475" s="17">
        <v>1.7632570248885E-2</v>
      </c>
      <c r="Q475" s="17">
        <v>1.8205552469143401E-2</v>
      </c>
      <c r="R475" s="17"/>
      <c r="S475" s="17">
        <v>1.34441256502976E-2</v>
      </c>
      <c r="T475" s="17">
        <v>1.00753219857863E-2</v>
      </c>
      <c r="U475" s="17">
        <v>2.5270312605636201E-2</v>
      </c>
      <c r="V475" s="17">
        <v>1.9232985708064101E-2</v>
      </c>
      <c r="W475" s="17">
        <v>8.1446462139130506E-3</v>
      </c>
      <c r="X475" s="17">
        <v>1.5685360126952302E-2</v>
      </c>
      <c r="Y475" s="17">
        <v>3.0074372261729699E-2</v>
      </c>
      <c r="Z475" s="17">
        <v>8.2661055794106993E-3</v>
      </c>
      <c r="AA475" s="17">
        <v>5.7410805071261197E-3</v>
      </c>
      <c r="AB475" s="17">
        <v>8.9937415106866401E-3</v>
      </c>
      <c r="AC475" s="17">
        <v>0</v>
      </c>
      <c r="AD475" s="17">
        <v>1.1478620756932E-2</v>
      </c>
      <c r="AE475" s="17"/>
      <c r="AF475" s="17">
        <v>1.0632558645717299E-2</v>
      </c>
      <c r="AG475" s="17">
        <v>1.5834683203308601E-2</v>
      </c>
      <c r="AH475" s="17"/>
      <c r="AI475" s="17">
        <v>9.3494250518373206E-3</v>
      </c>
      <c r="AJ475" s="17">
        <v>1.53037468375704E-2</v>
      </c>
      <c r="AK475" s="17"/>
      <c r="AL475" s="17">
        <v>7.6557487644638902E-3</v>
      </c>
      <c r="AM475" s="17">
        <v>1.38941021016797E-2</v>
      </c>
      <c r="AN475" s="17"/>
      <c r="AO475" s="17">
        <v>6.6983398168643099E-3</v>
      </c>
      <c r="AP475" s="17">
        <v>1.52950918352789E-2</v>
      </c>
    </row>
    <row r="476" spans="2:42" x14ac:dyDescent="0.35"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</row>
    <row r="477" spans="2:42" x14ac:dyDescent="0.35">
      <c r="B477" s="6" t="s">
        <v>197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</row>
    <row r="478" spans="2:42" x14ac:dyDescent="0.35">
      <c r="B478" s="24" t="s">
        <v>59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</row>
    <row r="479" spans="2:42" x14ac:dyDescent="0.35">
      <c r="B479" t="s">
        <v>194</v>
      </c>
      <c r="C479" s="17">
        <v>0.67372552520655804</v>
      </c>
      <c r="D479" s="17">
        <v>0.724921929992832</v>
      </c>
      <c r="E479" s="17">
        <v>0.62732318649529095</v>
      </c>
      <c r="F479" s="17"/>
      <c r="G479" s="17">
        <v>0.44650353790352398</v>
      </c>
      <c r="H479" s="17">
        <v>0.57416752864889298</v>
      </c>
      <c r="I479" s="17">
        <v>0.60955794766500204</v>
      </c>
      <c r="J479" s="17">
        <v>0.682804035928538</v>
      </c>
      <c r="K479" s="17">
        <v>0.787497717815966</v>
      </c>
      <c r="L479" s="17">
        <v>0.87568725773964995</v>
      </c>
      <c r="M479" s="17"/>
      <c r="N479" s="17">
        <v>0.65613915254696598</v>
      </c>
      <c r="O479" s="17">
        <v>0.70608981467202103</v>
      </c>
      <c r="P479" s="17">
        <v>0.65597925826794001</v>
      </c>
      <c r="Q479" s="17">
        <v>0.67310277405562902</v>
      </c>
      <c r="R479" s="17"/>
      <c r="S479" s="17">
        <v>0.64582550189575605</v>
      </c>
      <c r="T479" s="17">
        <v>0.71428479453923899</v>
      </c>
      <c r="U479" s="17">
        <v>0.71401209965856005</v>
      </c>
      <c r="V479" s="17">
        <v>0.68301679153794903</v>
      </c>
      <c r="W479" s="17">
        <v>0.62427664628573898</v>
      </c>
      <c r="X479" s="17">
        <v>0.662144576018318</v>
      </c>
      <c r="Y479" s="17">
        <v>0.65946902121288098</v>
      </c>
      <c r="Z479" s="17">
        <v>0.67806743834832595</v>
      </c>
      <c r="AA479" s="17">
        <v>0.71584355776918795</v>
      </c>
      <c r="AB479" s="17">
        <v>0.666839218235043</v>
      </c>
      <c r="AC479" s="17">
        <v>0.64926709885521805</v>
      </c>
      <c r="AD479" s="17">
        <v>0.58196717717011404</v>
      </c>
      <c r="AE479" s="17"/>
      <c r="AF479" s="17">
        <v>0.70920995647360896</v>
      </c>
      <c r="AG479" s="17">
        <v>0.62613149495632203</v>
      </c>
      <c r="AH479" s="17"/>
      <c r="AI479" s="17">
        <v>0.70001695888672499</v>
      </c>
      <c r="AJ479" s="17">
        <v>0.66187250616785898</v>
      </c>
      <c r="AK479" s="17"/>
      <c r="AL479" s="17">
        <v>0.69628360293103297</v>
      </c>
      <c r="AM479" s="17">
        <v>0.67201121231842598</v>
      </c>
      <c r="AN479" s="17"/>
      <c r="AO479" s="17">
        <v>0.65175963360420996</v>
      </c>
      <c r="AP479" s="17">
        <v>0.67971387074737799</v>
      </c>
    </row>
    <row r="480" spans="2:42" x14ac:dyDescent="0.35">
      <c r="B480" t="s">
        <v>195</v>
      </c>
      <c r="C480" s="17">
        <v>0.27087528652538501</v>
      </c>
      <c r="D480" s="17">
        <v>0.22462774910814701</v>
      </c>
      <c r="E480" s="17">
        <v>0.31266072447798099</v>
      </c>
      <c r="F480" s="17"/>
      <c r="G480" s="17">
        <v>0.49264249713243002</v>
      </c>
      <c r="H480" s="17">
        <v>0.38448864813394501</v>
      </c>
      <c r="I480" s="17">
        <v>0.321660494456947</v>
      </c>
      <c r="J480" s="17">
        <v>0.245687388166344</v>
      </c>
      <c r="K480" s="17">
        <v>0.16601780423551199</v>
      </c>
      <c r="L480" s="17">
        <v>7.9079967434523904E-2</v>
      </c>
      <c r="M480" s="17"/>
      <c r="N480" s="17">
        <v>0.29420564572573599</v>
      </c>
      <c r="O480" s="17">
        <v>0.24094827449939199</v>
      </c>
      <c r="P480" s="17">
        <v>0.29400113738369998</v>
      </c>
      <c r="Q480" s="17">
        <v>0.25863490403719802</v>
      </c>
      <c r="R480" s="17"/>
      <c r="S480" s="17">
        <v>0.31637958150666101</v>
      </c>
      <c r="T480" s="17">
        <v>0.235541348901913</v>
      </c>
      <c r="U480" s="17">
        <v>0.22182859742882499</v>
      </c>
      <c r="V480" s="17">
        <v>0.25788304265921402</v>
      </c>
      <c r="W480" s="17">
        <v>0.32477132722781799</v>
      </c>
      <c r="X480" s="17">
        <v>0.27277786224529299</v>
      </c>
      <c r="Y480" s="17">
        <v>0.26435115840734802</v>
      </c>
      <c r="Z480" s="17">
        <v>0.248280754345894</v>
      </c>
      <c r="AA480" s="17">
        <v>0.21160181323312199</v>
      </c>
      <c r="AB480" s="17">
        <v>0.28712855880843802</v>
      </c>
      <c r="AC480" s="17">
        <v>0.32392916272740302</v>
      </c>
      <c r="AD480" s="17">
        <v>0.37811322806554398</v>
      </c>
      <c r="AE480" s="17"/>
      <c r="AF480" s="17">
        <v>0.244281989334306</v>
      </c>
      <c r="AG480" s="17">
        <v>0.30752358015185499</v>
      </c>
      <c r="AH480" s="17"/>
      <c r="AI480" s="17">
        <v>0.266182836865827</v>
      </c>
      <c r="AJ480" s="17">
        <v>0.27299079288496497</v>
      </c>
      <c r="AK480" s="17"/>
      <c r="AL480" s="17">
        <v>0.27885593549016402</v>
      </c>
      <c r="AM480" s="17">
        <v>0.27026879294277201</v>
      </c>
      <c r="AN480" s="17"/>
      <c r="AO480" s="17">
        <v>0.29990771007390399</v>
      </c>
      <c r="AP480" s="17">
        <v>0.26296046170318599</v>
      </c>
    </row>
    <row r="481" spans="2:42" x14ac:dyDescent="0.35">
      <c r="B481" t="s">
        <v>196</v>
      </c>
      <c r="C481" s="17">
        <v>5.5399188268057203E-2</v>
      </c>
      <c r="D481" s="17">
        <v>5.0450320899021399E-2</v>
      </c>
      <c r="E481" s="17">
        <v>6.0016089026727698E-2</v>
      </c>
      <c r="F481" s="17"/>
      <c r="G481" s="17">
        <v>6.0853964964045298E-2</v>
      </c>
      <c r="H481" s="17">
        <v>4.1343823217161797E-2</v>
      </c>
      <c r="I481" s="17">
        <v>6.8781557878051194E-2</v>
      </c>
      <c r="J481" s="17">
        <v>7.1508575905118499E-2</v>
      </c>
      <c r="K481" s="17">
        <v>4.6484477948521799E-2</v>
      </c>
      <c r="L481" s="17">
        <v>4.5232774825826598E-2</v>
      </c>
      <c r="M481" s="17"/>
      <c r="N481" s="17">
        <v>4.9655201727297697E-2</v>
      </c>
      <c r="O481" s="17">
        <v>5.2961910828586797E-2</v>
      </c>
      <c r="P481" s="17">
        <v>5.00196043483601E-2</v>
      </c>
      <c r="Q481" s="17">
        <v>6.8262321907172199E-2</v>
      </c>
      <c r="R481" s="17"/>
      <c r="S481" s="17">
        <v>3.7794916597583599E-2</v>
      </c>
      <c r="T481" s="17">
        <v>5.01738565588482E-2</v>
      </c>
      <c r="U481" s="17">
        <v>6.4159302912614694E-2</v>
      </c>
      <c r="V481" s="17">
        <v>5.9100165802837501E-2</v>
      </c>
      <c r="W481" s="17">
        <v>5.09520264864433E-2</v>
      </c>
      <c r="X481" s="17">
        <v>6.5077561736389303E-2</v>
      </c>
      <c r="Y481" s="17">
        <v>7.6179820379770405E-2</v>
      </c>
      <c r="Z481" s="17">
        <v>7.3651807305779401E-2</v>
      </c>
      <c r="AA481" s="17">
        <v>7.2554628997689399E-2</v>
      </c>
      <c r="AB481" s="17">
        <v>4.6032222956518799E-2</v>
      </c>
      <c r="AC481" s="17">
        <v>2.68037384173784E-2</v>
      </c>
      <c r="AD481" s="17">
        <v>3.9919594764342002E-2</v>
      </c>
      <c r="AE481" s="17"/>
      <c r="AF481" s="17">
        <v>4.6508054192085001E-2</v>
      </c>
      <c r="AG481" s="17">
        <v>6.6344924891823503E-2</v>
      </c>
      <c r="AH481" s="17"/>
      <c r="AI481" s="17">
        <v>3.3800204247447799E-2</v>
      </c>
      <c r="AJ481" s="17">
        <v>6.5136700947176093E-2</v>
      </c>
      <c r="AK481" s="17"/>
      <c r="AL481" s="17">
        <v>2.4860461578803301E-2</v>
      </c>
      <c r="AM481" s="17">
        <v>5.7719994738802599E-2</v>
      </c>
      <c r="AN481" s="17"/>
      <c r="AO481" s="17">
        <v>4.8332656321886297E-2</v>
      </c>
      <c r="AP481" s="17">
        <v>5.7325667549435202E-2</v>
      </c>
    </row>
    <row r="482" spans="2:42" x14ac:dyDescent="0.35"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</row>
    <row r="483" spans="2:42" x14ac:dyDescent="0.35">
      <c r="B483" s="6" t="s">
        <v>206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</row>
    <row r="484" spans="2:42" x14ac:dyDescent="0.35">
      <c r="B484" s="24" t="s">
        <v>59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</row>
    <row r="485" spans="2:42" x14ac:dyDescent="0.35">
      <c r="B485" t="s">
        <v>198</v>
      </c>
      <c r="C485" s="17">
        <v>0.57795693737745502</v>
      </c>
      <c r="D485" s="17">
        <v>0.52539054031146804</v>
      </c>
      <c r="E485" s="17">
        <v>0.62886098526470802</v>
      </c>
      <c r="F485" s="17"/>
      <c r="G485" s="17">
        <v>0.62706506586956101</v>
      </c>
      <c r="H485" s="17">
        <v>0.63269481621680101</v>
      </c>
      <c r="I485" s="17">
        <v>0.67230563455791503</v>
      </c>
      <c r="J485" s="17">
        <v>0.59424401780623504</v>
      </c>
      <c r="K485" s="17">
        <v>0.59075366060444701</v>
      </c>
      <c r="L485" s="17">
        <v>0.40169505820189799</v>
      </c>
      <c r="M485" s="17"/>
      <c r="N485" s="17">
        <v>0.61967701064144398</v>
      </c>
      <c r="O485" s="17">
        <v>0.58244974165528596</v>
      </c>
      <c r="P485" s="17">
        <v>0.52314281341250801</v>
      </c>
      <c r="Q485" s="17">
        <v>0.58021591861569</v>
      </c>
      <c r="R485" s="17"/>
      <c r="S485" s="17">
        <v>0.54538691920904203</v>
      </c>
      <c r="T485" s="17">
        <v>0.57423147723262202</v>
      </c>
      <c r="U485" s="17">
        <v>0.58789326861406799</v>
      </c>
      <c r="V485" s="17">
        <v>0.54398693862660696</v>
      </c>
      <c r="W485" s="17">
        <v>0.59498209334637897</v>
      </c>
      <c r="X485" s="17">
        <v>0.57295060135220599</v>
      </c>
      <c r="Y485" s="17">
        <v>0.59754559983953803</v>
      </c>
      <c r="Z485" s="17">
        <v>0.59633282526749498</v>
      </c>
      <c r="AA485" s="17">
        <v>0.57060205359223704</v>
      </c>
      <c r="AB485" s="17">
        <v>0.58880364286861797</v>
      </c>
      <c r="AC485" s="17">
        <v>0.62647560740906505</v>
      </c>
      <c r="AD485" s="17">
        <v>0.633912413086959</v>
      </c>
      <c r="AE485" s="17"/>
      <c r="AF485" s="17">
        <v>0.58695197414897105</v>
      </c>
      <c r="AG485" s="17">
        <v>0.56768989820870097</v>
      </c>
      <c r="AH485" s="17"/>
      <c r="AI485" s="17">
        <v>0.60932138573827999</v>
      </c>
      <c r="AJ485" s="17">
        <v>0.56381684109812602</v>
      </c>
      <c r="AK485" s="17"/>
      <c r="AL485" s="17">
        <v>0.59884107997051095</v>
      </c>
      <c r="AM485" s="17">
        <v>0.57636983606314296</v>
      </c>
      <c r="AN485" s="17"/>
      <c r="AO485" s="17">
        <v>0.58555674185793105</v>
      </c>
      <c r="AP485" s="17">
        <v>0.57588507723648497</v>
      </c>
    </row>
    <row r="486" spans="2:42" x14ac:dyDescent="0.35">
      <c r="B486" t="s">
        <v>199</v>
      </c>
      <c r="C486" s="17">
        <v>0.52823051130342003</v>
      </c>
      <c r="D486" s="17">
        <v>0.46729950184740099</v>
      </c>
      <c r="E486" s="17">
        <v>0.58707853121739395</v>
      </c>
      <c r="F486" s="17"/>
      <c r="G486" s="17">
        <v>0.70808671953256497</v>
      </c>
      <c r="H486" s="17">
        <v>0.71718647590301199</v>
      </c>
      <c r="I486" s="17">
        <v>0.64588341627209001</v>
      </c>
      <c r="J486" s="17">
        <v>0.54203656140382706</v>
      </c>
      <c r="K486" s="17">
        <v>0.39744804760949498</v>
      </c>
      <c r="L486" s="17">
        <v>0.23414679974821001</v>
      </c>
      <c r="M486" s="17"/>
      <c r="N486" s="17">
        <v>0.57283422908922699</v>
      </c>
      <c r="O486" s="17">
        <v>0.53437844929659895</v>
      </c>
      <c r="P486" s="17">
        <v>0.491905373939728</v>
      </c>
      <c r="Q486" s="17">
        <v>0.509948744512008</v>
      </c>
      <c r="R486" s="17"/>
      <c r="S486" s="17">
        <v>0.53038110917580406</v>
      </c>
      <c r="T486" s="17">
        <v>0.49899195679330699</v>
      </c>
      <c r="U486" s="17">
        <v>0.48700986370114602</v>
      </c>
      <c r="V486" s="17">
        <v>0.51789152294460505</v>
      </c>
      <c r="W486" s="17">
        <v>0.59714580348710999</v>
      </c>
      <c r="X486" s="17">
        <v>0.515312328448708</v>
      </c>
      <c r="Y486" s="17">
        <v>0.54515134208594096</v>
      </c>
      <c r="Z486" s="17">
        <v>0.48286821888505899</v>
      </c>
      <c r="AA486" s="17">
        <v>0.53185110123032797</v>
      </c>
      <c r="AB486" s="17">
        <v>0.55201304868966705</v>
      </c>
      <c r="AC486" s="17">
        <v>0.56260055207605997</v>
      </c>
      <c r="AD486" s="17">
        <v>0.53699912788593596</v>
      </c>
      <c r="AE486" s="17"/>
      <c r="AF486" s="17">
        <v>0.51178395786139497</v>
      </c>
      <c r="AG486" s="17">
        <v>0.55110729962173999</v>
      </c>
      <c r="AH486" s="17"/>
      <c r="AI486" s="17">
        <v>0.58384254899231802</v>
      </c>
      <c r="AJ486" s="17">
        <v>0.50315882637645504</v>
      </c>
      <c r="AK486" s="17"/>
      <c r="AL486" s="17">
        <v>0.52004557349687097</v>
      </c>
      <c r="AM486" s="17">
        <v>0.528852529923167</v>
      </c>
      <c r="AN486" s="17"/>
      <c r="AO486" s="17">
        <v>0.57445579964009397</v>
      </c>
      <c r="AP486" s="17">
        <v>0.51562856441707305</v>
      </c>
    </row>
    <row r="487" spans="2:42" x14ac:dyDescent="0.35">
      <c r="B487" t="s">
        <v>200</v>
      </c>
      <c r="C487" s="17">
        <v>0.48515353443035197</v>
      </c>
      <c r="D487" s="17">
        <v>0.46023077489527398</v>
      </c>
      <c r="E487" s="17">
        <v>0.50966372486598499</v>
      </c>
      <c r="F487" s="17"/>
      <c r="G487" s="17">
        <v>0.39355685042566901</v>
      </c>
      <c r="H487" s="17">
        <v>0.464424630560197</v>
      </c>
      <c r="I487" s="17">
        <v>0.58701600814431298</v>
      </c>
      <c r="J487" s="17">
        <v>0.59033341541740403</v>
      </c>
      <c r="K487" s="17">
        <v>0.52985636905467004</v>
      </c>
      <c r="L487" s="17">
        <v>0.364974122481527</v>
      </c>
      <c r="M487" s="17"/>
      <c r="N487" s="17">
        <v>0.53758284712124405</v>
      </c>
      <c r="O487" s="17">
        <v>0.483538663719707</v>
      </c>
      <c r="P487" s="17">
        <v>0.45123540835891401</v>
      </c>
      <c r="Q487" s="17">
        <v>0.461355612867279</v>
      </c>
      <c r="R487" s="17"/>
      <c r="S487" s="17">
        <v>0.47474148622509998</v>
      </c>
      <c r="T487" s="17">
        <v>0.499605546193224</v>
      </c>
      <c r="U487" s="17">
        <v>0.530114757820214</v>
      </c>
      <c r="V487" s="17">
        <v>0.43069582411818202</v>
      </c>
      <c r="W487" s="17">
        <v>0.46318042723129499</v>
      </c>
      <c r="X487" s="17">
        <v>0.49087937307379298</v>
      </c>
      <c r="Y487" s="17">
        <v>0.50749615895512701</v>
      </c>
      <c r="Z487" s="17">
        <v>0.387015759087393</v>
      </c>
      <c r="AA487" s="17">
        <v>0.49084049621724801</v>
      </c>
      <c r="AB487" s="17">
        <v>0.45286130293065302</v>
      </c>
      <c r="AC487" s="17">
        <v>0.57447005428680398</v>
      </c>
      <c r="AD487" s="17">
        <v>0.54741138358123598</v>
      </c>
      <c r="AE487" s="17"/>
      <c r="AF487" s="17">
        <v>0.49874948896259602</v>
      </c>
      <c r="AG487" s="17">
        <v>0.46947526721454103</v>
      </c>
      <c r="AH487" s="17"/>
      <c r="AI487" s="17">
        <v>0.520543777305428</v>
      </c>
      <c r="AJ487" s="17">
        <v>0.46919848124894697</v>
      </c>
      <c r="AK487" s="17"/>
      <c r="AL487" s="17">
        <v>0.48544981284344102</v>
      </c>
      <c r="AM487" s="17">
        <v>0.48513101859774299</v>
      </c>
      <c r="AN487" s="17"/>
      <c r="AO487" s="17">
        <v>0.48464779437817401</v>
      </c>
      <c r="AP487" s="17">
        <v>0.48529140937943699</v>
      </c>
    </row>
    <row r="488" spans="2:42" x14ac:dyDescent="0.35">
      <c r="B488" t="s">
        <v>201</v>
      </c>
      <c r="C488" s="17">
        <v>0.374093991679048</v>
      </c>
      <c r="D488" s="17">
        <v>0.36383727712667402</v>
      </c>
      <c r="E488" s="17">
        <v>0.38271747334345002</v>
      </c>
      <c r="F488" s="17"/>
      <c r="G488" s="17">
        <v>0.44274095023758803</v>
      </c>
      <c r="H488" s="17">
        <v>0.45925186366910697</v>
      </c>
      <c r="I488" s="17">
        <v>0.407389827322306</v>
      </c>
      <c r="J488" s="17">
        <v>0.36586044298419401</v>
      </c>
      <c r="K488" s="17">
        <v>0.35858466872497502</v>
      </c>
      <c r="L488" s="17">
        <v>0.24852973075953899</v>
      </c>
      <c r="M488" s="17"/>
      <c r="N488" s="17">
        <v>0.45164000915157998</v>
      </c>
      <c r="O488" s="17">
        <v>0.37784980709882998</v>
      </c>
      <c r="P488" s="17">
        <v>0.34146700440000899</v>
      </c>
      <c r="Q488" s="17">
        <v>0.31893401665642301</v>
      </c>
      <c r="R488" s="17"/>
      <c r="S488" s="17">
        <v>0.407897920325827</v>
      </c>
      <c r="T488" s="17">
        <v>0.392249242884189</v>
      </c>
      <c r="U488" s="17">
        <v>0.37541085275248698</v>
      </c>
      <c r="V488" s="17">
        <v>0.35701383491872402</v>
      </c>
      <c r="W488" s="17">
        <v>0.425472948802741</v>
      </c>
      <c r="X488" s="17">
        <v>0.28205392940007601</v>
      </c>
      <c r="Y488" s="17">
        <v>0.39299401638111803</v>
      </c>
      <c r="Z488" s="17">
        <v>0.237550343360308</v>
      </c>
      <c r="AA488" s="17">
        <v>0.32650389382687001</v>
      </c>
      <c r="AB488" s="17">
        <v>0.42381996441997799</v>
      </c>
      <c r="AC488" s="17">
        <v>0.42112482834258202</v>
      </c>
      <c r="AD488" s="17">
        <v>0.42004284668244501</v>
      </c>
      <c r="AE488" s="17"/>
      <c r="AF488" s="17">
        <v>0.36582673247631597</v>
      </c>
      <c r="AG488" s="17">
        <v>0.38621016099864502</v>
      </c>
      <c r="AH488" s="17"/>
      <c r="AI488" s="17">
        <v>0.423837894659017</v>
      </c>
      <c r="AJ488" s="17">
        <v>0.35166784952744901</v>
      </c>
      <c r="AK488" s="17"/>
      <c r="AL488" s="17">
        <v>0.40882308441394699</v>
      </c>
      <c r="AM488" s="17">
        <v>0.37145473615400898</v>
      </c>
      <c r="AN488" s="17"/>
      <c r="AO488" s="17">
        <v>0.406087340063223</v>
      </c>
      <c r="AP488" s="17">
        <v>0.36537195896575703</v>
      </c>
    </row>
    <row r="489" spans="2:42" x14ac:dyDescent="0.35">
      <c r="B489" t="s">
        <v>202</v>
      </c>
      <c r="C489" s="17">
        <v>0.36945736884550401</v>
      </c>
      <c r="D489" s="17">
        <v>0.30254464629988198</v>
      </c>
      <c r="E489" s="17">
        <v>0.43469417185421699</v>
      </c>
      <c r="F489" s="17"/>
      <c r="G489" s="17">
        <v>0.455146310084102</v>
      </c>
      <c r="H489" s="17">
        <v>0.49828715330870799</v>
      </c>
      <c r="I489" s="17">
        <v>0.46375154418180797</v>
      </c>
      <c r="J489" s="17">
        <v>0.37337547982015501</v>
      </c>
      <c r="K489" s="17">
        <v>0.28521421072080999</v>
      </c>
      <c r="L489" s="17">
        <v>0.18336238220590201</v>
      </c>
      <c r="M489" s="17"/>
      <c r="N489" s="17">
        <v>0.40270520404620702</v>
      </c>
      <c r="O489" s="17">
        <v>0.36210078965503401</v>
      </c>
      <c r="P489" s="17">
        <v>0.36740630211828201</v>
      </c>
      <c r="Q489" s="17">
        <v>0.34653307005283102</v>
      </c>
      <c r="R489" s="17"/>
      <c r="S489" s="17">
        <v>0.38242369635088502</v>
      </c>
      <c r="T489" s="17">
        <v>0.36557539876891998</v>
      </c>
      <c r="U489" s="17">
        <v>0.34299719900616499</v>
      </c>
      <c r="V489" s="17">
        <v>0.33869850600423301</v>
      </c>
      <c r="W489" s="17">
        <v>0.38373760924893002</v>
      </c>
      <c r="X489" s="17">
        <v>0.36089449337908303</v>
      </c>
      <c r="Y489" s="17">
        <v>0.335177027670501</v>
      </c>
      <c r="Z489" s="17">
        <v>0.38715831093823799</v>
      </c>
      <c r="AA489" s="17">
        <v>0.33988031052432999</v>
      </c>
      <c r="AB489" s="17">
        <v>0.40750040920964498</v>
      </c>
      <c r="AC489" s="17">
        <v>0.37537714058480098</v>
      </c>
      <c r="AD489" s="17">
        <v>0.533992564360245</v>
      </c>
      <c r="AE489" s="17"/>
      <c r="AF489" s="17">
        <v>0.36228177920603399</v>
      </c>
      <c r="AG489" s="17">
        <v>0.38088892861987</v>
      </c>
      <c r="AH489" s="17"/>
      <c r="AI489" s="17">
        <v>0.37332015281926401</v>
      </c>
      <c r="AJ489" s="17">
        <v>0.36771590230775902</v>
      </c>
      <c r="AK489" s="17"/>
      <c r="AL489" s="17">
        <v>0.37178697550489198</v>
      </c>
      <c r="AM489" s="17">
        <v>0.36928032917176701</v>
      </c>
      <c r="AN489" s="17"/>
      <c r="AO489" s="17">
        <v>0.387561145712574</v>
      </c>
      <c r="AP489" s="17">
        <v>0.36452191375738302</v>
      </c>
    </row>
    <row r="490" spans="2:42" x14ac:dyDescent="0.35">
      <c r="B490" t="s">
        <v>203</v>
      </c>
      <c r="C490" s="17">
        <v>0.35621048734079103</v>
      </c>
      <c r="D490" s="17">
        <v>0.34105066693426001</v>
      </c>
      <c r="E490" s="17">
        <v>0.37025234432832299</v>
      </c>
      <c r="F490" s="17"/>
      <c r="G490" s="17">
        <v>0.46650545075232402</v>
      </c>
      <c r="H490" s="17">
        <v>0.46891297919408398</v>
      </c>
      <c r="I490" s="17">
        <v>0.42237773961434399</v>
      </c>
      <c r="J490" s="17">
        <v>0.32216350179735798</v>
      </c>
      <c r="K490" s="17">
        <v>0.28011898721727202</v>
      </c>
      <c r="L490" s="17">
        <v>0.21511832489629401</v>
      </c>
      <c r="M490" s="17"/>
      <c r="N490" s="17">
        <v>0.37853815051409101</v>
      </c>
      <c r="O490" s="17">
        <v>0.33342872309379201</v>
      </c>
      <c r="P490" s="17">
        <v>0.36235155402303498</v>
      </c>
      <c r="Q490" s="17">
        <v>0.35114526954807901</v>
      </c>
      <c r="R490" s="17"/>
      <c r="S490" s="17">
        <v>0.40485061932866001</v>
      </c>
      <c r="T490" s="17">
        <v>0.37975460278180101</v>
      </c>
      <c r="U490" s="17">
        <v>0.330797294188928</v>
      </c>
      <c r="V490" s="17">
        <v>0.34947241677552099</v>
      </c>
      <c r="W490" s="17">
        <v>0.35892429142756299</v>
      </c>
      <c r="X490" s="17">
        <v>0.36665317883159798</v>
      </c>
      <c r="Y490" s="17">
        <v>0.30237106459351898</v>
      </c>
      <c r="Z490" s="17">
        <v>0.32238835582678599</v>
      </c>
      <c r="AA490" s="17">
        <v>0.33135439153853802</v>
      </c>
      <c r="AB490" s="17">
        <v>0.28918036085883297</v>
      </c>
      <c r="AC490" s="17">
        <v>0.407830229034499</v>
      </c>
      <c r="AD490" s="17">
        <v>0.47340783988862301</v>
      </c>
      <c r="AE490" s="17"/>
      <c r="AF490" s="17">
        <v>0.34489393064901602</v>
      </c>
      <c r="AG490" s="17">
        <v>0.37320017639280301</v>
      </c>
      <c r="AH490" s="17"/>
      <c r="AI490" s="17">
        <v>0.34747899481146</v>
      </c>
      <c r="AJ490" s="17">
        <v>0.360146923384767</v>
      </c>
      <c r="AK490" s="17"/>
      <c r="AL490" s="17">
        <v>0.36004535771019303</v>
      </c>
      <c r="AM490" s="17">
        <v>0.35591905436592097</v>
      </c>
      <c r="AN490" s="17"/>
      <c r="AO490" s="17">
        <v>0.352624967564313</v>
      </c>
      <c r="AP490" s="17">
        <v>0.35718797242328598</v>
      </c>
    </row>
    <row r="491" spans="2:42" x14ac:dyDescent="0.35">
      <c r="B491" t="s">
        <v>204</v>
      </c>
      <c r="C491" s="17">
        <v>9.81041379228315E-2</v>
      </c>
      <c r="D491" s="17">
        <v>8.9345403996511197E-2</v>
      </c>
      <c r="E491" s="17">
        <v>0.105512602581409</v>
      </c>
      <c r="F491" s="17"/>
      <c r="G491" s="17">
        <v>0.13427183808659501</v>
      </c>
      <c r="H491" s="17">
        <v>0.13992963448260601</v>
      </c>
      <c r="I491" s="17">
        <v>8.9276853547978305E-2</v>
      </c>
      <c r="J491" s="17">
        <v>8.1161980819394006E-2</v>
      </c>
      <c r="K491" s="17">
        <v>5.8375131002847198E-2</v>
      </c>
      <c r="L491" s="17">
        <v>8.7327029653054097E-2</v>
      </c>
      <c r="M491" s="17"/>
      <c r="N491" s="17">
        <v>8.8385368801460404E-2</v>
      </c>
      <c r="O491" s="17">
        <v>0.106817919342673</v>
      </c>
      <c r="P491" s="17">
        <v>9.4813336135718906E-2</v>
      </c>
      <c r="Q491" s="17">
        <v>0.102364947684489</v>
      </c>
      <c r="R491" s="17"/>
      <c r="S491" s="17">
        <v>8.2772685866726106E-2</v>
      </c>
      <c r="T491" s="17">
        <v>9.8545078010090104E-2</v>
      </c>
      <c r="U491" s="17">
        <v>0.100923893896429</v>
      </c>
      <c r="V491" s="17">
        <v>0.12539085259454499</v>
      </c>
      <c r="W491" s="17">
        <v>7.2017990065437895E-2</v>
      </c>
      <c r="X491" s="17">
        <v>0.108450016067238</v>
      </c>
      <c r="Y491" s="17">
        <v>7.6504463729011998E-2</v>
      </c>
      <c r="Z491" s="17">
        <v>0.10551889099109001</v>
      </c>
      <c r="AA491" s="17">
        <v>0.110489614449264</v>
      </c>
      <c r="AB491" s="17">
        <v>8.4654186117245303E-2</v>
      </c>
      <c r="AC491" s="17">
        <v>9.1876741647238094E-2</v>
      </c>
      <c r="AD491" s="17">
        <v>0.16147572104917099</v>
      </c>
      <c r="AE491" s="17"/>
      <c r="AF491" s="17">
        <v>0.10030815399666</v>
      </c>
      <c r="AG491" s="17">
        <v>9.5242316413923001E-2</v>
      </c>
      <c r="AH491" s="17"/>
      <c r="AI491" s="17">
        <v>0.103460809631494</v>
      </c>
      <c r="AJ491" s="17">
        <v>9.5689179023319804E-2</v>
      </c>
      <c r="AK491" s="17"/>
      <c r="AL491" s="17">
        <v>0.11555814415968001</v>
      </c>
      <c r="AM491" s="17">
        <v>9.67777116108543E-2</v>
      </c>
      <c r="AN491" s="17"/>
      <c r="AO491" s="17">
        <v>8.8661443846911506E-2</v>
      </c>
      <c r="AP491" s="17">
        <v>0.10067840697534899</v>
      </c>
    </row>
    <row r="492" spans="2:42" x14ac:dyDescent="0.35">
      <c r="B492" t="s">
        <v>205</v>
      </c>
      <c r="C492" s="17">
        <v>5.5798891381513498E-2</v>
      </c>
      <c r="D492" s="17">
        <v>6.3304985824576596E-2</v>
      </c>
      <c r="E492" s="17">
        <v>4.7497819249821903E-2</v>
      </c>
      <c r="F492" s="17"/>
      <c r="G492" s="17">
        <v>0.109403996417638</v>
      </c>
      <c r="H492" s="17">
        <v>0.10178975488068299</v>
      </c>
      <c r="I492" s="17">
        <v>7.1449792089805203E-2</v>
      </c>
      <c r="J492" s="17">
        <v>4.32179780992068E-2</v>
      </c>
      <c r="K492" s="17">
        <v>1.5149719393253399E-2</v>
      </c>
      <c r="L492" s="17">
        <v>7.0880228908863597E-3</v>
      </c>
      <c r="M492" s="17"/>
      <c r="N492" s="17">
        <v>6.2737566222262495E-2</v>
      </c>
      <c r="O492" s="17">
        <v>4.7066968112441702E-2</v>
      </c>
      <c r="P492" s="17">
        <v>7.1331339947157305E-2</v>
      </c>
      <c r="Q492" s="17">
        <v>4.4450110669634099E-2</v>
      </c>
      <c r="R492" s="17"/>
      <c r="S492" s="17">
        <v>8.7913719340481894E-2</v>
      </c>
      <c r="T492" s="17">
        <v>3.9133849994992101E-2</v>
      </c>
      <c r="U492" s="17">
        <v>3.7718549471312597E-2</v>
      </c>
      <c r="V492" s="17">
        <v>4.73109854050697E-2</v>
      </c>
      <c r="W492" s="17">
        <v>4.1609613903782497E-2</v>
      </c>
      <c r="X492" s="17">
        <v>8.5091827860348093E-2</v>
      </c>
      <c r="Y492" s="17">
        <v>5.0258632177598503E-2</v>
      </c>
      <c r="Z492" s="17">
        <v>3.6143171178750502E-2</v>
      </c>
      <c r="AA492" s="17">
        <v>7.0347342564114498E-2</v>
      </c>
      <c r="AB492" s="17">
        <v>4.3977748132670899E-2</v>
      </c>
      <c r="AC492" s="17">
        <v>4.8971105452772702E-2</v>
      </c>
      <c r="AD492" s="17">
        <v>3.15120623248554E-2</v>
      </c>
      <c r="AE492" s="17"/>
      <c r="AF492" s="17">
        <v>5.4832013654220399E-2</v>
      </c>
      <c r="AG492" s="17">
        <v>5.7597930438107001E-2</v>
      </c>
      <c r="AH492" s="17"/>
      <c r="AI492" s="17">
        <v>6.6777841355711506E-2</v>
      </c>
      <c r="AJ492" s="17">
        <v>5.0849229653204597E-2</v>
      </c>
      <c r="AK492" s="17"/>
      <c r="AL492" s="17">
        <v>3.7255564360110703E-2</v>
      </c>
      <c r="AM492" s="17">
        <v>5.7208101194952198E-2</v>
      </c>
      <c r="AN492" s="17"/>
      <c r="AO492" s="17">
        <v>4.9522684733434102E-2</v>
      </c>
      <c r="AP492" s="17">
        <v>5.7509912030011802E-2</v>
      </c>
    </row>
    <row r="493" spans="2:42" x14ac:dyDescent="0.35">
      <c r="B493" t="s">
        <v>75</v>
      </c>
      <c r="C493" s="17">
        <v>7.4447156809741297E-3</v>
      </c>
      <c r="D493" s="17">
        <v>9.6640931505543905E-3</v>
      </c>
      <c r="E493" s="17">
        <v>5.3319057332647897E-3</v>
      </c>
      <c r="F493" s="17"/>
      <c r="G493" s="17">
        <v>2.09234987926195E-2</v>
      </c>
      <c r="H493" s="17">
        <v>1.2922221017507399E-2</v>
      </c>
      <c r="I493" s="17">
        <v>2.3320478235411501E-3</v>
      </c>
      <c r="J493" s="17">
        <v>5.6907088758349801E-3</v>
      </c>
      <c r="K493" s="17">
        <v>0</v>
      </c>
      <c r="L493" s="17">
        <v>4.5324945191225199E-3</v>
      </c>
      <c r="M493" s="17"/>
      <c r="N493" s="17">
        <v>1.03964219626322E-3</v>
      </c>
      <c r="O493" s="17">
        <v>7.5922549399847503E-3</v>
      </c>
      <c r="P493" s="17">
        <v>5.58718078900549E-3</v>
      </c>
      <c r="Q493" s="17">
        <v>1.4598264163172101E-2</v>
      </c>
      <c r="R493" s="17"/>
      <c r="S493" s="17">
        <v>4.74460228901447E-3</v>
      </c>
      <c r="T493" s="17">
        <v>8.4247617347813896E-3</v>
      </c>
      <c r="U493" s="17">
        <v>1.23837243441429E-2</v>
      </c>
      <c r="V493" s="17">
        <v>1.3992037856241099E-2</v>
      </c>
      <c r="W493" s="17">
        <v>9.4489167736827601E-3</v>
      </c>
      <c r="X493" s="17">
        <v>1.1662323052611299E-2</v>
      </c>
      <c r="Y493" s="17">
        <v>1.1456568291202099E-2</v>
      </c>
      <c r="Z493" s="17">
        <v>2.0150780449991999E-2</v>
      </c>
      <c r="AA493" s="17">
        <v>0</v>
      </c>
      <c r="AB493" s="17">
        <v>0</v>
      </c>
      <c r="AC493" s="17">
        <v>0</v>
      </c>
      <c r="AD493" s="17">
        <v>0</v>
      </c>
      <c r="AE493" s="17"/>
      <c r="AF493" s="17">
        <v>2.3396629826059399E-3</v>
      </c>
      <c r="AG493" s="17">
        <v>1.28556646185256E-2</v>
      </c>
      <c r="AH493" s="17"/>
      <c r="AI493" s="17">
        <v>4.4837853422801197E-3</v>
      </c>
      <c r="AJ493" s="17">
        <v>8.7795977609603695E-3</v>
      </c>
      <c r="AK493" s="17"/>
      <c r="AL493" s="17">
        <v>4.9521039387205399E-3</v>
      </c>
      <c r="AM493" s="17">
        <v>7.6341430110439803E-3</v>
      </c>
      <c r="AN493" s="17"/>
      <c r="AO493" s="17">
        <v>4.8695338086082304E-3</v>
      </c>
      <c r="AP493" s="17">
        <v>8.1467622521470308E-3</v>
      </c>
    </row>
    <row r="494" spans="2:42" x14ac:dyDescent="0.35">
      <c r="B494" t="s">
        <v>99</v>
      </c>
      <c r="C494" s="17">
        <v>0.14736216396947999</v>
      </c>
      <c r="D494" s="17">
        <v>0.164378237744602</v>
      </c>
      <c r="E494" s="17">
        <v>0.13181771484992699</v>
      </c>
      <c r="F494" s="17"/>
      <c r="G494" s="17">
        <v>4.4536141052247603E-2</v>
      </c>
      <c r="H494" s="17">
        <v>4.2420689016155401E-2</v>
      </c>
      <c r="I494" s="17">
        <v>8.0707036734638596E-2</v>
      </c>
      <c r="J494" s="17">
        <v>0.139904864866538</v>
      </c>
      <c r="K494" s="17">
        <v>0.19225420025912099</v>
      </c>
      <c r="L494" s="17">
        <v>0.33216905928159401</v>
      </c>
      <c r="M494" s="17"/>
      <c r="N494" s="17">
        <v>0.121564927300332</v>
      </c>
      <c r="O494" s="17">
        <v>0.149173040683661</v>
      </c>
      <c r="P494" s="17">
        <v>0.136432722680187</v>
      </c>
      <c r="Q494" s="17">
        <v>0.17949321357560699</v>
      </c>
      <c r="R494" s="17"/>
      <c r="S494" s="17">
        <v>0.112268866537597</v>
      </c>
      <c r="T494" s="17">
        <v>0.14669242482037601</v>
      </c>
      <c r="U494" s="17">
        <v>0.183721105749684</v>
      </c>
      <c r="V494" s="17">
        <v>0.167016447714464</v>
      </c>
      <c r="W494" s="17">
        <v>0.124446069778076</v>
      </c>
      <c r="X494" s="17">
        <v>0.170277536094216</v>
      </c>
      <c r="Y494" s="17">
        <v>0.152897107080118</v>
      </c>
      <c r="Z494" s="17">
        <v>0.16883873772198599</v>
      </c>
      <c r="AA494" s="17">
        <v>0.17320785116342999</v>
      </c>
      <c r="AB494" s="17">
        <v>0.126816731981403</v>
      </c>
      <c r="AC494" s="17">
        <v>0.128790794808023</v>
      </c>
      <c r="AD494" s="17">
        <v>9.6922732582420304E-2</v>
      </c>
      <c r="AE494" s="17"/>
      <c r="AF494" s="17">
        <v>0.15166679973531799</v>
      </c>
      <c r="AG494" s="17">
        <v>0.14021656766649501</v>
      </c>
      <c r="AH494" s="17"/>
      <c r="AI494" s="17">
        <v>0.11413514004413999</v>
      </c>
      <c r="AJ494" s="17">
        <v>0.16234196887389801</v>
      </c>
      <c r="AK494" s="17"/>
      <c r="AL494" s="17">
        <v>0.118294400241227</v>
      </c>
      <c r="AM494" s="17">
        <v>0.149571183842412</v>
      </c>
      <c r="AN494" s="17"/>
      <c r="AO494" s="17">
        <v>0.12396193318551001</v>
      </c>
      <c r="AP494" s="17">
        <v>0.153741539330431</v>
      </c>
    </row>
    <row r="495" spans="2:42" x14ac:dyDescent="0.35"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</row>
    <row r="496" spans="2:42" x14ac:dyDescent="0.35">
      <c r="B496" s="6" t="s">
        <v>220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</row>
    <row r="497" spans="2:42" x14ac:dyDescent="0.35">
      <c r="B497" s="24" t="s">
        <v>59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</row>
    <row r="498" spans="2:42" x14ac:dyDescent="0.35">
      <c r="B498" t="s">
        <v>212</v>
      </c>
      <c r="C498" s="17">
        <v>7.7070420935359693E-2</v>
      </c>
      <c r="D498" s="17">
        <v>0.13301259575281499</v>
      </c>
      <c r="E498" s="17">
        <v>2.24022543317106E-2</v>
      </c>
      <c r="F498" s="17"/>
      <c r="G498" s="17">
        <v>9.4451224371210299E-2</v>
      </c>
      <c r="H498" s="17">
        <v>0.11424486343249</v>
      </c>
      <c r="I498" s="17">
        <v>9.16445303283899E-2</v>
      </c>
      <c r="J498" s="17">
        <v>6.6503758030297802E-2</v>
      </c>
      <c r="K498" s="17">
        <v>4.6164340575876803E-2</v>
      </c>
      <c r="L498" s="17">
        <v>5.2507793202489897E-2</v>
      </c>
      <c r="M498" s="17"/>
      <c r="N498" s="17">
        <v>0.100445857366993</v>
      </c>
      <c r="O498" s="17">
        <v>6.8663481070941904E-2</v>
      </c>
      <c r="P498" s="17">
        <v>8.5160923056580698E-2</v>
      </c>
      <c r="Q498" s="17">
        <v>5.4464921540835098E-2</v>
      </c>
      <c r="R498" s="17"/>
      <c r="S498" s="17">
        <v>0.12866267615447999</v>
      </c>
      <c r="T498" s="17">
        <v>7.4404303855542003E-2</v>
      </c>
      <c r="U498" s="17">
        <v>3.0642980520294901E-2</v>
      </c>
      <c r="V498" s="17">
        <v>7.2880609715757605E-2</v>
      </c>
      <c r="W498" s="17">
        <v>6.8547836448547894E-2</v>
      </c>
      <c r="X498" s="17">
        <v>6.7007416490351093E-2</v>
      </c>
      <c r="Y498" s="17">
        <v>9.5272664452098907E-2</v>
      </c>
      <c r="Z498" s="17">
        <v>0.11106981983990601</v>
      </c>
      <c r="AA498" s="17">
        <v>7.0180240410943395E-2</v>
      </c>
      <c r="AB498" s="17">
        <v>5.2269665438690702E-2</v>
      </c>
      <c r="AC498" s="17">
        <v>7.8741598848242E-2</v>
      </c>
      <c r="AD498" s="17">
        <v>3.7691733952505198E-2</v>
      </c>
      <c r="AE498" s="17"/>
      <c r="AF498" s="17">
        <v>7.5954989595177005E-2</v>
      </c>
      <c r="AG498" s="17">
        <v>7.8588950070916194E-2</v>
      </c>
      <c r="AH498" s="17"/>
      <c r="AI498" s="17">
        <v>0.10883391021965701</v>
      </c>
      <c r="AJ498" s="17">
        <v>6.2750424247377604E-2</v>
      </c>
      <c r="AK498" s="17"/>
      <c r="AL498" s="17">
        <v>9.4263929008699399E-2</v>
      </c>
      <c r="AM498" s="17">
        <v>7.5763791317253804E-2</v>
      </c>
      <c r="AN498" s="17"/>
      <c r="AO498" s="17">
        <v>7.9391182671268906E-2</v>
      </c>
      <c r="AP498" s="17">
        <v>7.6437734430111995E-2</v>
      </c>
    </row>
    <row r="499" spans="2:42" x14ac:dyDescent="0.35">
      <c r="B499" t="s">
        <v>213</v>
      </c>
      <c r="C499" s="17">
        <v>4.1221402748071102E-2</v>
      </c>
      <c r="D499" s="17">
        <v>4.7078310878153798E-2</v>
      </c>
      <c r="E499" s="17">
        <v>3.5802146097483001E-2</v>
      </c>
      <c r="F499" s="17"/>
      <c r="G499" s="17">
        <v>5.6300200076358498E-2</v>
      </c>
      <c r="H499" s="17">
        <v>3.3930220899463001E-2</v>
      </c>
      <c r="I499" s="17">
        <v>4.5141351573178501E-2</v>
      </c>
      <c r="J499" s="17">
        <v>3.8437670781441398E-2</v>
      </c>
      <c r="K499" s="17">
        <v>4.0334185817382899E-2</v>
      </c>
      <c r="L499" s="17">
        <v>3.6756729818984799E-2</v>
      </c>
      <c r="M499" s="17"/>
      <c r="N499" s="17">
        <v>3.6930077617169203E-2</v>
      </c>
      <c r="O499" s="17">
        <v>3.12189443774285E-2</v>
      </c>
      <c r="P499" s="17">
        <v>5.4138353341974498E-2</v>
      </c>
      <c r="Q499" s="17">
        <v>4.4083375812815802E-2</v>
      </c>
      <c r="R499" s="17"/>
      <c r="S499" s="17">
        <v>7.1227015349075704E-2</v>
      </c>
      <c r="T499" s="17">
        <v>3.8947063247346099E-2</v>
      </c>
      <c r="U499" s="17">
        <v>2.67012469504034E-2</v>
      </c>
      <c r="V499" s="17">
        <v>4.0350427742798303E-2</v>
      </c>
      <c r="W499" s="17">
        <v>3.8916191996981403E-2</v>
      </c>
      <c r="X499" s="17">
        <v>3.7603527967914899E-2</v>
      </c>
      <c r="Y499" s="17">
        <v>2.4380643384442801E-2</v>
      </c>
      <c r="Z499" s="17">
        <v>6.6278276761805394E-2</v>
      </c>
      <c r="AA499" s="17">
        <v>2.9320702213511199E-2</v>
      </c>
      <c r="AB499" s="17">
        <v>4.67375957483218E-2</v>
      </c>
      <c r="AC499" s="17">
        <v>3.0079036261589701E-2</v>
      </c>
      <c r="AD499" s="17">
        <v>2.59570744512253E-2</v>
      </c>
      <c r="AE499" s="17"/>
      <c r="AF499" s="17">
        <v>4.2816559220073297E-2</v>
      </c>
      <c r="AG499" s="17">
        <v>3.9433297998708997E-2</v>
      </c>
      <c r="AH499" s="17"/>
      <c r="AI499" s="17">
        <v>4.4554091146144399E-2</v>
      </c>
      <c r="AJ499" s="17">
        <v>3.9718920247004103E-2</v>
      </c>
      <c r="AK499" s="17"/>
      <c r="AL499" s="17">
        <v>4.4751508451792203E-2</v>
      </c>
      <c r="AM499" s="17">
        <v>4.0953130523004998E-2</v>
      </c>
      <c r="AN499" s="17"/>
      <c r="AO499" s="17">
        <v>3.7757995729657198E-2</v>
      </c>
      <c r="AP499" s="17">
        <v>4.2165597427268602E-2</v>
      </c>
    </row>
    <row r="500" spans="2:42" x14ac:dyDescent="0.35">
      <c r="B500" t="s">
        <v>214</v>
      </c>
      <c r="C500" s="17">
        <v>0.13095695089204601</v>
      </c>
      <c r="D500" s="17">
        <v>0.114719880479266</v>
      </c>
      <c r="E500" s="17">
        <v>0.147131955940489</v>
      </c>
      <c r="F500" s="17"/>
      <c r="G500" s="17">
        <v>0.13859604939800799</v>
      </c>
      <c r="H500" s="17">
        <v>0.13119068910957901</v>
      </c>
      <c r="I500" s="17">
        <v>0.11012343616079801</v>
      </c>
      <c r="J500" s="17">
        <v>0.150038529313165</v>
      </c>
      <c r="K500" s="17">
        <v>0.15465514182986001</v>
      </c>
      <c r="L500" s="17">
        <v>0.11121429721291901</v>
      </c>
      <c r="M500" s="17"/>
      <c r="N500" s="17">
        <v>0.14610434868503</v>
      </c>
      <c r="O500" s="17">
        <v>0.138047370864816</v>
      </c>
      <c r="P500" s="17">
        <v>0.118840313370097</v>
      </c>
      <c r="Q500" s="17">
        <v>0.115517521105528</v>
      </c>
      <c r="R500" s="17"/>
      <c r="S500" s="17">
        <v>0.138971974974442</v>
      </c>
      <c r="T500" s="17">
        <v>0.114692752634623</v>
      </c>
      <c r="U500" s="17">
        <v>0.105121386454059</v>
      </c>
      <c r="V500" s="17">
        <v>0.120842476417446</v>
      </c>
      <c r="W500" s="17">
        <v>0.13840751541117399</v>
      </c>
      <c r="X500" s="17">
        <v>0.13731052006473199</v>
      </c>
      <c r="Y500" s="17">
        <v>0.12893256373987499</v>
      </c>
      <c r="Z500" s="17">
        <v>9.6745350394711702E-2</v>
      </c>
      <c r="AA500" s="17">
        <v>0.13129353310342001</v>
      </c>
      <c r="AB500" s="17">
        <v>0.17606501723878101</v>
      </c>
      <c r="AC500" s="17">
        <v>0.105800351940498</v>
      </c>
      <c r="AD500" s="17">
        <v>0.18305522206736599</v>
      </c>
      <c r="AE500" s="17"/>
      <c r="AF500" s="17">
        <v>0.14319308114996801</v>
      </c>
      <c r="AG500" s="17">
        <v>0.11560073166169001</v>
      </c>
      <c r="AH500" s="17"/>
      <c r="AI500" s="17">
        <v>0.15354278644160199</v>
      </c>
      <c r="AJ500" s="17">
        <v>0.120774533986582</v>
      </c>
      <c r="AK500" s="17"/>
      <c r="AL500" s="17">
        <v>0.148035553892193</v>
      </c>
      <c r="AM500" s="17">
        <v>0.12965905354493801</v>
      </c>
      <c r="AN500" s="17"/>
      <c r="AO500" s="17">
        <v>0.14116228588437399</v>
      </c>
      <c r="AP500" s="17">
        <v>0.12817477052804199</v>
      </c>
    </row>
    <row r="501" spans="2:42" x14ac:dyDescent="0.35">
      <c r="B501" t="s">
        <v>215</v>
      </c>
      <c r="C501" s="17">
        <v>8.6375834245611793E-2</v>
      </c>
      <c r="D501" s="17">
        <v>0.10405231273599699</v>
      </c>
      <c r="E501" s="17">
        <v>6.9744470005433407E-2</v>
      </c>
      <c r="F501" s="17"/>
      <c r="G501" s="17">
        <v>7.8021975542751795E-2</v>
      </c>
      <c r="H501" s="17">
        <v>8.2411721410358699E-2</v>
      </c>
      <c r="I501" s="17">
        <v>0.123723851899781</v>
      </c>
      <c r="J501" s="17">
        <v>7.8316578411815302E-2</v>
      </c>
      <c r="K501" s="17">
        <v>7.9988393958617093E-2</v>
      </c>
      <c r="L501" s="17">
        <v>7.5625056863612802E-2</v>
      </c>
      <c r="M501" s="17"/>
      <c r="N501" s="17">
        <v>6.8862731546157699E-2</v>
      </c>
      <c r="O501" s="17">
        <v>8.2097048306226106E-2</v>
      </c>
      <c r="P501" s="17">
        <v>9.5470781497285898E-2</v>
      </c>
      <c r="Q501" s="17">
        <v>0.102882341698532</v>
      </c>
      <c r="R501" s="17"/>
      <c r="S501" s="17">
        <v>0.10492688803634601</v>
      </c>
      <c r="T501" s="17">
        <v>7.4217340339779794E-2</v>
      </c>
      <c r="U501" s="17">
        <v>9.5650197771242895E-2</v>
      </c>
      <c r="V501" s="17">
        <v>7.7212237180717597E-2</v>
      </c>
      <c r="W501" s="17">
        <v>7.8441002006197594E-2</v>
      </c>
      <c r="X501" s="17">
        <v>5.8115521470287403E-2</v>
      </c>
      <c r="Y501" s="17">
        <v>0.10317113812926799</v>
      </c>
      <c r="Z501" s="17">
        <v>7.5133159914685596E-2</v>
      </c>
      <c r="AA501" s="17">
        <v>9.1239580778851401E-2</v>
      </c>
      <c r="AB501" s="17">
        <v>6.9613669231387704E-2</v>
      </c>
      <c r="AC501" s="17">
        <v>0.13189756067061201</v>
      </c>
      <c r="AD501" s="17">
        <v>8.5608450537736802E-2</v>
      </c>
      <c r="AE501" s="17"/>
      <c r="AF501" s="17">
        <v>8.8430294387134997E-2</v>
      </c>
      <c r="AG501" s="17">
        <v>8.27236205395218E-2</v>
      </c>
      <c r="AH501" s="17"/>
      <c r="AI501" s="17">
        <v>8.8210972207087499E-2</v>
      </c>
      <c r="AJ501" s="17">
        <v>8.5548495369359503E-2</v>
      </c>
      <c r="AK501" s="17"/>
      <c r="AL501" s="17">
        <v>9.4410364342754405E-2</v>
      </c>
      <c r="AM501" s="17">
        <v>8.5765245938227999E-2</v>
      </c>
      <c r="AN501" s="17"/>
      <c r="AO501" s="17">
        <v>8.5695304350720605E-2</v>
      </c>
      <c r="AP501" s="17">
        <v>8.6561360434816395E-2</v>
      </c>
    </row>
    <row r="502" spans="2:42" x14ac:dyDescent="0.35">
      <c r="B502" t="s">
        <v>216</v>
      </c>
      <c r="C502" s="17">
        <v>2.7362898137905999E-2</v>
      </c>
      <c r="D502" s="17">
        <v>2.3721942268572702E-2</v>
      </c>
      <c r="E502" s="17">
        <v>3.0352955322335302E-2</v>
      </c>
      <c r="F502" s="17"/>
      <c r="G502" s="17">
        <v>5.9080683684217497E-2</v>
      </c>
      <c r="H502" s="17">
        <v>2.9688419907328598E-2</v>
      </c>
      <c r="I502" s="17">
        <v>5.3751675140111003E-3</v>
      </c>
      <c r="J502" s="17">
        <v>2.25919085469359E-2</v>
      </c>
      <c r="K502" s="17">
        <v>2.20793736584858E-2</v>
      </c>
      <c r="L502" s="17">
        <v>2.9566943357470302E-2</v>
      </c>
      <c r="M502" s="17"/>
      <c r="N502" s="17">
        <v>2.96007704574528E-2</v>
      </c>
      <c r="O502" s="17">
        <v>2.4137034586705599E-2</v>
      </c>
      <c r="P502" s="17">
        <v>3.7226599120124201E-2</v>
      </c>
      <c r="Q502" s="17">
        <v>1.99813747521289E-2</v>
      </c>
      <c r="R502" s="17"/>
      <c r="S502" s="17">
        <v>2.69047692939068E-2</v>
      </c>
      <c r="T502" s="17">
        <v>2.729057563083E-2</v>
      </c>
      <c r="U502" s="17">
        <v>3.2691699524784797E-2</v>
      </c>
      <c r="V502" s="17">
        <v>2.1149372149514099E-2</v>
      </c>
      <c r="W502" s="17">
        <v>2.7672709526843999E-2</v>
      </c>
      <c r="X502" s="17">
        <v>3.0476981885833601E-2</v>
      </c>
      <c r="Y502" s="17">
        <v>2.6304871566281699E-2</v>
      </c>
      <c r="Z502" s="17">
        <v>3.6282004255974401E-2</v>
      </c>
      <c r="AA502" s="17">
        <v>3.0742979547314898E-2</v>
      </c>
      <c r="AB502" s="17">
        <v>1.6860485709667399E-2</v>
      </c>
      <c r="AC502" s="17">
        <v>2.4582422841805E-2</v>
      </c>
      <c r="AD502" s="17">
        <v>3.8924904352760401E-2</v>
      </c>
      <c r="AE502" s="17"/>
      <c r="AF502" s="17">
        <v>2.4422169245233102E-2</v>
      </c>
      <c r="AG502" s="17">
        <v>3.1574374968790897E-2</v>
      </c>
      <c r="AH502" s="17"/>
      <c r="AI502" s="17">
        <v>2.7582223538427701E-2</v>
      </c>
      <c r="AJ502" s="17">
        <v>2.72640192338615E-2</v>
      </c>
      <c r="AK502" s="17"/>
      <c r="AL502" s="17">
        <v>4.5066446667617603E-2</v>
      </c>
      <c r="AM502" s="17">
        <v>2.60175077291642E-2</v>
      </c>
      <c r="AN502" s="17"/>
      <c r="AO502" s="17">
        <v>2.4386295667607499E-2</v>
      </c>
      <c r="AP502" s="17">
        <v>2.81743800687328E-2</v>
      </c>
    </row>
    <row r="503" spans="2:42" x14ac:dyDescent="0.35">
      <c r="B503" t="s">
        <v>217</v>
      </c>
      <c r="C503" s="17">
        <v>0.32472891401467302</v>
      </c>
      <c r="D503" s="17">
        <v>0.25813736958695899</v>
      </c>
      <c r="E503" s="17">
        <v>0.38742104199164901</v>
      </c>
      <c r="F503" s="17"/>
      <c r="G503" s="17">
        <v>0.38057479538278399</v>
      </c>
      <c r="H503" s="17">
        <v>0.38387337411761202</v>
      </c>
      <c r="I503" s="17">
        <v>0.38020615674237201</v>
      </c>
      <c r="J503" s="17">
        <v>0.316778970428786</v>
      </c>
      <c r="K503" s="17">
        <v>0.28956686808564402</v>
      </c>
      <c r="L503" s="17">
        <v>0.22388757115914601</v>
      </c>
      <c r="M503" s="17"/>
      <c r="N503" s="17">
        <v>0.32825590052152898</v>
      </c>
      <c r="O503" s="17">
        <v>0.34478799745142302</v>
      </c>
      <c r="P503" s="17">
        <v>0.29315528276959402</v>
      </c>
      <c r="Q503" s="17">
        <v>0.328225685368917</v>
      </c>
      <c r="R503" s="17"/>
      <c r="S503" s="17">
        <v>0.26853574612729098</v>
      </c>
      <c r="T503" s="17">
        <v>0.35162477699679401</v>
      </c>
      <c r="U503" s="17">
        <v>0.34948717257063</v>
      </c>
      <c r="V503" s="17">
        <v>0.30484682330115198</v>
      </c>
      <c r="W503" s="17">
        <v>0.378987831982949</v>
      </c>
      <c r="X503" s="17">
        <v>0.35330553118991898</v>
      </c>
      <c r="Y503" s="17">
        <v>0.28914470419492999</v>
      </c>
      <c r="Z503" s="17">
        <v>0.31433706945156398</v>
      </c>
      <c r="AA503" s="17">
        <v>0.30751247092583101</v>
      </c>
      <c r="AB503" s="17">
        <v>0.35770775976378799</v>
      </c>
      <c r="AC503" s="17">
        <v>0.33261402776691301</v>
      </c>
      <c r="AD503" s="17">
        <v>0.311079378467641</v>
      </c>
      <c r="AE503" s="17"/>
      <c r="AF503" s="17">
        <v>0.29134349453082398</v>
      </c>
      <c r="AG503" s="17">
        <v>0.37109217054531601</v>
      </c>
      <c r="AH503" s="17"/>
      <c r="AI503" s="17">
        <v>0.32577947057277401</v>
      </c>
      <c r="AJ503" s="17">
        <v>0.32425528952405502</v>
      </c>
      <c r="AK503" s="17"/>
      <c r="AL503" s="17">
        <v>0.29508189776923999</v>
      </c>
      <c r="AM503" s="17">
        <v>0.32698195448492001</v>
      </c>
      <c r="AN503" s="17"/>
      <c r="AO503" s="17">
        <v>0.348915725577983</v>
      </c>
      <c r="AP503" s="17">
        <v>0.31813510085225599</v>
      </c>
    </row>
    <row r="504" spans="2:42" x14ac:dyDescent="0.35">
      <c r="B504" t="s">
        <v>218</v>
      </c>
      <c r="C504" s="17">
        <v>0.19530678929904999</v>
      </c>
      <c r="D504" s="17">
        <v>0.181092684515753</v>
      </c>
      <c r="E504" s="17">
        <v>0.21060006782691101</v>
      </c>
      <c r="F504" s="17"/>
      <c r="G504" s="17">
        <v>0.103172600445662</v>
      </c>
      <c r="H504" s="17">
        <v>0.142882829857952</v>
      </c>
      <c r="I504" s="17">
        <v>0.16462752498807001</v>
      </c>
      <c r="J504" s="17">
        <v>0.20576542345424001</v>
      </c>
      <c r="K504" s="17">
        <v>0.23391638386234401</v>
      </c>
      <c r="L504" s="17">
        <v>0.29038930090430898</v>
      </c>
      <c r="M504" s="17"/>
      <c r="N504" s="17">
        <v>0.183885982935791</v>
      </c>
      <c r="O504" s="17">
        <v>0.196210695135074</v>
      </c>
      <c r="P504" s="17">
        <v>0.21178413985946401</v>
      </c>
      <c r="Q504" s="17">
        <v>0.19358037661901101</v>
      </c>
      <c r="R504" s="17"/>
      <c r="S504" s="17">
        <v>0.169250535398493</v>
      </c>
      <c r="T504" s="17">
        <v>0.19594759961151501</v>
      </c>
      <c r="U504" s="17">
        <v>0.23261678283838999</v>
      </c>
      <c r="V504" s="17">
        <v>0.210471374426552</v>
      </c>
      <c r="W504" s="17">
        <v>0.167737692933597</v>
      </c>
      <c r="X504" s="17">
        <v>0.19480793175875999</v>
      </c>
      <c r="Y504" s="17">
        <v>0.19078689848434699</v>
      </c>
      <c r="Z504" s="17">
        <v>0.18176747373076199</v>
      </c>
      <c r="AA504" s="17">
        <v>0.221428332031676</v>
      </c>
      <c r="AB504" s="17">
        <v>0.177156148250221</v>
      </c>
      <c r="AC504" s="17">
        <v>0.205713175754827</v>
      </c>
      <c r="AD504" s="17">
        <v>0.20637377625331199</v>
      </c>
      <c r="AE504" s="17"/>
      <c r="AF504" s="17">
        <v>0.217399183815219</v>
      </c>
      <c r="AG504" s="17">
        <v>0.16542484541126401</v>
      </c>
      <c r="AH504" s="17"/>
      <c r="AI504" s="17">
        <v>0.15805728476440101</v>
      </c>
      <c r="AJ504" s="17">
        <v>0.21210005709122601</v>
      </c>
      <c r="AK504" s="17"/>
      <c r="AL504" s="17">
        <v>0.16700258866562401</v>
      </c>
      <c r="AM504" s="17">
        <v>0.19745778179614201</v>
      </c>
      <c r="AN504" s="17"/>
      <c r="AO504" s="17">
        <v>0.18200482052034</v>
      </c>
      <c r="AP504" s="17">
        <v>0.19893317455407</v>
      </c>
    </row>
    <row r="505" spans="2:42" x14ac:dyDescent="0.35">
      <c r="B505" t="s">
        <v>75</v>
      </c>
      <c r="C505" s="17">
        <v>0.116976789727282</v>
      </c>
      <c r="D505" s="17">
        <v>0.13818490378248299</v>
      </c>
      <c r="E505" s="17">
        <v>9.6545108483988201E-2</v>
      </c>
      <c r="F505" s="17"/>
      <c r="G505" s="17">
        <v>8.9802471099008005E-2</v>
      </c>
      <c r="H505" s="17">
        <v>8.1777881265217095E-2</v>
      </c>
      <c r="I505" s="17">
        <v>7.9157980793399405E-2</v>
      </c>
      <c r="J505" s="17">
        <v>0.12156716103331799</v>
      </c>
      <c r="K505" s="17">
        <v>0.13329531221179</v>
      </c>
      <c r="L505" s="17">
        <v>0.18005230748106801</v>
      </c>
      <c r="M505" s="17"/>
      <c r="N505" s="17">
        <v>0.105914330869878</v>
      </c>
      <c r="O505" s="17">
        <v>0.114837428207386</v>
      </c>
      <c r="P505" s="17">
        <v>0.10422360698487999</v>
      </c>
      <c r="Q505" s="17">
        <v>0.14126440310223201</v>
      </c>
      <c r="R505" s="17"/>
      <c r="S505" s="17">
        <v>9.1520394665964996E-2</v>
      </c>
      <c r="T505" s="17">
        <v>0.122875587683571</v>
      </c>
      <c r="U505" s="17">
        <v>0.12708853337019499</v>
      </c>
      <c r="V505" s="17">
        <v>0.15224667906606301</v>
      </c>
      <c r="W505" s="17">
        <v>0.10128921969370901</v>
      </c>
      <c r="X505" s="17">
        <v>0.121372569172202</v>
      </c>
      <c r="Y505" s="17">
        <v>0.142006516048758</v>
      </c>
      <c r="Z505" s="17">
        <v>0.118386845650591</v>
      </c>
      <c r="AA505" s="17">
        <v>0.118282160988452</v>
      </c>
      <c r="AB505" s="17">
        <v>0.103589658619142</v>
      </c>
      <c r="AC505" s="17">
        <v>9.0571825915513104E-2</v>
      </c>
      <c r="AD505" s="17">
        <v>0.111309459917454</v>
      </c>
      <c r="AE505" s="17"/>
      <c r="AF505" s="17">
        <v>0.11644022805637</v>
      </c>
      <c r="AG505" s="17">
        <v>0.115562008803792</v>
      </c>
      <c r="AH505" s="17"/>
      <c r="AI505" s="17">
        <v>9.3439261109905997E-2</v>
      </c>
      <c r="AJ505" s="17">
        <v>0.127588260300534</v>
      </c>
      <c r="AK505" s="17"/>
      <c r="AL505" s="17">
        <v>0.11138771120208001</v>
      </c>
      <c r="AM505" s="17">
        <v>0.11740153466634901</v>
      </c>
      <c r="AN505" s="17"/>
      <c r="AO505" s="17">
        <v>0.10068638959805</v>
      </c>
      <c r="AP505" s="17">
        <v>0.121417881704703</v>
      </c>
    </row>
    <row r="506" spans="2:42" x14ac:dyDescent="0.35"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</row>
    <row r="507" spans="2:42" x14ac:dyDescent="0.35">
      <c r="B507" s="6" t="s">
        <v>221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</row>
    <row r="508" spans="2:42" x14ac:dyDescent="0.35">
      <c r="B508" s="24" t="s">
        <v>59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</row>
    <row r="509" spans="2:42" x14ac:dyDescent="0.35">
      <c r="B509" t="s">
        <v>212</v>
      </c>
      <c r="C509" s="17">
        <v>0.16956915965814501</v>
      </c>
      <c r="D509" s="17">
        <v>0.28910114289790201</v>
      </c>
      <c r="E509" s="17">
        <v>5.3488691665321601E-2</v>
      </c>
      <c r="F509" s="17"/>
      <c r="G509" s="17">
        <v>0.20447616468067101</v>
      </c>
      <c r="H509" s="17">
        <v>0.176310690829101</v>
      </c>
      <c r="I509" s="17">
        <v>0.19974356900259499</v>
      </c>
      <c r="J509" s="17">
        <v>0.15441295667666</v>
      </c>
      <c r="K509" s="17">
        <v>0.15339178870237299</v>
      </c>
      <c r="L509" s="17">
        <v>0.13929772778208199</v>
      </c>
      <c r="M509" s="17"/>
      <c r="N509" s="17">
        <v>0.18178438733084101</v>
      </c>
      <c r="O509" s="17">
        <v>0.173335695835032</v>
      </c>
      <c r="P509" s="17">
        <v>0.194201913442965</v>
      </c>
      <c r="Q509" s="17">
        <v>0.13304863699404099</v>
      </c>
      <c r="R509" s="17"/>
      <c r="S509" s="17">
        <v>0.20291205341888399</v>
      </c>
      <c r="T509" s="17">
        <v>0.16662913139211799</v>
      </c>
      <c r="U509" s="17">
        <v>0.179454571717581</v>
      </c>
      <c r="V509" s="17">
        <v>0.13819987015530899</v>
      </c>
      <c r="W509" s="17">
        <v>0.19645195190113801</v>
      </c>
      <c r="X509" s="17">
        <v>0.196883663906298</v>
      </c>
      <c r="Y509" s="17">
        <v>0.128272952592451</v>
      </c>
      <c r="Z509" s="17">
        <v>0.127005580125093</v>
      </c>
      <c r="AA509" s="17">
        <v>0.18516980850512099</v>
      </c>
      <c r="AB509" s="17">
        <v>0.14994778202296799</v>
      </c>
      <c r="AC509" s="17">
        <v>0.121246124038835</v>
      </c>
      <c r="AD509" s="17">
        <v>0.19865211229030599</v>
      </c>
      <c r="AE509" s="17"/>
      <c r="AF509" s="17">
        <v>0.17845752844084201</v>
      </c>
      <c r="AG509" s="17">
        <v>0.15755265304595301</v>
      </c>
      <c r="AH509" s="17"/>
      <c r="AI509" s="17">
        <v>0.23541002603012101</v>
      </c>
      <c r="AJ509" s="17">
        <v>0.13988599166794999</v>
      </c>
      <c r="AK509" s="17"/>
      <c r="AL509" s="17">
        <v>0.16940488243209401</v>
      </c>
      <c r="AM509" s="17">
        <v>0.16958164399166401</v>
      </c>
      <c r="AN509" s="17"/>
      <c r="AO509" s="17">
        <v>0.20607385244626999</v>
      </c>
      <c r="AP509" s="17">
        <v>0.15961724337656699</v>
      </c>
    </row>
    <row r="510" spans="2:42" x14ac:dyDescent="0.35">
      <c r="B510" t="s">
        <v>213</v>
      </c>
      <c r="C510" s="17">
        <v>3.5010939320072203E-2</v>
      </c>
      <c r="D510" s="17">
        <v>3.7135461449112499E-2</v>
      </c>
      <c r="E510" s="17">
        <v>3.2563840768177303E-2</v>
      </c>
      <c r="F510" s="17"/>
      <c r="G510" s="17">
        <v>3.2835956097272301E-2</v>
      </c>
      <c r="H510" s="17">
        <v>4.1878027339806098E-2</v>
      </c>
      <c r="I510" s="17">
        <v>3.4419469240989702E-2</v>
      </c>
      <c r="J510" s="17">
        <v>2.60439762949355E-2</v>
      </c>
      <c r="K510" s="17">
        <v>2.28792144954909E-2</v>
      </c>
      <c r="L510" s="17">
        <v>4.6761144961167803E-2</v>
      </c>
      <c r="M510" s="17"/>
      <c r="N510" s="17">
        <v>4.1245407945343301E-2</v>
      </c>
      <c r="O510" s="17">
        <v>2.9242929171981302E-2</v>
      </c>
      <c r="P510" s="17">
        <v>3.07424900639309E-2</v>
      </c>
      <c r="Q510" s="17">
        <v>3.8491800948268401E-2</v>
      </c>
      <c r="R510" s="17"/>
      <c r="S510" s="17">
        <v>3.9361149575277997E-2</v>
      </c>
      <c r="T510" s="17">
        <v>3.0292010692165899E-2</v>
      </c>
      <c r="U510" s="17">
        <v>2.30553549837056E-2</v>
      </c>
      <c r="V510" s="17">
        <v>6.48310531077185E-2</v>
      </c>
      <c r="W510" s="17">
        <v>2.5053647921149599E-2</v>
      </c>
      <c r="X510" s="17">
        <v>2.6230116070690899E-2</v>
      </c>
      <c r="Y510" s="17">
        <v>4.24893973848069E-2</v>
      </c>
      <c r="Z510" s="17">
        <v>4.1180603693267703E-2</v>
      </c>
      <c r="AA510" s="17">
        <v>2.6613898108345801E-2</v>
      </c>
      <c r="AB510" s="17">
        <v>3.5670258915774099E-2</v>
      </c>
      <c r="AC510" s="17">
        <v>1.8676945833606701E-2</v>
      </c>
      <c r="AD510" s="17">
        <v>5.5037090275885603E-2</v>
      </c>
      <c r="AE510" s="17"/>
      <c r="AF510" s="17">
        <v>3.89967013810706E-2</v>
      </c>
      <c r="AG510" s="17">
        <v>2.9941150831987302E-2</v>
      </c>
      <c r="AH510" s="17"/>
      <c r="AI510" s="17">
        <v>4.5177313553124702E-2</v>
      </c>
      <c r="AJ510" s="17">
        <v>3.0427612720054498E-2</v>
      </c>
      <c r="AK510" s="17"/>
      <c r="AL510" s="17">
        <v>6.0524455768643903E-2</v>
      </c>
      <c r="AM510" s="17">
        <v>3.3072026323868201E-2</v>
      </c>
      <c r="AN510" s="17"/>
      <c r="AO510" s="17">
        <v>3.6577464945680802E-2</v>
      </c>
      <c r="AP510" s="17">
        <v>3.4583872806473799E-2</v>
      </c>
    </row>
    <row r="511" spans="2:42" x14ac:dyDescent="0.35">
      <c r="B511" t="s">
        <v>214</v>
      </c>
      <c r="C511" s="17">
        <v>0.34325841170119598</v>
      </c>
      <c r="D511" s="17">
        <v>0.28716837630074699</v>
      </c>
      <c r="E511" s="17">
        <v>0.39792705750417201</v>
      </c>
      <c r="F511" s="17"/>
      <c r="G511" s="17">
        <v>0.25166919874398502</v>
      </c>
      <c r="H511" s="17">
        <v>0.35318742944842602</v>
      </c>
      <c r="I511" s="17">
        <v>0.36265168165031098</v>
      </c>
      <c r="J511" s="17">
        <v>0.37197315670381698</v>
      </c>
      <c r="K511" s="17">
        <v>0.38973390541983199</v>
      </c>
      <c r="L511" s="17">
        <v>0.32611583971982999</v>
      </c>
      <c r="M511" s="17"/>
      <c r="N511" s="17">
        <v>0.38685790275744197</v>
      </c>
      <c r="O511" s="17">
        <v>0.36467073457008797</v>
      </c>
      <c r="P511" s="17">
        <v>0.29342220778438799</v>
      </c>
      <c r="Q511" s="17">
        <v>0.31551663326545698</v>
      </c>
      <c r="R511" s="17"/>
      <c r="S511" s="17">
        <v>0.35870538158923199</v>
      </c>
      <c r="T511" s="17">
        <v>0.33662667062566298</v>
      </c>
      <c r="U511" s="17">
        <v>0.36879186172760398</v>
      </c>
      <c r="V511" s="17">
        <v>0.33310945961765798</v>
      </c>
      <c r="W511" s="17">
        <v>0.35696128963094698</v>
      </c>
      <c r="X511" s="17">
        <v>0.33504587625853499</v>
      </c>
      <c r="Y511" s="17">
        <v>0.31245659859503599</v>
      </c>
      <c r="Z511" s="17">
        <v>0.29135408376017602</v>
      </c>
      <c r="AA511" s="17">
        <v>0.31838654008695</v>
      </c>
      <c r="AB511" s="17">
        <v>0.37088084960739498</v>
      </c>
      <c r="AC511" s="17">
        <v>0.36879798017911197</v>
      </c>
      <c r="AD511" s="17">
        <v>0.37201753066176702</v>
      </c>
      <c r="AE511" s="17"/>
      <c r="AF511" s="17">
        <v>0.35556042156879902</v>
      </c>
      <c r="AG511" s="17">
        <v>0.32894529599690497</v>
      </c>
      <c r="AH511" s="17"/>
      <c r="AI511" s="17">
        <v>0.36491678191021198</v>
      </c>
      <c r="AJ511" s="17">
        <v>0.33349412582931898</v>
      </c>
      <c r="AK511" s="17"/>
      <c r="AL511" s="17">
        <v>0.34100339816875302</v>
      </c>
      <c r="AM511" s="17">
        <v>0.34342978263132601</v>
      </c>
      <c r="AN511" s="17"/>
      <c r="AO511" s="17">
        <v>0.35518503369284299</v>
      </c>
      <c r="AP511" s="17">
        <v>0.34000697374849798</v>
      </c>
    </row>
    <row r="512" spans="2:42" x14ac:dyDescent="0.35">
      <c r="B512" t="s">
        <v>215</v>
      </c>
      <c r="C512" s="17">
        <v>0.132005245589535</v>
      </c>
      <c r="D512" s="17">
        <v>0.10666440777956</v>
      </c>
      <c r="E512" s="17">
        <v>0.157091760491328</v>
      </c>
      <c r="F512" s="17"/>
      <c r="G512" s="17">
        <v>9.0935047377739497E-2</v>
      </c>
      <c r="H512" s="17">
        <v>0.13432270765159701</v>
      </c>
      <c r="I512" s="17">
        <v>0.15044318115354799</v>
      </c>
      <c r="J512" s="17">
        <v>0.14516196178789401</v>
      </c>
      <c r="K512" s="17">
        <v>0.107771839851401</v>
      </c>
      <c r="L512" s="17">
        <v>0.14814743360576699</v>
      </c>
      <c r="M512" s="17"/>
      <c r="N512" s="17">
        <v>0.109453944826159</v>
      </c>
      <c r="O512" s="17">
        <v>0.12686588615025499</v>
      </c>
      <c r="P512" s="17">
        <v>0.1467313542351</v>
      </c>
      <c r="Q512" s="17">
        <v>0.14924823920182101</v>
      </c>
      <c r="R512" s="17"/>
      <c r="S512" s="17">
        <v>0.13343082612405499</v>
      </c>
      <c r="T512" s="17">
        <v>0.15580537542211401</v>
      </c>
      <c r="U512" s="17">
        <v>0.13616774399748999</v>
      </c>
      <c r="V512" s="17">
        <v>0.119195049380104</v>
      </c>
      <c r="W512" s="17">
        <v>0.109469566883828</v>
      </c>
      <c r="X512" s="17">
        <v>0.122880274521335</v>
      </c>
      <c r="Y512" s="17">
        <v>0.157921362093665</v>
      </c>
      <c r="Z512" s="17">
        <v>0.13257660907135299</v>
      </c>
      <c r="AA512" s="17">
        <v>0.113402330539945</v>
      </c>
      <c r="AB512" s="17">
        <v>0.13959151268879499</v>
      </c>
      <c r="AC512" s="17">
        <v>0.14606344170928401</v>
      </c>
      <c r="AD512" s="17">
        <v>8.1663219292566397E-2</v>
      </c>
      <c r="AE512" s="17"/>
      <c r="AF512" s="17">
        <v>0.14027632303708301</v>
      </c>
      <c r="AG512" s="17">
        <v>0.120485558541343</v>
      </c>
      <c r="AH512" s="17"/>
      <c r="AI512" s="17">
        <v>0.10851193634914</v>
      </c>
      <c r="AJ512" s="17">
        <v>0.142596780653616</v>
      </c>
      <c r="AK512" s="17"/>
      <c r="AL512" s="17">
        <v>0.128924466604419</v>
      </c>
      <c r="AM512" s="17">
        <v>0.13223937099614899</v>
      </c>
      <c r="AN512" s="17"/>
      <c r="AO512" s="17">
        <v>0.125605710595936</v>
      </c>
      <c r="AP512" s="17">
        <v>0.133749888035014</v>
      </c>
    </row>
    <row r="513" spans="2:42" x14ac:dyDescent="0.35">
      <c r="B513" t="s">
        <v>216</v>
      </c>
      <c r="C513" s="17">
        <v>3.2447060712572001E-2</v>
      </c>
      <c r="D513" s="17">
        <v>2.3917636126260799E-2</v>
      </c>
      <c r="E513" s="17">
        <v>4.1009610880558198E-2</v>
      </c>
      <c r="F513" s="17"/>
      <c r="G513" s="17">
        <v>5.1402192272370098E-2</v>
      </c>
      <c r="H513" s="17">
        <v>2.67723241593977E-2</v>
      </c>
      <c r="I513" s="17">
        <v>1.35636038908748E-2</v>
      </c>
      <c r="J513" s="17">
        <v>1.8530919423420299E-2</v>
      </c>
      <c r="K513" s="17">
        <v>3.5527778971051298E-2</v>
      </c>
      <c r="L513" s="17">
        <v>4.9020932612446999E-2</v>
      </c>
      <c r="M513" s="17"/>
      <c r="N513" s="17">
        <v>3.06477684864511E-2</v>
      </c>
      <c r="O513" s="17">
        <v>2.7106235586523302E-2</v>
      </c>
      <c r="P513" s="17">
        <v>4.5234849306283402E-2</v>
      </c>
      <c r="Q513" s="17">
        <v>2.91170068614066E-2</v>
      </c>
      <c r="R513" s="17"/>
      <c r="S513" s="17">
        <v>4.9209315213049103E-2</v>
      </c>
      <c r="T513" s="17">
        <v>3.3531286587257E-2</v>
      </c>
      <c r="U513" s="17">
        <v>8.4611286608989606E-3</v>
      </c>
      <c r="V513" s="17">
        <v>1.7965910692914901E-2</v>
      </c>
      <c r="W513" s="17">
        <v>1.74750789059713E-2</v>
      </c>
      <c r="X513" s="17">
        <v>3.6875474401671597E-2</v>
      </c>
      <c r="Y513" s="17">
        <v>3.8937914447840102E-2</v>
      </c>
      <c r="Z513" s="17">
        <v>6.6682264523922697E-3</v>
      </c>
      <c r="AA513" s="17">
        <v>3.6173879884507501E-2</v>
      </c>
      <c r="AB513" s="17">
        <v>4.1851752079109003E-2</v>
      </c>
      <c r="AC513" s="17">
        <v>4.7486710138247901E-2</v>
      </c>
      <c r="AD513" s="17">
        <v>2.8823092353628801E-2</v>
      </c>
      <c r="AE513" s="17"/>
      <c r="AF513" s="17">
        <v>2.95224771291497E-2</v>
      </c>
      <c r="AG513" s="17">
        <v>3.6681757091985297E-2</v>
      </c>
      <c r="AH513" s="17"/>
      <c r="AI513" s="17">
        <v>2.18555349409978E-2</v>
      </c>
      <c r="AJ513" s="17">
        <v>3.7222059221460498E-2</v>
      </c>
      <c r="AK513" s="17"/>
      <c r="AL513" s="17">
        <v>2.4507771075415598E-2</v>
      </c>
      <c r="AM513" s="17">
        <v>3.3050411171499802E-2</v>
      </c>
      <c r="AN513" s="17"/>
      <c r="AO513" s="17">
        <v>1.9826436729191901E-2</v>
      </c>
      <c r="AP513" s="17">
        <v>3.58876976200748E-2</v>
      </c>
    </row>
    <row r="514" spans="2:42" x14ac:dyDescent="0.35">
      <c r="B514" t="s">
        <v>217</v>
      </c>
      <c r="C514" s="17">
        <v>0.18562855004350901</v>
      </c>
      <c r="D514" s="17">
        <v>0.15700852625023601</v>
      </c>
      <c r="E514" s="17">
        <v>0.21209501808437001</v>
      </c>
      <c r="F514" s="17"/>
      <c r="G514" s="17">
        <v>0.27775147983364701</v>
      </c>
      <c r="H514" s="17">
        <v>0.18848671853385901</v>
      </c>
      <c r="I514" s="17">
        <v>0.13378796615434799</v>
      </c>
      <c r="J514" s="17">
        <v>0.196605807882927</v>
      </c>
      <c r="K514" s="17">
        <v>0.180945472300997</v>
      </c>
      <c r="L514" s="17">
        <v>0.15809086513756801</v>
      </c>
      <c r="M514" s="17"/>
      <c r="N514" s="17">
        <v>0.16834721432976699</v>
      </c>
      <c r="O514" s="17">
        <v>0.17660396705738499</v>
      </c>
      <c r="P514" s="17">
        <v>0.18915736720776499</v>
      </c>
      <c r="Q514" s="17">
        <v>0.21303561437197199</v>
      </c>
      <c r="R514" s="17"/>
      <c r="S514" s="17">
        <v>0.12416590502573301</v>
      </c>
      <c r="T514" s="17">
        <v>0.16250449502318501</v>
      </c>
      <c r="U514" s="17">
        <v>0.18764015692446001</v>
      </c>
      <c r="V514" s="17">
        <v>0.21923224528177701</v>
      </c>
      <c r="W514" s="17">
        <v>0.19685692896376999</v>
      </c>
      <c r="X514" s="17">
        <v>0.19113088548343199</v>
      </c>
      <c r="Y514" s="17">
        <v>0.19951369980547901</v>
      </c>
      <c r="Z514" s="17">
        <v>0.27737841634903698</v>
      </c>
      <c r="AA514" s="17">
        <v>0.212638291985598</v>
      </c>
      <c r="AB514" s="17">
        <v>0.166709757969702</v>
      </c>
      <c r="AC514" s="17">
        <v>0.211084990063235</v>
      </c>
      <c r="AD514" s="17">
        <v>0.17983530765181699</v>
      </c>
      <c r="AE514" s="17"/>
      <c r="AF514" s="17">
        <v>0.166358559647073</v>
      </c>
      <c r="AG514" s="17">
        <v>0.211684630226605</v>
      </c>
      <c r="AH514" s="17"/>
      <c r="AI514" s="17">
        <v>0.16139873785328601</v>
      </c>
      <c r="AJ514" s="17">
        <v>0.196552124188933</v>
      </c>
      <c r="AK514" s="17"/>
      <c r="AL514" s="17">
        <v>0.21103727952533399</v>
      </c>
      <c r="AM514" s="17">
        <v>0.183697600387524</v>
      </c>
      <c r="AN514" s="17"/>
      <c r="AO514" s="17">
        <v>0.16793961355237799</v>
      </c>
      <c r="AP514" s="17">
        <v>0.190450911269547</v>
      </c>
    </row>
    <row r="515" spans="2:42" x14ac:dyDescent="0.35">
      <c r="B515" t="s">
        <v>218</v>
      </c>
      <c r="C515" s="17">
        <v>3.5689482131702602E-2</v>
      </c>
      <c r="D515" s="17">
        <v>2.9121449373052801E-2</v>
      </c>
      <c r="E515" s="17">
        <v>4.2360627294599697E-2</v>
      </c>
      <c r="F515" s="17"/>
      <c r="G515" s="17">
        <v>3.8240315857913702E-2</v>
      </c>
      <c r="H515" s="17">
        <v>3.1059627479716499E-2</v>
      </c>
      <c r="I515" s="17">
        <v>3.6211202832714201E-2</v>
      </c>
      <c r="J515" s="17">
        <v>3.3671604566168599E-2</v>
      </c>
      <c r="K515" s="17">
        <v>3.5363245603004703E-2</v>
      </c>
      <c r="L515" s="17">
        <v>3.9200927429154098E-2</v>
      </c>
      <c r="M515" s="17"/>
      <c r="N515" s="17">
        <v>2.66293023436277E-2</v>
      </c>
      <c r="O515" s="17">
        <v>3.3334809221368403E-2</v>
      </c>
      <c r="P515" s="17">
        <v>3.3942327352078402E-2</v>
      </c>
      <c r="Q515" s="17">
        <v>4.60183431087988E-2</v>
      </c>
      <c r="R515" s="17"/>
      <c r="S515" s="17">
        <v>4.4727995907079598E-2</v>
      </c>
      <c r="T515" s="17">
        <v>2.7815903354276899E-2</v>
      </c>
      <c r="U515" s="17">
        <v>2.48101866258503E-2</v>
      </c>
      <c r="V515" s="17">
        <v>4.1270667937636001E-2</v>
      </c>
      <c r="W515" s="17">
        <v>4.08953488260426E-2</v>
      </c>
      <c r="X515" s="17">
        <v>2.6326540659523601E-2</v>
      </c>
      <c r="Y515" s="17">
        <v>5.9044988057626598E-2</v>
      </c>
      <c r="Z515" s="17">
        <v>4.2959298366754398E-2</v>
      </c>
      <c r="AA515" s="17">
        <v>3.6880407598046699E-2</v>
      </c>
      <c r="AB515" s="17">
        <v>2.7756044240621201E-2</v>
      </c>
      <c r="AC515" s="17">
        <v>2.2737317827967299E-2</v>
      </c>
      <c r="AD515" s="17">
        <v>2.4791393248639101E-2</v>
      </c>
      <c r="AE515" s="17"/>
      <c r="AF515" s="17">
        <v>3.2971575124455199E-2</v>
      </c>
      <c r="AG515" s="17">
        <v>3.7846959685694799E-2</v>
      </c>
      <c r="AH515" s="17"/>
      <c r="AI515" s="17">
        <v>1.5261391999504201E-2</v>
      </c>
      <c r="AJ515" s="17">
        <v>4.48991184036059E-2</v>
      </c>
      <c r="AK515" s="17"/>
      <c r="AL515" s="17">
        <v>1.3142469760800199E-2</v>
      </c>
      <c r="AM515" s="17">
        <v>3.7402954102515998E-2</v>
      </c>
      <c r="AN515" s="17"/>
      <c r="AO515" s="17">
        <v>2.2745819708533802E-2</v>
      </c>
      <c r="AP515" s="17">
        <v>3.9218185840018398E-2</v>
      </c>
    </row>
    <row r="516" spans="2:42" x14ac:dyDescent="0.35">
      <c r="B516" t="s">
        <v>75</v>
      </c>
      <c r="C516" s="17">
        <v>6.6391150843267799E-2</v>
      </c>
      <c r="D516" s="17">
        <v>6.9882999823129205E-2</v>
      </c>
      <c r="E516" s="17">
        <v>6.3463393311473701E-2</v>
      </c>
      <c r="F516" s="17"/>
      <c r="G516" s="17">
        <v>5.2689645136402598E-2</v>
      </c>
      <c r="H516" s="17">
        <v>4.7982474558096601E-2</v>
      </c>
      <c r="I516" s="17">
        <v>6.9179326074619393E-2</v>
      </c>
      <c r="J516" s="17">
        <v>5.3599616664177299E-2</v>
      </c>
      <c r="K516" s="17">
        <v>7.4386754655849902E-2</v>
      </c>
      <c r="L516" s="17">
        <v>9.3365128751984106E-2</v>
      </c>
      <c r="M516" s="17"/>
      <c r="N516" s="17">
        <v>5.5034071980368901E-2</v>
      </c>
      <c r="O516" s="17">
        <v>6.8839742407366095E-2</v>
      </c>
      <c r="P516" s="17">
        <v>6.6567490607489496E-2</v>
      </c>
      <c r="Q516" s="17">
        <v>7.5523725248235099E-2</v>
      </c>
      <c r="R516" s="17"/>
      <c r="S516" s="17">
        <v>4.7487373146689202E-2</v>
      </c>
      <c r="T516" s="17">
        <v>8.6795126903220499E-2</v>
      </c>
      <c r="U516" s="17">
        <v>7.1618995362410898E-2</v>
      </c>
      <c r="V516" s="17">
        <v>6.6195743826883494E-2</v>
      </c>
      <c r="W516" s="17">
        <v>5.6836186967153701E-2</v>
      </c>
      <c r="X516" s="17">
        <v>6.4627168698513496E-2</v>
      </c>
      <c r="Y516" s="17">
        <v>6.1363087023095099E-2</v>
      </c>
      <c r="Z516" s="17">
        <v>8.0877182181926896E-2</v>
      </c>
      <c r="AA516" s="17">
        <v>7.0734843291485799E-2</v>
      </c>
      <c r="AB516" s="17">
        <v>6.75920424756353E-2</v>
      </c>
      <c r="AC516" s="17">
        <v>6.3906490209711203E-2</v>
      </c>
      <c r="AD516" s="17">
        <v>5.9180254225390798E-2</v>
      </c>
      <c r="AE516" s="17"/>
      <c r="AF516" s="17">
        <v>5.7856413671527801E-2</v>
      </c>
      <c r="AG516" s="17">
        <v>7.6861994579527096E-2</v>
      </c>
      <c r="AH516" s="17"/>
      <c r="AI516" s="17">
        <v>4.7468277363613497E-2</v>
      </c>
      <c r="AJ516" s="17">
        <v>7.4922187315060895E-2</v>
      </c>
      <c r="AK516" s="17"/>
      <c r="AL516" s="17">
        <v>5.1455276664540799E-2</v>
      </c>
      <c r="AM516" s="17">
        <v>6.7526210395453604E-2</v>
      </c>
      <c r="AN516" s="17"/>
      <c r="AO516" s="17">
        <v>6.6046068329166194E-2</v>
      </c>
      <c r="AP516" s="17">
        <v>6.6485227303806904E-2</v>
      </c>
    </row>
    <row r="517" spans="2:42" x14ac:dyDescent="0.35"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</row>
    <row r="518" spans="2:42" x14ac:dyDescent="0.35">
      <c r="B518" s="6" t="s">
        <v>222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</row>
    <row r="519" spans="2:42" x14ac:dyDescent="0.35">
      <c r="B519" s="24" t="s">
        <v>59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</row>
    <row r="520" spans="2:42" x14ac:dyDescent="0.35">
      <c r="B520" t="s">
        <v>212</v>
      </c>
      <c r="C520" s="17">
        <v>8.3223136052868296E-2</v>
      </c>
      <c r="D520" s="17">
        <v>0.14549248042464399</v>
      </c>
      <c r="E520" s="17">
        <v>2.1795586540993901E-2</v>
      </c>
      <c r="F520" s="17"/>
      <c r="G520" s="17">
        <v>0.143108358195527</v>
      </c>
      <c r="H520" s="17">
        <v>8.1846392376497698E-2</v>
      </c>
      <c r="I520" s="17">
        <v>9.6729213530435301E-2</v>
      </c>
      <c r="J520" s="17">
        <v>5.5845464427501899E-2</v>
      </c>
      <c r="K520" s="17">
        <v>7.3494208863032096E-2</v>
      </c>
      <c r="L520" s="17">
        <v>6.2052034027775801E-2</v>
      </c>
      <c r="M520" s="17"/>
      <c r="N520" s="17">
        <v>0.105450577423607</v>
      </c>
      <c r="O520" s="17">
        <v>7.4495518930079996E-2</v>
      </c>
      <c r="P520" s="17">
        <v>8.5672076326981303E-2</v>
      </c>
      <c r="Q520" s="17">
        <v>6.7237158730158703E-2</v>
      </c>
      <c r="R520" s="17"/>
      <c r="S520" s="17">
        <v>0.124613387072392</v>
      </c>
      <c r="T520" s="17">
        <v>7.7096594528209106E-2</v>
      </c>
      <c r="U520" s="17">
        <v>6.9017919107141099E-2</v>
      </c>
      <c r="V520" s="17">
        <v>5.6212674691372401E-2</v>
      </c>
      <c r="W520" s="17">
        <v>8.0462485594672201E-2</v>
      </c>
      <c r="X520" s="17">
        <v>0.116867211629386</v>
      </c>
      <c r="Y520" s="17">
        <v>7.3721253233254305E-2</v>
      </c>
      <c r="Z520" s="17">
        <v>6.8725781165078603E-2</v>
      </c>
      <c r="AA520" s="17">
        <v>5.8878317147502301E-2</v>
      </c>
      <c r="AB520" s="17">
        <v>6.7424204096586907E-2</v>
      </c>
      <c r="AC520" s="17">
        <v>0.104315155698854</v>
      </c>
      <c r="AD520" s="17">
        <v>8.7481220984435906E-2</v>
      </c>
      <c r="AE520" s="17"/>
      <c r="AF520" s="17">
        <v>8.5801954111503806E-2</v>
      </c>
      <c r="AG520" s="17">
        <v>8.04791953625279E-2</v>
      </c>
      <c r="AH520" s="17"/>
      <c r="AI520" s="17">
        <v>0.116184557691066</v>
      </c>
      <c r="AJ520" s="17">
        <v>6.8363073152804196E-2</v>
      </c>
      <c r="AK520" s="17"/>
      <c r="AL520" s="17">
        <v>8.5202606201313799E-2</v>
      </c>
      <c r="AM520" s="17">
        <v>8.3072705185992093E-2</v>
      </c>
      <c r="AN520" s="17"/>
      <c r="AO520" s="17">
        <v>7.9069313464637705E-2</v>
      </c>
      <c r="AP520" s="17">
        <v>8.4355551955846306E-2</v>
      </c>
    </row>
    <row r="521" spans="2:42" x14ac:dyDescent="0.35">
      <c r="B521" t="s">
        <v>213</v>
      </c>
      <c r="C521" s="17">
        <v>3.68337470581519E-2</v>
      </c>
      <c r="D521" s="17">
        <v>5.19667708520428E-2</v>
      </c>
      <c r="E521" s="17">
        <v>2.2326378217103399E-2</v>
      </c>
      <c r="F521" s="17"/>
      <c r="G521" s="17">
        <v>4.5829343719055803E-2</v>
      </c>
      <c r="H521" s="17">
        <v>4.3564961328615898E-2</v>
      </c>
      <c r="I521" s="17">
        <v>2.77765180620476E-2</v>
      </c>
      <c r="J521" s="17">
        <v>3.8976235800637499E-2</v>
      </c>
      <c r="K521" s="17">
        <v>2.8126005465334E-2</v>
      </c>
      <c r="L521" s="17">
        <v>3.6790378055490597E-2</v>
      </c>
      <c r="M521" s="17"/>
      <c r="N521" s="17">
        <v>3.26474955340064E-2</v>
      </c>
      <c r="O521" s="17">
        <v>4.0844437335189603E-2</v>
      </c>
      <c r="P521" s="17">
        <v>4.8447136903943797E-2</v>
      </c>
      <c r="Q521" s="17">
        <v>2.5947057175449598E-2</v>
      </c>
      <c r="R521" s="17"/>
      <c r="S521" s="17">
        <v>4.9775905411061999E-2</v>
      </c>
      <c r="T521" s="17">
        <v>4.3085929042589503E-2</v>
      </c>
      <c r="U521" s="17">
        <v>1.31292202375337E-2</v>
      </c>
      <c r="V521" s="17">
        <v>4.1953357464404498E-2</v>
      </c>
      <c r="W521" s="17">
        <v>4.42016839230377E-2</v>
      </c>
      <c r="X521" s="17">
        <v>2.9190828799614099E-2</v>
      </c>
      <c r="Y521" s="17">
        <v>3.89434315814483E-2</v>
      </c>
      <c r="Z521" s="17">
        <v>4.7516001495295501E-2</v>
      </c>
      <c r="AA521" s="17">
        <v>2.6799319894354801E-2</v>
      </c>
      <c r="AB521" s="17">
        <v>2.65991615035964E-2</v>
      </c>
      <c r="AC521" s="17">
        <v>1.4432043638610699E-2</v>
      </c>
      <c r="AD521" s="17">
        <v>8.8093751351836502E-2</v>
      </c>
      <c r="AE521" s="17"/>
      <c r="AF521" s="17">
        <v>4.1105575664071498E-2</v>
      </c>
      <c r="AG521" s="17">
        <v>3.1393980384961502E-2</v>
      </c>
      <c r="AH521" s="17"/>
      <c r="AI521" s="17">
        <v>3.8335069119064799E-2</v>
      </c>
      <c r="AJ521" s="17">
        <v>3.6156903064488599E-2</v>
      </c>
      <c r="AK521" s="17"/>
      <c r="AL521" s="17">
        <v>3.2560196069824299E-2</v>
      </c>
      <c r="AM521" s="17">
        <v>3.7158517795573102E-2</v>
      </c>
      <c r="AN521" s="17"/>
      <c r="AO521" s="17">
        <v>3.7941673962863298E-2</v>
      </c>
      <c r="AP521" s="17">
        <v>3.6531703814950599E-2</v>
      </c>
    </row>
    <row r="522" spans="2:42" x14ac:dyDescent="0.35">
      <c r="B522" t="s">
        <v>214</v>
      </c>
      <c r="C522" s="17">
        <v>0.15659622553659899</v>
      </c>
      <c r="D522" s="17">
        <v>0.13277763661931799</v>
      </c>
      <c r="E522" s="17">
        <v>0.179798477419846</v>
      </c>
      <c r="F522" s="17"/>
      <c r="G522" s="17">
        <v>0.160137990170826</v>
      </c>
      <c r="H522" s="17">
        <v>0.193486613723863</v>
      </c>
      <c r="I522" s="17">
        <v>0.148601396896618</v>
      </c>
      <c r="J522" s="17">
        <v>0.16803707881439001</v>
      </c>
      <c r="K522" s="17">
        <v>0.162394405656303</v>
      </c>
      <c r="L522" s="17">
        <v>0.117394448015377</v>
      </c>
      <c r="M522" s="17"/>
      <c r="N522" s="17">
        <v>0.16598902446612501</v>
      </c>
      <c r="O522" s="17">
        <v>0.15673766323798199</v>
      </c>
      <c r="P522" s="17">
        <v>0.134005524616477</v>
      </c>
      <c r="Q522" s="17">
        <v>0.16706395798618601</v>
      </c>
      <c r="R522" s="17"/>
      <c r="S522" s="17">
        <v>0.18755774809440501</v>
      </c>
      <c r="T522" s="17">
        <v>0.139445951895009</v>
      </c>
      <c r="U522" s="17">
        <v>0.167161916560357</v>
      </c>
      <c r="V522" s="17">
        <v>0.147455406665011</v>
      </c>
      <c r="W522" s="17">
        <v>0.14882416136044799</v>
      </c>
      <c r="X522" s="17">
        <v>0.156720039093873</v>
      </c>
      <c r="Y522" s="17">
        <v>0.131600299209714</v>
      </c>
      <c r="Z522" s="17">
        <v>0.12196648442888799</v>
      </c>
      <c r="AA522" s="17">
        <v>0.191182732636928</v>
      </c>
      <c r="AB522" s="17">
        <v>0.15184663628605</v>
      </c>
      <c r="AC522" s="17">
        <v>0.13480386698761301</v>
      </c>
      <c r="AD522" s="17">
        <v>0.13987319419281</v>
      </c>
      <c r="AE522" s="17"/>
      <c r="AF522" s="17">
        <v>0.16152569128919</v>
      </c>
      <c r="AG522" s="17">
        <v>0.15132910998714</v>
      </c>
      <c r="AH522" s="17"/>
      <c r="AI522" s="17">
        <v>0.17354482236743801</v>
      </c>
      <c r="AJ522" s="17">
        <v>0.14895525611062599</v>
      </c>
      <c r="AK522" s="17"/>
      <c r="AL522" s="17">
        <v>0.15153645550014899</v>
      </c>
      <c r="AM522" s="17">
        <v>0.15698074540085499</v>
      </c>
      <c r="AN522" s="17"/>
      <c r="AO522" s="17">
        <v>0.175091579113372</v>
      </c>
      <c r="AP522" s="17">
        <v>0.15155401873150301</v>
      </c>
    </row>
    <row r="523" spans="2:42" x14ac:dyDescent="0.35">
      <c r="B523" t="s">
        <v>215</v>
      </c>
      <c r="C523" s="17">
        <v>0.113244435072927</v>
      </c>
      <c r="D523" s="17">
        <v>0.119367958705331</v>
      </c>
      <c r="E523" s="17">
        <v>0.107324053905406</v>
      </c>
      <c r="F523" s="17"/>
      <c r="G523" s="17">
        <v>0.11605297883886</v>
      </c>
      <c r="H523" s="17">
        <v>0.14100481146615401</v>
      </c>
      <c r="I523" s="17">
        <v>0.121255968745713</v>
      </c>
      <c r="J523" s="17">
        <v>0.13382373921558799</v>
      </c>
      <c r="K523" s="17">
        <v>8.1126289922099595E-2</v>
      </c>
      <c r="L523" s="17">
        <v>8.6978516075389298E-2</v>
      </c>
      <c r="M523" s="17"/>
      <c r="N523" s="17">
        <v>0.113609089277349</v>
      </c>
      <c r="O523" s="17">
        <v>9.8076057473720599E-2</v>
      </c>
      <c r="P523" s="17">
        <v>0.120613046112181</v>
      </c>
      <c r="Q523" s="17">
        <v>0.118189214344761</v>
      </c>
      <c r="R523" s="17"/>
      <c r="S523" s="17">
        <v>0.13699052889431601</v>
      </c>
      <c r="T523" s="17">
        <v>0.112068605353422</v>
      </c>
      <c r="U523" s="17">
        <v>0.10513372722783</v>
      </c>
      <c r="V523" s="17">
        <v>0.12677707392257201</v>
      </c>
      <c r="W523" s="17">
        <v>9.79490155900513E-2</v>
      </c>
      <c r="X523" s="17">
        <v>8.5595010392349305E-2</v>
      </c>
      <c r="Y523" s="17">
        <v>0.10292366062323199</v>
      </c>
      <c r="Z523" s="17">
        <v>0.13800475976308499</v>
      </c>
      <c r="AA523" s="17">
        <v>9.8334198842283102E-2</v>
      </c>
      <c r="AB523" s="17">
        <v>0.12762333214513599</v>
      </c>
      <c r="AC523" s="17">
        <v>0.11782000171903401</v>
      </c>
      <c r="AD523" s="17">
        <v>0.10589527001893299</v>
      </c>
      <c r="AE523" s="17"/>
      <c r="AF523" s="17">
        <v>0.109147091231135</v>
      </c>
      <c r="AG523" s="17">
        <v>0.11900834321230699</v>
      </c>
      <c r="AH523" s="17"/>
      <c r="AI523" s="17">
        <v>0.110934972194265</v>
      </c>
      <c r="AJ523" s="17">
        <v>0.11428561478959701</v>
      </c>
      <c r="AK523" s="17"/>
      <c r="AL523" s="17">
        <v>0.15226518108593601</v>
      </c>
      <c r="AM523" s="17">
        <v>0.110279033117509</v>
      </c>
      <c r="AN523" s="17"/>
      <c r="AO523" s="17">
        <v>0.117829609507603</v>
      </c>
      <c r="AP523" s="17">
        <v>0.111994423947641</v>
      </c>
    </row>
    <row r="524" spans="2:42" x14ac:dyDescent="0.35">
      <c r="B524" t="s">
        <v>216</v>
      </c>
      <c r="C524" s="17">
        <v>2.0463790170079502E-2</v>
      </c>
      <c r="D524" s="17">
        <v>2.0435866152157998E-2</v>
      </c>
      <c r="E524" s="17">
        <v>2.0639417982240098E-2</v>
      </c>
      <c r="F524" s="17"/>
      <c r="G524" s="17">
        <v>4.0539519512261202E-2</v>
      </c>
      <c r="H524" s="17">
        <v>2.6284428383215899E-2</v>
      </c>
      <c r="I524" s="17">
        <v>1.34633097225697E-2</v>
      </c>
      <c r="J524" s="17">
        <v>9.8602682918852401E-3</v>
      </c>
      <c r="K524" s="17">
        <v>1.0478418171531299E-2</v>
      </c>
      <c r="L524" s="17">
        <v>2.3289662583824401E-2</v>
      </c>
      <c r="M524" s="17"/>
      <c r="N524" s="17">
        <v>2.50168306828304E-2</v>
      </c>
      <c r="O524" s="17">
        <v>1.5672198484315902E-2</v>
      </c>
      <c r="P524" s="17">
        <v>2.90979159255398E-2</v>
      </c>
      <c r="Q524" s="17">
        <v>1.31981928513841E-2</v>
      </c>
      <c r="R524" s="17"/>
      <c r="S524" s="17">
        <v>3.0030028423003698E-2</v>
      </c>
      <c r="T524" s="17">
        <v>3.2239745627232003E-2</v>
      </c>
      <c r="U524" s="17">
        <v>1.23794086819238E-2</v>
      </c>
      <c r="V524" s="17">
        <v>6.5011889211582701E-3</v>
      </c>
      <c r="W524" s="17">
        <v>1.4742093195635599E-2</v>
      </c>
      <c r="X524" s="17">
        <v>1.9074797420999101E-2</v>
      </c>
      <c r="Y524" s="17">
        <v>2.98570453834269E-2</v>
      </c>
      <c r="Z524" s="17">
        <v>2.2050664683214798E-2</v>
      </c>
      <c r="AA524" s="17">
        <v>2.5905897568197101E-2</v>
      </c>
      <c r="AB524" s="17">
        <v>1.5094912737107001E-2</v>
      </c>
      <c r="AC524" s="17">
        <v>5.2986327125013003E-3</v>
      </c>
      <c r="AD524" s="17">
        <v>0</v>
      </c>
      <c r="AE524" s="17"/>
      <c r="AF524" s="17">
        <v>1.9455986812134399E-2</v>
      </c>
      <c r="AG524" s="17">
        <v>2.2005236477698999E-2</v>
      </c>
      <c r="AH524" s="17"/>
      <c r="AI524" s="17">
        <v>2.2739050413243402E-2</v>
      </c>
      <c r="AJ524" s="17">
        <v>1.94380300952091E-2</v>
      </c>
      <c r="AK524" s="17"/>
      <c r="AL524" s="17">
        <v>8.4591882644087305E-3</v>
      </c>
      <c r="AM524" s="17">
        <v>2.1376086156251198E-2</v>
      </c>
      <c r="AN524" s="17"/>
      <c r="AO524" s="17">
        <v>1.98957607717326E-2</v>
      </c>
      <c r="AP524" s="17">
        <v>2.0618646452547899E-2</v>
      </c>
    </row>
    <row r="525" spans="2:42" x14ac:dyDescent="0.35">
      <c r="B525" t="s">
        <v>217</v>
      </c>
      <c r="C525" s="17">
        <v>0.30236721640236802</v>
      </c>
      <c r="D525" s="17">
        <v>0.232373647391479</v>
      </c>
      <c r="E525" s="17">
        <v>0.368831652168503</v>
      </c>
      <c r="F525" s="17"/>
      <c r="G525" s="17">
        <v>0.31873112815758498</v>
      </c>
      <c r="H525" s="17">
        <v>0.33207474044949098</v>
      </c>
      <c r="I525" s="17">
        <v>0.37192247656968203</v>
      </c>
      <c r="J525" s="17">
        <v>0.32953278974078898</v>
      </c>
      <c r="K525" s="17">
        <v>0.29143002660214901</v>
      </c>
      <c r="L525" s="17">
        <v>0.19575460804400799</v>
      </c>
      <c r="M525" s="17"/>
      <c r="N525" s="17">
        <v>0.32690487828314202</v>
      </c>
      <c r="O525" s="17">
        <v>0.32307962307193799</v>
      </c>
      <c r="P525" s="17">
        <v>0.26736196286291403</v>
      </c>
      <c r="Q525" s="17">
        <v>0.28793785429423502</v>
      </c>
      <c r="R525" s="17"/>
      <c r="S525" s="17">
        <v>0.204063467155539</v>
      </c>
      <c r="T525" s="17">
        <v>0.30362262671503898</v>
      </c>
      <c r="U525" s="17">
        <v>0.33271338000809902</v>
      </c>
      <c r="V525" s="17">
        <v>0.298990671589629</v>
      </c>
      <c r="W525" s="17">
        <v>0.35987407409408101</v>
      </c>
      <c r="X525" s="17">
        <v>0.272696885295731</v>
      </c>
      <c r="Y525" s="17">
        <v>0.30963901667195098</v>
      </c>
      <c r="Z525" s="17">
        <v>0.272467528399716</v>
      </c>
      <c r="AA525" s="17">
        <v>0.32235779619375998</v>
      </c>
      <c r="AB525" s="17">
        <v>0.32054082755986602</v>
      </c>
      <c r="AC525" s="17">
        <v>0.37053018255799902</v>
      </c>
      <c r="AD525" s="17">
        <v>0.41874247693972499</v>
      </c>
      <c r="AE525" s="17"/>
      <c r="AF525" s="17">
        <v>0.27951286307600298</v>
      </c>
      <c r="AG525" s="17">
        <v>0.33247718160745099</v>
      </c>
      <c r="AH525" s="17"/>
      <c r="AI525" s="17">
        <v>0.28805020537037501</v>
      </c>
      <c r="AJ525" s="17">
        <v>0.30882178279855099</v>
      </c>
      <c r="AK525" s="17"/>
      <c r="AL525" s="17">
        <v>0.27911830636250201</v>
      </c>
      <c r="AM525" s="17">
        <v>0.30413402945280499</v>
      </c>
      <c r="AN525" s="17"/>
      <c r="AO525" s="17">
        <v>0.29292408768859202</v>
      </c>
      <c r="AP525" s="17">
        <v>0.30494160394594</v>
      </c>
    </row>
    <row r="526" spans="2:42" x14ac:dyDescent="0.35">
      <c r="B526" t="s">
        <v>218</v>
      </c>
      <c r="C526" s="17">
        <v>0.2004909365027</v>
      </c>
      <c r="D526" s="17">
        <v>0.19474678872502499</v>
      </c>
      <c r="E526" s="17">
        <v>0.20755255507238199</v>
      </c>
      <c r="F526" s="17"/>
      <c r="G526" s="17">
        <v>0.122043522496113</v>
      </c>
      <c r="H526" s="17">
        <v>0.12899048683179601</v>
      </c>
      <c r="I526" s="17">
        <v>0.15066318153745001</v>
      </c>
      <c r="J526" s="17">
        <v>0.17071811053503599</v>
      </c>
      <c r="K526" s="17">
        <v>0.27271440838475602</v>
      </c>
      <c r="L526" s="17">
        <v>0.32773745471086302</v>
      </c>
      <c r="M526" s="17"/>
      <c r="N526" s="17">
        <v>0.17020777282900601</v>
      </c>
      <c r="O526" s="17">
        <v>0.19993683489653799</v>
      </c>
      <c r="P526" s="17">
        <v>0.213238731621263</v>
      </c>
      <c r="Q526" s="17">
        <v>0.22130982629903501</v>
      </c>
      <c r="R526" s="17"/>
      <c r="S526" s="17">
        <v>0.20937665603547201</v>
      </c>
      <c r="T526" s="17">
        <v>0.19784683687166699</v>
      </c>
      <c r="U526" s="17">
        <v>0.209951823464328</v>
      </c>
      <c r="V526" s="17">
        <v>0.22301015929600199</v>
      </c>
      <c r="W526" s="17">
        <v>0.16418458823937901</v>
      </c>
      <c r="X526" s="17">
        <v>0.20432090018709501</v>
      </c>
      <c r="Y526" s="17">
        <v>0.232547486083866</v>
      </c>
      <c r="Z526" s="17">
        <v>0.21678855583808801</v>
      </c>
      <c r="AA526" s="17">
        <v>0.18418897358781799</v>
      </c>
      <c r="AB526" s="17">
        <v>0.21537095861847699</v>
      </c>
      <c r="AC526" s="17">
        <v>0.16958263902374199</v>
      </c>
      <c r="AD526" s="17">
        <v>0.109948759389576</v>
      </c>
      <c r="AE526" s="17"/>
      <c r="AF526" s="17">
        <v>0.21823292626412299</v>
      </c>
      <c r="AG526" s="17">
        <v>0.17528566716008401</v>
      </c>
      <c r="AH526" s="17"/>
      <c r="AI526" s="17">
        <v>0.175307442790197</v>
      </c>
      <c r="AJ526" s="17">
        <v>0.21184446077476901</v>
      </c>
      <c r="AK526" s="17"/>
      <c r="AL526" s="17">
        <v>0.20753055627235101</v>
      </c>
      <c r="AM526" s="17">
        <v>0.19995595692482701</v>
      </c>
      <c r="AN526" s="17"/>
      <c r="AO526" s="17">
        <v>0.19027534732089599</v>
      </c>
      <c r="AP526" s="17">
        <v>0.20327591236578699</v>
      </c>
    </row>
    <row r="527" spans="2:42" x14ac:dyDescent="0.35">
      <c r="B527" t="s">
        <v>75</v>
      </c>
      <c r="C527" s="17">
        <v>8.6780513204304896E-2</v>
      </c>
      <c r="D527" s="17">
        <v>0.102838851130003</v>
      </c>
      <c r="E527" s="17">
        <v>7.1731878693525306E-2</v>
      </c>
      <c r="F527" s="17"/>
      <c r="G527" s="17">
        <v>5.3557158909770801E-2</v>
      </c>
      <c r="H527" s="17">
        <v>5.2747565440366399E-2</v>
      </c>
      <c r="I527" s="17">
        <v>6.9587934935484694E-2</v>
      </c>
      <c r="J527" s="17">
        <v>9.3206313174172994E-2</v>
      </c>
      <c r="K527" s="17">
        <v>8.02362369347948E-2</v>
      </c>
      <c r="L527" s="17">
        <v>0.150002898487272</v>
      </c>
      <c r="M527" s="17"/>
      <c r="N527" s="17">
        <v>6.0174331503933497E-2</v>
      </c>
      <c r="O527" s="17">
        <v>9.1157666570234802E-2</v>
      </c>
      <c r="P527" s="17">
        <v>0.10156360563069999</v>
      </c>
      <c r="Q527" s="17">
        <v>9.9116738318790198E-2</v>
      </c>
      <c r="R527" s="17"/>
      <c r="S527" s="17">
        <v>5.75922789138111E-2</v>
      </c>
      <c r="T527" s="17">
        <v>9.4593709966831502E-2</v>
      </c>
      <c r="U527" s="17">
        <v>9.05126047127877E-2</v>
      </c>
      <c r="V527" s="17">
        <v>9.9099467449850404E-2</v>
      </c>
      <c r="W527" s="17">
        <v>8.9761898002695906E-2</v>
      </c>
      <c r="X527" s="17">
        <v>0.115534327180952</v>
      </c>
      <c r="Y527" s="17">
        <v>8.0767807213106904E-2</v>
      </c>
      <c r="Z527" s="17">
        <v>0.11248022422663401</v>
      </c>
      <c r="AA527" s="17">
        <v>9.2352764129156995E-2</v>
      </c>
      <c r="AB527" s="17">
        <v>7.5499967053180905E-2</v>
      </c>
      <c r="AC527" s="17">
        <v>8.3217477661646402E-2</v>
      </c>
      <c r="AD527" s="17">
        <v>4.9965327122683201E-2</v>
      </c>
      <c r="AE527" s="17"/>
      <c r="AF527" s="17">
        <v>8.5217911551838804E-2</v>
      </c>
      <c r="AG527" s="17">
        <v>8.8021285807829502E-2</v>
      </c>
      <c r="AH527" s="17"/>
      <c r="AI527" s="17">
        <v>7.4903880054351002E-2</v>
      </c>
      <c r="AJ527" s="17">
        <v>9.2134879213954607E-2</v>
      </c>
      <c r="AK527" s="17"/>
      <c r="AL527" s="17">
        <v>8.3327510243514202E-2</v>
      </c>
      <c r="AM527" s="17">
        <v>8.7042925966187498E-2</v>
      </c>
      <c r="AN527" s="17"/>
      <c r="AO527" s="17">
        <v>8.6972628170303601E-2</v>
      </c>
      <c r="AP527" s="17">
        <v>8.6728138785784101E-2</v>
      </c>
    </row>
    <row r="528" spans="2:42" x14ac:dyDescent="0.35"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</row>
    <row r="529" spans="2:42" x14ac:dyDescent="0.35">
      <c r="B529" s="6" t="s">
        <v>223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</row>
    <row r="530" spans="2:42" x14ac:dyDescent="0.35">
      <c r="B530" s="24" t="s">
        <v>59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</row>
    <row r="531" spans="2:42" x14ac:dyDescent="0.35">
      <c r="B531" t="s">
        <v>212</v>
      </c>
      <c r="C531" s="17">
        <v>0.190731837108812</v>
      </c>
      <c r="D531" s="17">
        <v>0.31323723044760099</v>
      </c>
      <c r="E531" s="17">
        <v>7.1901851980824702E-2</v>
      </c>
      <c r="F531" s="17"/>
      <c r="G531" s="17">
        <v>0.22048494407418801</v>
      </c>
      <c r="H531" s="17">
        <v>0.20399049912734599</v>
      </c>
      <c r="I531" s="17">
        <v>0.225403744615947</v>
      </c>
      <c r="J531" s="17">
        <v>0.17156747121997301</v>
      </c>
      <c r="K531" s="17">
        <v>0.179334997219041</v>
      </c>
      <c r="L531" s="17">
        <v>0.154967909965776</v>
      </c>
      <c r="M531" s="17"/>
      <c r="N531" s="17">
        <v>0.21425125794250299</v>
      </c>
      <c r="O531" s="17">
        <v>0.18213940359073999</v>
      </c>
      <c r="P531" s="17">
        <v>0.231385937158476</v>
      </c>
      <c r="Q531" s="17">
        <v>0.141023020006944</v>
      </c>
      <c r="R531" s="17"/>
      <c r="S531" s="17">
        <v>0.24529145423367199</v>
      </c>
      <c r="T531" s="17">
        <v>0.15285035293672</v>
      </c>
      <c r="U531" s="17">
        <v>0.206740879578555</v>
      </c>
      <c r="V531" s="17">
        <v>0.17998700183851499</v>
      </c>
      <c r="W531" s="17">
        <v>0.17649686302787801</v>
      </c>
      <c r="X531" s="17">
        <v>0.18334308185755199</v>
      </c>
      <c r="Y531" s="17">
        <v>0.14718588477929301</v>
      </c>
      <c r="Z531" s="17">
        <v>0.17465775666347</v>
      </c>
      <c r="AA531" s="17">
        <v>0.222902804103428</v>
      </c>
      <c r="AB531" s="17">
        <v>0.16018283079720499</v>
      </c>
      <c r="AC531" s="17">
        <v>0.20655530034385</v>
      </c>
      <c r="AD531" s="17">
        <v>0.230519598681453</v>
      </c>
      <c r="AE531" s="17"/>
      <c r="AF531" s="17">
        <v>0.19412311707531399</v>
      </c>
      <c r="AG531" s="17">
        <v>0.18613723990633099</v>
      </c>
      <c r="AH531" s="17"/>
      <c r="AI531" s="17">
        <v>0.27874576786688099</v>
      </c>
      <c r="AJ531" s="17">
        <v>0.15105234265305401</v>
      </c>
      <c r="AK531" s="17"/>
      <c r="AL531" s="17">
        <v>0.20478157613373699</v>
      </c>
      <c r="AM531" s="17">
        <v>0.18966411986005099</v>
      </c>
      <c r="AN531" s="17"/>
      <c r="AO531" s="17">
        <v>0.20790418195136401</v>
      </c>
      <c r="AP531" s="17">
        <v>0.186050309196131</v>
      </c>
    </row>
    <row r="532" spans="2:42" x14ac:dyDescent="0.35">
      <c r="B532" t="s">
        <v>213</v>
      </c>
      <c r="C532" s="17">
        <v>3.4140464406837802E-2</v>
      </c>
      <c r="D532" s="17">
        <v>3.4188721444160602E-2</v>
      </c>
      <c r="E532" s="17">
        <v>3.43408743249312E-2</v>
      </c>
      <c r="F532" s="17"/>
      <c r="G532" s="17">
        <v>3.1615249356632701E-2</v>
      </c>
      <c r="H532" s="17">
        <v>4.1135587608819302E-2</v>
      </c>
      <c r="I532" s="17">
        <v>4.6199031929762401E-2</v>
      </c>
      <c r="J532" s="17">
        <v>2.45563218324426E-2</v>
      </c>
      <c r="K532" s="17">
        <v>2.16933282501224E-2</v>
      </c>
      <c r="L532" s="17">
        <v>3.6431503065540098E-2</v>
      </c>
      <c r="M532" s="17"/>
      <c r="N532" s="17">
        <v>3.6598751104824898E-2</v>
      </c>
      <c r="O532" s="17">
        <v>3.4691426424043603E-2</v>
      </c>
      <c r="P532" s="17">
        <v>2.8722981390844299E-2</v>
      </c>
      <c r="Q532" s="17">
        <v>3.6135840137306301E-2</v>
      </c>
      <c r="R532" s="17"/>
      <c r="S532" s="17">
        <v>6.1387411055192097E-2</v>
      </c>
      <c r="T532" s="17">
        <v>2.7322259067363401E-2</v>
      </c>
      <c r="U532" s="17">
        <v>1.1082367722378399E-2</v>
      </c>
      <c r="V532" s="17">
        <v>4.0320564834702602E-2</v>
      </c>
      <c r="W532" s="17">
        <v>3.7067561113493602E-2</v>
      </c>
      <c r="X532" s="17">
        <v>1.9221712839012299E-2</v>
      </c>
      <c r="Y532" s="17">
        <v>5.0244784279974898E-2</v>
      </c>
      <c r="Z532" s="17">
        <v>7.4985985161772198E-2</v>
      </c>
      <c r="AA532" s="17">
        <v>1.5999333163398601E-2</v>
      </c>
      <c r="AB532" s="17">
        <v>1.37764773284214E-2</v>
      </c>
      <c r="AC532" s="17">
        <v>2.78678700447011E-2</v>
      </c>
      <c r="AD532" s="17">
        <v>5.8406892693884098E-2</v>
      </c>
      <c r="AE532" s="17"/>
      <c r="AF532" s="17">
        <v>3.4927404804690802E-2</v>
      </c>
      <c r="AG532" s="17">
        <v>3.3380553243518303E-2</v>
      </c>
      <c r="AH532" s="17"/>
      <c r="AI532" s="17">
        <v>2.4678175846393102E-2</v>
      </c>
      <c r="AJ532" s="17">
        <v>3.8406366670708E-2</v>
      </c>
      <c r="AK532" s="17"/>
      <c r="AL532" s="17">
        <v>3.70534861023913E-2</v>
      </c>
      <c r="AM532" s="17">
        <v>3.3919087802984797E-2</v>
      </c>
      <c r="AN532" s="17"/>
      <c r="AO532" s="17">
        <v>2.7398864285172402E-2</v>
      </c>
      <c r="AP532" s="17">
        <v>3.5978360712501802E-2</v>
      </c>
    </row>
    <row r="533" spans="2:42" x14ac:dyDescent="0.35">
      <c r="B533" t="s">
        <v>214</v>
      </c>
      <c r="C533" s="17">
        <v>0.41912781750503703</v>
      </c>
      <c r="D533" s="17">
        <v>0.34649010571454403</v>
      </c>
      <c r="E533" s="17">
        <v>0.48927484738418803</v>
      </c>
      <c r="F533" s="17"/>
      <c r="G533" s="17">
        <v>0.342828973365363</v>
      </c>
      <c r="H533" s="17">
        <v>0.43459371933963797</v>
      </c>
      <c r="I533" s="17">
        <v>0.39243260976382399</v>
      </c>
      <c r="J533" s="17">
        <v>0.47772347748194399</v>
      </c>
      <c r="K533" s="17">
        <v>0.45759681427987198</v>
      </c>
      <c r="L533" s="17">
        <v>0.40585468373674299</v>
      </c>
      <c r="M533" s="17"/>
      <c r="N533" s="17">
        <v>0.46223804398664797</v>
      </c>
      <c r="O533" s="17">
        <v>0.46723298062034302</v>
      </c>
      <c r="P533" s="17">
        <v>0.338619811916752</v>
      </c>
      <c r="Q533" s="17">
        <v>0.39110949651195398</v>
      </c>
      <c r="R533" s="17"/>
      <c r="S533" s="17">
        <v>0.39345098449583998</v>
      </c>
      <c r="T533" s="17">
        <v>0.42100594160370902</v>
      </c>
      <c r="U533" s="17">
        <v>0.446057562320889</v>
      </c>
      <c r="V533" s="17">
        <v>0.40697421680907903</v>
      </c>
      <c r="W533" s="17">
        <v>0.41405743244231902</v>
      </c>
      <c r="X533" s="17">
        <v>0.41787711602264399</v>
      </c>
      <c r="Y533" s="17">
        <v>0.44998600504453701</v>
      </c>
      <c r="Z533" s="17">
        <v>0.36491562509387598</v>
      </c>
      <c r="AA533" s="17">
        <v>0.443305026348979</v>
      </c>
      <c r="AB533" s="17">
        <v>0.44547097548757397</v>
      </c>
      <c r="AC533" s="17">
        <v>0.35749269608706602</v>
      </c>
      <c r="AD533" s="17">
        <v>0.435349752879365</v>
      </c>
      <c r="AE533" s="17"/>
      <c r="AF533" s="17">
        <v>0.433599218274341</v>
      </c>
      <c r="AG533" s="17">
        <v>0.40007646193212898</v>
      </c>
      <c r="AH533" s="17"/>
      <c r="AI533" s="17">
        <v>0.41356001315969698</v>
      </c>
      <c r="AJ533" s="17">
        <v>0.42163796174866702</v>
      </c>
      <c r="AK533" s="17"/>
      <c r="AL533" s="17">
        <v>0.40231828625539001</v>
      </c>
      <c r="AM533" s="17">
        <v>0.42040526660405603</v>
      </c>
      <c r="AN533" s="17"/>
      <c r="AO533" s="17">
        <v>0.42979827507021001</v>
      </c>
      <c r="AP533" s="17">
        <v>0.41621883533687898</v>
      </c>
    </row>
    <row r="534" spans="2:42" x14ac:dyDescent="0.35">
      <c r="B534" t="s">
        <v>215</v>
      </c>
      <c r="C534" s="17">
        <v>0.124566409315483</v>
      </c>
      <c r="D534" s="17">
        <v>0.105608343483162</v>
      </c>
      <c r="E534" s="17">
        <v>0.14397835379080601</v>
      </c>
      <c r="F534" s="17"/>
      <c r="G534" s="17">
        <v>9.9297438340519795E-2</v>
      </c>
      <c r="H534" s="17">
        <v>0.120178908981019</v>
      </c>
      <c r="I534" s="17">
        <v>0.145942216480901</v>
      </c>
      <c r="J534" s="17">
        <v>0.110120759345003</v>
      </c>
      <c r="K534" s="17">
        <v>0.11344440334307999</v>
      </c>
      <c r="L534" s="17">
        <v>0.14685386881017701</v>
      </c>
      <c r="M534" s="17"/>
      <c r="N534" s="17">
        <v>0.10399306078217201</v>
      </c>
      <c r="O534" s="17">
        <v>0.115358280897601</v>
      </c>
      <c r="P534" s="17">
        <v>0.13406412066229301</v>
      </c>
      <c r="Q534" s="17">
        <v>0.147106815851232</v>
      </c>
      <c r="R534" s="17"/>
      <c r="S534" s="17">
        <v>8.8958589259831605E-2</v>
      </c>
      <c r="T534" s="17">
        <v>0.13098631423330201</v>
      </c>
      <c r="U534" s="17">
        <v>9.9331300767681402E-2</v>
      </c>
      <c r="V534" s="17">
        <v>0.124676029988932</v>
      </c>
      <c r="W534" s="17">
        <v>0.163342525668177</v>
      </c>
      <c r="X534" s="17">
        <v>0.11271032075597399</v>
      </c>
      <c r="Y534" s="17">
        <v>0.13088325750134699</v>
      </c>
      <c r="Z534" s="17">
        <v>0.19393134636589099</v>
      </c>
      <c r="AA534" s="17">
        <v>0.11903143094995899</v>
      </c>
      <c r="AB534" s="17">
        <v>0.14628973394115</v>
      </c>
      <c r="AC534" s="17">
        <v>0.14262296432950899</v>
      </c>
      <c r="AD534" s="17">
        <v>9.0735773775817097E-2</v>
      </c>
      <c r="AE534" s="17"/>
      <c r="AF534" s="17">
        <v>0.13008205388779401</v>
      </c>
      <c r="AG534" s="17">
        <v>0.117455500114945</v>
      </c>
      <c r="AH534" s="17"/>
      <c r="AI534" s="17">
        <v>0.11178919127699199</v>
      </c>
      <c r="AJ534" s="17">
        <v>0.13032678779138501</v>
      </c>
      <c r="AK534" s="17"/>
      <c r="AL534" s="17">
        <v>0.156611876228444</v>
      </c>
      <c r="AM534" s="17">
        <v>0.12213109733517601</v>
      </c>
      <c r="AN534" s="17"/>
      <c r="AO534" s="17">
        <v>0.13728553775302399</v>
      </c>
      <c r="AP534" s="17">
        <v>0.121098918104977</v>
      </c>
    </row>
    <row r="535" spans="2:42" x14ac:dyDescent="0.35">
      <c r="B535" t="s">
        <v>216</v>
      </c>
      <c r="C535" s="17">
        <v>2.26796976604744E-2</v>
      </c>
      <c r="D535" s="17">
        <v>1.9942248422970901E-2</v>
      </c>
      <c r="E535" s="17">
        <v>2.4753704568823601E-2</v>
      </c>
      <c r="F535" s="17"/>
      <c r="G535" s="17">
        <v>3.7506273671688302E-2</v>
      </c>
      <c r="H535" s="17">
        <v>2.83452024923391E-2</v>
      </c>
      <c r="I535" s="17">
        <v>8.9046564753174004E-3</v>
      </c>
      <c r="J535" s="17">
        <v>2.62256694940112E-2</v>
      </c>
      <c r="K535" s="17">
        <v>1.1889230818176E-2</v>
      </c>
      <c r="L535" s="17">
        <v>2.3705068603469201E-2</v>
      </c>
      <c r="M535" s="17"/>
      <c r="N535" s="17">
        <v>2.77895829278876E-2</v>
      </c>
      <c r="O535" s="17">
        <v>1.4435917850058599E-2</v>
      </c>
      <c r="P535" s="17">
        <v>2.48153710146236E-2</v>
      </c>
      <c r="Q535" s="17">
        <v>2.2633159494400298E-2</v>
      </c>
      <c r="R535" s="17"/>
      <c r="S535" s="17">
        <v>4.2945499347687002E-2</v>
      </c>
      <c r="T535" s="17">
        <v>3.17666696770037E-2</v>
      </c>
      <c r="U535" s="17">
        <v>8.5191304217629403E-3</v>
      </c>
      <c r="V535" s="17">
        <v>1.32317762222505E-2</v>
      </c>
      <c r="W535" s="17">
        <v>2.28705166953291E-2</v>
      </c>
      <c r="X535" s="17">
        <v>2.9520414477863799E-2</v>
      </c>
      <c r="Y535" s="17">
        <v>1.6568629134390701E-2</v>
      </c>
      <c r="Z535" s="17">
        <v>9.5229704285361705E-3</v>
      </c>
      <c r="AA535" s="17">
        <v>6.5605302025745597E-3</v>
      </c>
      <c r="AB535" s="17">
        <v>3.2718406992141201E-2</v>
      </c>
      <c r="AC535" s="17">
        <v>1.41678428809302E-2</v>
      </c>
      <c r="AD535" s="17">
        <v>1.0869413067233E-2</v>
      </c>
      <c r="AE535" s="17"/>
      <c r="AF535" s="17">
        <v>1.6487302188310401E-2</v>
      </c>
      <c r="AG535" s="17">
        <v>3.1238623664689099E-2</v>
      </c>
      <c r="AH535" s="17"/>
      <c r="AI535" s="17">
        <v>1.49486149823518E-2</v>
      </c>
      <c r="AJ535" s="17">
        <v>2.6165116952868099E-2</v>
      </c>
      <c r="AK535" s="17"/>
      <c r="AL535" s="17">
        <v>1.3336795810069E-2</v>
      </c>
      <c r="AM535" s="17">
        <v>2.3389716361993801E-2</v>
      </c>
      <c r="AN535" s="17"/>
      <c r="AO535" s="17">
        <v>1.7986489830920001E-2</v>
      </c>
      <c r="AP535" s="17">
        <v>2.3959160870392699E-2</v>
      </c>
    </row>
    <row r="536" spans="2:42" x14ac:dyDescent="0.35">
      <c r="B536" t="s">
        <v>217</v>
      </c>
      <c r="C536" s="17">
        <v>0.14382576472099901</v>
      </c>
      <c r="D536" s="17">
        <v>0.12085610318117999</v>
      </c>
      <c r="E536" s="17">
        <v>0.16522528548719301</v>
      </c>
      <c r="F536" s="17"/>
      <c r="G536" s="17">
        <v>0.19190104290157001</v>
      </c>
      <c r="H536" s="17">
        <v>0.12805445170955701</v>
      </c>
      <c r="I536" s="17">
        <v>0.12440184176294899</v>
      </c>
      <c r="J536" s="17">
        <v>0.13087642233757599</v>
      </c>
      <c r="K536" s="17">
        <v>0.14566141090326901</v>
      </c>
      <c r="L536" s="17">
        <v>0.14965786835368999</v>
      </c>
      <c r="M536" s="17"/>
      <c r="N536" s="17">
        <v>0.118299410910174</v>
      </c>
      <c r="O536" s="17">
        <v>0.124074992036895</v>
      </c>
      <c r="P536" s="17">
        <v>0.160572722484328</v>
      </c>
      <c r="Q536" s="17">
        <v>0.17908905009579401</v>
      </c>
      <c r="R536" s="17"/>
      <c r="S536" s="17">
        <v>0.120215553222889</v>
      </c>
      <c r="T536" s="17">
        <v>0.16437730824552499</v>
      </c>
      <c r="U536" s="17">
        <v>0.14317097367450499</v>
      </c>
      <c r="V536" s="17">
        <v>0.15918700006907399</v>
      </c>
      <c r="W536" s="17">
        <v>0.13387829121073699</v>
      </c>
      <c r="X536" s="17">
        <v>0.16911175592466701</v>
      </c>
      <c r="Y536" s="17">
        <v>0.107665176158755</v>
      </c>
      <c r="Z536" s="17">
        <v>0.120757395658342</v>
      </c>
      <c r="AA536" s="17">
        <v>0.13291325026146</v>
      </c>
      <c r="AB536" s="17">
        <v>0.132840908525621</v>
      </c>
      <c r="AC536" s="17">
        <v>0.215489619315861</v>
      </c>
      <c r="AD536" s="17">
        <v>0.149029547144753</v>
      </c>
      <c r="AE536" s="17"/>
      <c r="AF536" s="17">
        <v>0.131312143296829</v>
      </c>
      <c r="AG536" s="17">
        <v>0.161267296323959</v>
      </c>
      <c r="AH536" s="17"/>
      <c r="AI536" s="17">
        <v>0.115538050316826</v>
      </c>
      <c r="AJ536" s="17">
        <v>0.156578770946249</v>
      </c>
      <c r="AK536" s="17"/>
      <c r="AL536" s="17">
        <v>0.13051094026623999</v>
      </c>
      <c r="AM536" s="17">
        <v>0.14483763175350001</v>
      </c>
      <c r="AN536" s="17"/>
      <c r="AO536" s="17">
        <v>0.118761898886264</v>
      </c>
      <c r="AP536" s="17">
        <v>0.15065868058547899</v>
      </c>
    </row>
    <row r="537" spans="2:42" x14ac:dyDescent="0.35">
      <c r="B537" t="s">
        <v>218</v>
      </c>
      <c r="C537" s="17">
        <v>2.1977115601022001E-2</v>
      </c>
      <c r="D537" s="17">
        <v>1.73525900351181E-2</v>
      </c>
      <c r="E537" s="17">
        <v>2.6651391864262099E-2</v>
      </c>
      <c r="F537" s="17"/>
      <c r="G537" s="17">
        <v>3.2184845048165399E-2</v>
      </c>
      <c r="H537" s="17">
        <v>1.8979492095257001E-2</v>
      </c>
      <c r="I537" s="17">
        <v>1.62974627756329E-2</v>
      </c>
      <c r="J537" s="17">
        <v>2.1720820690638E-2</v>
      </c>
      <c r="K537" s="17">
        <v>1.91831611049758E-2</v>
      </c>
      <c r="L537" s="17">
        <v>2.4305657986823999E-2</v>
      </c>
      <c r="M537" s="17"/>
      <c r="N537" s="17">
        <v>1.2421769753859301E-2</v>
      </c>
      <c r="O537" s="17">
        <v>1.7951563887979301E-2</v>
      </c>
      <c r="P537" s="17">
        <v>2.72259808982355E-2</v>
      </c>
      <c r="Q537" s="17">
        <v>3.2152122241704099E-2</v>
      </c>
      <c r="R537" s="17"/>
      <c r="S537" s="17">
        <v>2.2766032664623601E-2</v>
      </c>
      <c r="T537" s="17">
        <v>7.6568549248433497E-3</v>
      </c>
      <c r="U537" s="17">
        <v>2.0844990514100301E-2</v>
      </c>
      <c r="V537" s="17">
        <v>2.4053467976505399E-2</v>
      </c>
      <c r="W537" s="17">
        <v>3.7652682748159701E-2</v>
      </c>
      <c r="X537" s="17">
        <v>1.23819026486375E-2</v>
      </c>
      <c r="Y537" s="17">
        <v>5.38381634044423E-2</v>
      </c>
      <c r="Z537" s="17">
        <v>6.6180739149928301E-3</v>
      </c>
      <c r="AA537" s="17">
        <v>2.2524494363527901E-2</v>
      </c>
      <c r="AB537" s="17">
        <v>2.0425208871521699E-2</v>
      </c>
      <c r="AC537" s="17">
        <v>1.8335445079466599E-2</v>
      </c>
      <c r="AD537" s="17">
        <v>1.3312772491707E-2</v>
      </c>
      <c r="AE537" s="17"/>
      <c r="AF537" s="17">
        <v>2.4294965205813299E-2</v>
      </c>
      <c r="AG537" s="17">
        <v>1.9043186394399801E-2</v>
      </c>
      <c r="AH537" s="17"/>
      <c r="AI537" s="17">
        <v>9.7040007194588804E-3</v>
      </c>
      <c r="AJ537" s="17">
        <v>2.7510228253796301E-2</v>
      </c>
      <c r="AK537" s="17"/>
      <c r="AL537" s="17">
        <v>1.4012587459653199E-2</v>
      </c>
      <c r="AM537" s="17">
        <v>2.25823840732477E-2</v>
      </c>
      <c r="AN537" s="17"/>
      <c r="AO537" s="17">
        <v>1.70608657941566E-2</v>
      </c>
      <c r="AP537" s="17">
        <v>2.3317384557159301E-2</v>
      </c>
    </row>
    <row r="538" spans="2:42" x14ac:dyDescent="0.35">
      <c r="B538" t="s">
        <v>75</v>
      </c>
      <c r="C538" s="17">
        <v>4.2950893681335402E-2</v>
      </c>
      <c r="D538" s="17">
        <v>4.23246572712625E-2</v>
      </c>
      <c r="E538" s="17">
        <v>4.3873690598971102E-2</v>
      </c>
      <c r="F538" s="17"/>
      <c r="G538" s="17">
        <v>4.4181233241873598E-2</v>
      </c>
      <c r="H538" s="17">
        <v>2.4722138646024999E-2</v>
      </c>
      <c r="I538" s="17">
        <v>4.0418436195666499E-2</v>
      </c>
      <c r="J538" s="17">
        <v>3.72090575984119E-2</v>
      </c>
      <c r="K538" s="17">
        <v>5.1196654081463899E-2</v>
      </c>
      <c r="L538" s="17">
        <v>5.8223439477781101E-2</v>
      </c>
      <c r="M538" s="17"/>
      <c r="N538" s="17">
        <v>2.4408122591931199E-2</v>
      </c>
      <c r="O538" s="17">
        <v>4.4115434692339799E-2</v>
      </c>
      <c r="P538" s="17">
        <v>5.4593074474448097E-2</v>
      </c>
      <c r="Q538" s="17">
        <v>5.0750495660664398E-2</v>
      </c>
      <c r="R538" s="17"/>
      <c r="S538" s="17">
        <v>2.4984475720265301E-2</v>
      </c>
      <c r="T538" s="17">
        <v>6.4034299311532497E-2</v>
      </c>
      <c r="U538" s="17">
        <v>6.4252795000128204E-2</v>
      </c>
      <c r="V538" s="17">
        <v>5.1569942260940298E-2</v>
      </c>
      <c r="W538" s="17">
        <v>1.4634127093907399E-2</v>
      </c>
      <c r="X538" s="17">
        <v>5.5833695473649601E-2</v>
      </c>
      <c r="Y538" s="17">
        <v>4.3628099697259899E-2</v>
      </c>
      <c r="Z538" s="17">
        <v>5.4610846713119998E-2</v>
      </c>
      <c r="AA538" s="17">
        <v>3.6763130606673501E-2</v>
      </c>
      <c r="AB538" s="17">
        <v>4.8295458056365197E-2</v>
      </c>
      <c r="AC538" s="17">
        <v>1.7468261918615599E-2</v>
      </c>
      <c r="AD538" s="17">
        <v>1.1776249265787801E-2</v>
      </c>
      <c r="AE538" s="17"/>
      <c r="AF538" s="17">
        <v>3.51737952669074E-2</v>
      </c>
      <c r="AG538" s="17">
        <v>5.1401138420029302E-2</v>
      </c>
      <c r="AH538" s="17"/>
      <c r="AI538" s="17">
        <v>3.1036185831400599E-2</v>
      </c>
      <c r="AJ538" s="17">
        <v>4.8322424983272202E-2</v>
      </c>
      <c r="AK538" s="17"/>
      <c r="AL538" s="17">
        <v>4.1374451744075599E-2</v>
      </c>
      <c r="AM538" s="17">
        <v>4.3070696208990698E-2</v>
      </c>
      <c r="AN538" s="17"/>
      <c r="AO538" s="17">
        <v>4.3803886428888397E-2</v>
      </c>
      <c r="AP538" s="17">
        <v>4.27183506364806E-2</v>
      </c>
    </row>
    <row r="539" spans="2:42" x14ac:dyDescent="0.35"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</row>
    <row r="540" spans="2:42" x14ac:dyDescent="0.35">
      <c r="B540" s="6" t="s">
        <v>224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</row>
    <row r="541" spans="2:42" x14ac:dyDescent="0.35">
      <c r="B541" s="24" t="s">
        <v>59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</row>
    <row r="542" spans="2:42" x14ac:dyDescent="0.35">
      <c r="B542" t="s">
        <v>212</v>
      </c>
      <c r="C542" s="17">
        <v>0.132567329009077</v>
      </c>
      <c r="D542" s="17">
        <v>0.22680491250147</v>
      </c>
      <c r="E542" s="17">
        <v>4.1524011168592598E-2</v>
      </c>
      <c r="F542" s="17"/>
      <c r="G542" s="17">
        <v>0.15230107337121701</v>
      </c>
      <c r="H542" s="17">
        <v>0.14313255617263301</v>
      </c>
      <c r="I542" s="17">
        <v>0.14812339480100101</v>
      </c>
      <c r="J542" s="17">
        <v>0.13064882916027901</v>
      </c>
      <c r="K542" s="17">
        <v>0.110210326379233</v>
      </c>
      <c r="L542" s="17">
        <v>0.114618596203188</v>
      </c>
      <c r="M542" s="17"/>
      <c r="N542" s="17">
        <v>0.15543221405827501</v>
      </c>
      <c r="O542" s="17">
        <v>0.13174452215792901</v>
      </c>
      <c r="P542" s="17">
        <v>0.12625477987521899</v>
      </c>
      <c r="Q542" s="17">
        <v>0.11605048282991701</v>
      </c>
      <c r="R542" s="17"/>
      <c r="S542" s="17">
        <v>0.16988168335200199</v>
      </c>
      <c r="T542" s="17">
        <v>9.9392726461624906E-2</v>
      </c>
      <c r="U542" s="17">
        <v>0.14464778633692399</v>
      </c>
      <c r="V542" s="17">
        <v>0.13305469178535301</v>
      </c>
      <c r="W542" s="17">
        <v>0.13853942380937601</v>
      </c>
      <c r="X542" s="17">
        <v>0.146995501655036</v>
      </c>
      <c r="Y542" s="17">
        <v>9.97884928985803E-2</v>
      </c>
      <c r="Z542" s="17">
        <v>0.128301748481957</v>
      </c>
      <c r="AA542" s="17">
        <v>0.12934960087071801</v>
      </c>
      <c r="AB542" s="17">
        <v>0.124315746936646</v>
      </c>
      <c r="AC542" s="17">
        <v>0.12298117288311</v>
      </c>
      <c r="AD542" s="17">
        <v>0.15699192636406001</v>
      </c>
      <c r="AE542" s="17"/>
      <c r="AF542" s="17">
        <v>0.13480622934984701</v>
      </c>
      <c r="AG542" s="17">
        <v>0.13004970590869</v>
      </c>
      <c r="AH542" s="17"/>
      <c r="AI542" s="17">
        <v>0.18604882694611299</v>
      </c>
      <c r="AJ542" s="17">
        <v>0.108456159531695</v>
      </c>
      <c r="AK542" s="17"/>
      <c r="AL542" s="17">
        <v>0.13792482600381301</v>
      </c>
      <c r="AM542" s="17">
        <v>0.13216018322926401</v>
      </c>
      <c r="AN542" s="17"/>
      <c r="AO542" s="17">
        <v>0.15580956388532199</v>
      </c>
      <c r="AP542" s="17">
        <v>0.12623102652249801</v>
      </c>
    </row>
    <row r="543" spans="2:42" x14ac:dyDescent="0.35">
      <c r="B543" t="s">
        <v>213</v>
      </c>
      <c r="C543" s="17">
        <v>4.2120302526820398E-2</v>
      </c>
      <c r="D543" s="17">
        <v>5.02043452350188E-2</v>
      </c>
      <c r="E543" s="17">
        <v>3.4533204505563402E-2</v>
      </c>
      <c r="F543" s="17"/>
      <c r="G543" s="17">
        <v>5.6451996592022803E-2</v>
      </c>
      <c r="H543" s="17">
        <v>5.2875669096389299E-2</v>
      </c>
      <c r="I543" s="17">
        <v>4.7350820238973697E-2</v>
      </c>
      <c r="J543" s="17">
        <v>2.1924231188001998E-2</v>
      </c>
      <c r="K543" s="17">
        <v>3.2211786809048203E-2</v>
      </c>
      <c r="L543" s="17">
        <v>4.2537844325716299E-2</v>
      </c>
      <c r="M543" s="17"/>
      <c r="N543" s="17">
        <v>5.1104974343563501E-2</v>
      </c>
      <c r="O543" s="17">
        <v>2.8370259655094501E-2</v>
      </c>
      <c r="P543" s="17">
        <v>6.0901157854943697E-2</v>
      </c>
      <c r="Q543" s="17">
        <v>3.0733019505779401E-2</v>
      </c>
      <c r="R543" s="17"/>
      <c r="S543" s="17">
        <v>6.2998668512734293E-2</v>
      </c>
      <c r="T543" s="17">
        <v>3.3745647123584001E-2</v>
      </c>
      <c r="U543" s="17">
        <v>2.5295347190529699E-2</v>
      </c>
      <c r="V543" s="17">
        <v>5.7923832995070999E-2</v>
      </c>
      <c r="W543" s="17">
        <v>2.5910088948301501E-2</v>
      </c>
      <c r="X543" s="17">
        <v>2.6514907625486701E-2</v>
      </c>
      <c r="Y543" s="17">
        <v>6.0620471723449497E-2</v>
      </c>
      <c r="Z543" s="17">
        <v>5.3057028538885602E-2</v>
      </c>
      <c r="AA543" s="17">
        <v>4.3825993137141001E-2</v>
      </c>
      <c r="AB543" s="17">
        <v>3.2489759360117797E-2</v>
      </c>
      <c r="AC543" s="17">
        <v>3.9924916252883497E-2</v>
      </c>
      <c r="AD543" s="17">
        <v>2.5561625817208101E-2</v>
      </c>
      <c r="AE543" s="17"/>
      <c r="AF543" s="17">
        <v>5.09748655731758E-2</v>
      </c>
      <c r="AG543" s="17">
        <v>3.05418301834979E-2</v>
      </c>
      <c r="AH543" s="17"/>
      <c r="AI543" s="17">
        <v>5.7012542519280403E-2</v>
      </c>
      <c r="AJ543" s="17">
        <v>3.5406404520845099E-2</v>
      </c>
      <c r="AK543" s="17"/>
      <c r="AL543" s="17">
        <v>5.21168441717599E-2</v>
      </c>
      <c r="AM543" s="17">
        <v>4.1360610128027102E-2</v>
      </c>
      <c r="AN543" s="17"/>
      <c r="AO543" s="17">
        <v>4.12326286646248E-2</v>
      </c>
      <c r="AP543" s="17">
        <v>4.2362300343736399E-2</v>
      </c>
    </row>
    <row r="544" spans="2:42" x14ac:dyDescent="0.35">
      <c r="B544" t="s">
        <v>214</v>
      </c>
      <c r="C544" s="17">
        <v>0.32449127519243198</v>
      </c>
      <c r="D544" s="17">
        <v>0.26622668159541402</v>
      </c>
      <c r="E544" s="17">
        <v>0.38053442787609498</v>
      </c>
      <c r="F544" s="17"/>
      <c r="G544" s="17">
        <v>0.22750529037721301</v>
      </c>
      <c r="H544" s="17">
        <v>0.31874040493137001</v>
      </c>
      <c r="I544" s="17">
        <v>0.30845691595192498</v>
      </c>
      <c r="J544" s="17">
        <v>0.366553591026195</v>
      </c>
      <c r="K544" s="17">
        <v>0.401268160653454</v>
      </c>
      <c r="L544" s="17">
        <v>0.32145073079098802</v>
      </c>
      <c r="M544" s="17"/>
      <c r="N544" s="17">
        <v>0.34984531055329399</v>
      </c>
      <c r="O544" s="17">
        <v>0.34753868257956</v>
      </c>
      <c r="P544" s="17">
        <v>0.28508342983658402</v>
      </c>
      <c r="Q544" s="17">
        <v>0.308231209224824</v>
      </c>
      <c r="R544" s="17"/>
      <c r="S544" s="17">
        <v>0.31508044327739998</v>
      </c>
      <c r="T544" s="17">
        <v>0.36942906701309702</v>
      </c>
      <c r="U544" s="17">
        <v>0.29859133930454701</v>
      </c>
      <c r="V544" s="17">
        <v>0.286020353187596</v>
      </c>
      <c r="W544" s="17">
        <v>0.325001307351932</v>
      </c>
      <c r="X544" s="17">
        <v>0.320243140445514</v>
      </c>
      <c r="Y544" s="17">
        <v>0.34233958587320501</v>
      </c>
      <c r="Z544" s="17">
        <v>0.348655999162928</v>
      </c>
      <c r="AA544" s="17">
        <v>0.32101295344689101</v>
      </c>
      <c r="AB544" s="17">
        <v>0.335565174372979</v>
      </c>
      <c r="AC544" s="17">
        <v>0.30361208287532798</v>
      </c>
      <c r="AD544" s="17">
        <v>0.304310599016344</v>
      </c>
      <c r="AE544" s="17"/>
      <c r="AF544" s="17">
        <v>0.35410982841711602</v>
      </c>
      <c r="AG544" s="17">
        <v>0.28663914310574001</v>
      </c>
      <c r="AH544" s="17"/>
      <c r="AI544" s="17">
        <v>0.34127770858589801</v>
      </c>
      <c r="AJ544" s="17">
        <v>0.31692341422961601</v>
      </c>
      <c r="AK544" s="17"/>
      <c r="AL544" s="17">
        <v>0.36574021880642399</v>
      </c>
      <c r="AM544" s="17">
        <v>0.32135654019758803</v>
      </c>
      <c r="AN544" s="17"/>
      <c r="AO544" s="17">
        <v>0.32184417682299798</v>
      </c>
      <c r="AP544" s="17">
        <v>0.32521292765269499</v>
      </c>
    </row>
    <row r="545" spans="2:42" x14ac:dyDescent="0.35">
      <c r="B545" t="s">
        <v>215</v>
      </c>
      <c r="C545" s="17">
        <v>0.163255918817968</v>
      </c>
      <c r="D545" s="17">
        <v>0.160353114436383</v>
      </c>
      <c r="E545" s="17">
        <v>0.165912505730445</v>
      </c>
      <c r="F545" s="17"/>
      <c r="G545" s="17">
        <v>0.145470690691101</v>
      </c>
      <c r="H545" s="17">
        <v>0.16542439591670699</v>
      </c>
      <c r="I545" s="17">
        <v>0.201673337088245</v>
      </c>
      <c r="J545" s="17">
        <v>0.16684511343225</v>
      </c>
      <c r="K545" s="17">
        <v>0.136577916135078</v>
      </c>
      <c r="L545" s="17">
        <v>0.15708256582996499</v>
      </c>
      <c r="M545" s="17"/>
      <c r="N545" s="17">
        <v>0.141896637461284</v>
      </c>
      <c r="O545" s="17">
        <v>0.139641838331619</v>
      </c>
      <c r="P545" s="17">
        <v>0.20080034477511699</v>
      </c>
      <c r="Q545" s="17">
        <v>0.174540754163858</v>
      </c>
      <c r="R545" s="17"/>
      <c r="S545" s="17">
        <v>0.14420886158657201</v>
      </c>
      <c r="T545" s="17">
        <v>0.157314303457813</v>
      </c>
      <c r="U545" s="17">
        <v>0.153065168168907</v>
      </c>
      <c r="V545" s="17">
        <v>0.18919584378293</v>
      </c>
      <c r="W545" s="17">
        <v>0.153980101385502</v>
      </c>
      <c r="X545" s="17">
        <v>0.146848299982137</v>
      </c>
      <c r="Y545" s="17">
        <v>0.168316463808832</v>
      </c>
      <c r="Z545" s="17">
        <v>0.15863089674638101</v>
      </c>
      <c r="AA545" s="17">
        <v>0.17852486672088899</v>
      </c>
      <c r="AB545" s="17">
        <v>0.188506416652408</v>
      </c>
      <c r="AC545" s="17">
        <v>0.160793585726385</v>
      </c>
      <c r="AD545" s="17">
        <v>0.16303328083017701</v>
      </c>
      <c r="AE545" s="17"/>
      <c r="AF545" s="17">
        <v>0.16130284785589999</v>
      </c>
      <c r="AG545" s="17">
        <v>0.16656837784940901</v>
      </c>
      <c r="AH545" s="17"/>
      <c r="AI545" s="17">
        <v>0.16143357312578799</v>
      </c>
      <c r="AJ545" s="17">
        <v>0.16407749053015699</v>
      </c>
      <c r="AK545" s="17"/>
      <c r="AL545" s="17">
        <v>0.17068894733617401</v>
      </c>
      <c r="AM545" s="17">
        <v>0.16269104193695699</v>
      </c>
      <c r="AN545" s="17"/>
      <c r="AO545" s="17">
        <v>0.16482670173068001</v>
      </c>
      <c r="AP545" s="17">
        <v>0.16282769168195099</v>
      </c>
    </row>
    <row r="546" spans="2:42" x14ac:dyDescent="0.35">
      <c r="B546" t="s">
        <v>216</v>
      </c>
      <c r="C546" s="17">
        <v>4.2176474894275499E-2</v>
      </c>
      <c r="D546" s="17">
        <v>3.6592580307473803E-2</v>
      </c>
      <c r="E546" s="17">
        <v>4.7933834506754001E-2</v>
      </c>
      <c r="F546" s="17"/>
      <c r="G546" s="17">
        <v>5.6115226249981297E-2</v>
      </c>
      <c r="H546" s="17">
        <v>5.0129048484428E-2</v>
      </c>
      <c r="I546" s="17">
        <v>2.9264465830660599E-2</v>
      </c>
      <c r="J546" s="17">
        <v>1.960014877108E-2</v>
      </c>
      <c r="K546" s="17">
        <v>3.0733960865910799E-2</v>
      </c>
      <c r="L546" s="17">
        <v>6.2886453915966103E-2</v>
      </c>
      <c r="M546" s="17"/>
      <c r="N546" s="17">
        <v>3.75639456218608E-2</v>
      </c>
      <c r="O546" s="17">
        <v>3.8653692638441303E-2</v>
      </c>
      <c r="P546" s="17">
        <v>5.0254325916874898E-2</v>
      </c>
      <c r="Q546" s="17">
        <v>4.2926266758636297E-2</v>
      </c>
      <c r="R546" s="17"/>
      <c r="S546" s="17">
        <v>7.1372544291091397E-2</v>
      </c>
      <c r="T546" s="17">
        <v>4.5983943768730801E-2</v>
      </c>
      <c r="U546" s="17">
        <v>3.7160551218756201E-2</v>
      </c>
      <c r="V546" s="17">
        <v>2.5766243963370801E-2</v>
      </c>
      <c r="W546" s="17">
        <v>3.9586198649559701E-2</v>
      </c>
      <c r="X546" s="17">
        <v>3.43568800538099E-2</v>
      </c>
      <c r="Y546" s="17">
        <v>3.4201329223252502E-2</v>
      </c>
      <c r="Z546" s="17">
        <v>3.9159800217745303E-2</v>
      </c>
      <c r="AA546" s="17">
        <v>4.1431511528065103E-2</v>
      </c>
      <c r="AB546" s="17">
        <v>3.4870466937142498E-2</v>
      </c>
      <c r="AC546" s="17">
        <v>2.4133130165304599E-2</v>
      </c>
      <c r="AD546" s="17">
        <v>6.1709713449482999E-2</v>
      </c>
      <c r="AE546" s="17"/>
      <c r="AF546" s="17">
        <v>3.7911626306102397E-2</v>
      </c>
      <c r="AG546" s="17">
        <v>4.8306320512167801E-2</v>
      </c>
      <c r="AH546" s="17"/>
      <c r="AI546" s="17">
        <v>3.6686874435010099E-2</v>
      </c>
      <c r="AJ546" s="17">
        <v>4.4651362325294701E-2</v>
      </c>
      <c r="AK546" s="17"/>
      <c r="AL546" s="17">
        <v>4.4061305769853197E-2</v>
      </c>
      <c r="AM546" s="17">
        <v>4.2033236188326398E-2</v>
      </c>
      <c r="AN546" s="17"/>
      <c r="AO546" s="17">
        <v>2.9186567611324599E-2</v>
      </c>
      <c r="AP546" s="17">
        <v>4.5717785885048698E-2</v>
      </c>
    </row>
    <row r="547" spans="2:42" x14ac:dyDescent="0.35">
      <c r="B547" t="s">
        <v>217</v>
      </c>
      <c r="C547" s="17">
        <v>0.21421653509069299</v>
      </c>
      <c r="D547" s="17">
        <v>0.180404246116492</v>
      </c>
      <c r="E547" s="17">
        <v>0.246084956988044</v>
      </c>
      <c r="F547" s="17"/>
      <c r="G547" s="17">
        <v>0.26666541615488898</v>
      </c>
      <c r="H547" s="17">
        <v>0.20826157083348501</v>
      </c>
      <c r="I547" s="17">
        <v>0.20355028328123601</v>
      </c>
      <c r="J547" s="17">
        <v>0.214539223645173</v>
      </c>
      <c r="K547" s="17">
        <v>0.21118381239141101</v>
      </c>
      <c r="L547" s="17">
        <v>0.194448409872783</v>
      </c>
      <c r="M547" s="17"/>
      <c r="N547" s="17">
        <v>0.20746651638835301</v>
      </c>
      <c r="O547" s="17">
        <v>0.22976182596363201</v>
      </c>
      <c r="P547" s="17">
        <v>0.195111871932859</v>
      </c>
      <c r="Q547" s="17">
        <v>0.22377691699977401</v>
      </c>
      <c r="R547" s="17"/>
      <c r="S547" s="17">
        <v>0.17054494018664501</v>
      </c>
      <c r="T547" s="17">
        <v>0.20396276070352701</v>
      </c>
      <c r="U547" s="17">
        <v>0.242383325875977</v>
      </c>
      <c r="V547" s="17">
        <v>0.220836829221249</v>
      </c>
      <c r="W547" s="17">
        <v>0.25109928231959699</v>
      </c>
      <c r="X547" s="17">
        <v>0.22756839382383801</v>
      </c>
      <c r="Y547" s="17">
        <v>0.19058408913633401</v>
      </c>
      <c r="Z547" s="17">
        <v>0.19296154734128701</v>
      </c>
      <c r="AA547" s="17">
        <v>0.21649351773955</v>
      </c>
      <c r="AB547" s="17">
        <v>0.22590520831097699</v>
      </c>
      <c r="AC547" s="17">
        <v>0.28353868505896301</v>
      </c>
      <c r="AD547" s="17">
        <v>0.173541418951665</v>
      </c>
      <c r="AE547" s="17"/>
      <c r="AF547" s="17">
        <v>0.188750461373562</v>
      </c>
      <c r="AG547" s="17">
        <v>0.24813331411377601</v>
      </c>
      <c r="AH547" s="17"/>
      <c r="AI547" s="17">
        <v>0.16949662166555701</v>
      </c>
      <c r="AJ547" s="17">
        <v>0.23437770209608699</v>
      </c>
      <c r="AK547" s="17"/>
      <c r="AL547" s="17">
        <v>0.16316489660428199</v>
      </c>
      <c r="AM547" s="17">
        <v>0.21809623099769701</v>
      </c>
      <c r="AN547" s="17"/>
      <c r="AO547" s="17">
        <v>0.212476748128933</v>
      </c>
      <c r="AP547" s="17">
        <v>0.21469083614266099</v>
      </c>
    </row>
    <row r="548" spans="2:42" x14ac:dyDescent="0.35">
      <c r="B548" t="s">
        <v>218</v>
      </c>
      <c r="C548" s="17">
        <v>3.1950144201392999E-2</v>
      </c>
      <c r="D548" s="17">
        <v>2.98451575231461E-2</v>
      </c>
      <c r="E548" s="17">
        <v>3.4236892618447201E-2</v>
      </c>
      <c r="F548" s="17"/>
      <c r="G548" s="17">
        <v>5.0505524820646699E-2</v>
      </c>
      <c r="H548" s="17">
        <v>2.3116544173296501E-2</v>
      </c>
      <c r="I548" s="17">
        <v>2.4069004288421399E-2</v>
      </c>
      <c r="J548" s="17">
        <v>2.5572642752269299E-2</v>
      </c>
      <c r="K548" s="17">
        <v>3.3251305372397802E-2</v>
      </c>
      <c r="L548" s="17">
        <v>3.7482270107658498E-2</v>
      </c>
      <c r="M548" s="17"/>
      <c r="N548" s="17">
        <v>2.6911459479611301E-2</v>
      </c>
      <c r="O548" s="17">
        <v>3.1999556345050903E-2</v>
      </c>
      <c r="P548" s="17">
        <v>2.5363226380231502E-2</v>
      </c>
      <c r="Q548" s="17">
        <v>4.2218510208068799E-2</v>
      </c>
      <c r="R548" s="17"/>
      <c r="S548" s="17">
        <v>3.1993132346278201E-2</v>
      </c>
      <c r="T548" s="17">
        <v>2.5794899330760099E-2</v>
      </c>
      <c r="U548" s="17">
        <v>1.6049213281765101E-2</v>
      </c>
      <c r="V548" s="17">
        <v>3.3492712185361699E-2</v>
      </c>
      <c r="W548" s="17">
        <v>4.0890310380748397E-2</v>
      </c>
      <c r="X548" s="17">
        <v>3.0187836561475199E-2</v>
      </c>
      <c r="Y548" s="17">
        <v>4.9165100823938497E-2</v>
      </c>
      <c r="Z548" s="17">
        <v>2.8373720859045999E-2</v>
      </c>
      <c r="AA548" s="17">
        <v>3.0538489196021399E-2</v>
      </c>
      <c r="AB548" s="17">
        <v>1.3254334896973001E-2</v>
      </c>
      <c r="AC548" s="17">
        <v>4.5152092501415199E-2</v>
      </c>
      <c r="AD548" s="17">
        <v>7.8925504926183707E-2</v>
      </c>
      <c r="AE548" s="17"/>
      <c r="AF548" s="17">
        <v>2.9700531889611598E-2</v>
      </c>
      <c r="AG548" s="17">
        <v>3.3442439313628398E-2</v>
      </c>
      <c r="AH548" s="17"/>
      <c r="AI548" s="17">
        <v>1.49494012480514E-2</v>
      </c>
      <c r="AJ548" s="17">
        <v>3.9614622766896E-2</v>
      </c>
      <c r="AK548" s="17"/>
      <c r="AL548" s="17">
        <v>2.4548250377697801E-2</v>
      </c>
      <c r="AM548" s="17">
        <v>3.2512654985048101E-2</v>
      </c>
      <c r="AN548" s="17"/>
      <c r="AO548" s="17">
        <v>2.8519883738505399E-2</v>
      </c>
      <c r="AP548" s="17">
        <v>3.2885302460326997E-2</v>
      </c>
    </row>
    <row r="549" spans="2:42" x14ac:dyDescent="0.35">
      <c r="B549" t="s">
        <v>75</v>
      </c>
      <c r="C549" s="17">
        <v>4.9222020267341897E-2</v>
      </c>
      <c r="D549" s="17">
        <v>4.9568962284602898E-2</v>
      </c>
      <c r="E549" s="17">
        <v>4.9240166606058601E-2</v>
      </c>
      <c r="F549" s="17"/>
      <c r="G549" s="17">
        <v>4.4984781742928401E-2</v>
      </c>
      <c r="H549" s="17">
        <v>3.8319810391691203E-2</v>
      </c>
      <c r="I549" s="17">
        <v>3.7511778519537298E-2</v>
      </c>
      <c r="J549" s="17">
        <v>5.4316220024751997E-2</v>
      </c>
      <c r="K549" s="17">
        <v>4.4562731393466497E-2</v>
      </c>
      <c r="L549" s="17">
        <v>6.9493128953735703E-2</v>
      </c>
      <c r="M549" s="17"/>
      <c r="N549" s="17">
        <v>2.9778942093759201E-2</v>
      </c>
      <c r="O549" s="17">
        <v>5.2289622328673402E-2</v>
      </c>
      <c r="P549" s="17">
        <v>5.6230863428172302E-2</v>
      </c>
      <c r="Q549" s="17">
        <v>6.1522840309141902E-2</v>
      </c>
      <c r="R549" s="17"/>
      <c r="S549" s="17">
        <v>3.3919726447276498E-2</v>
      </c>
      <c r="T549" s="17">
        <v>6.4376652140862606E-2</v>
      </c>
      <c r="U549" s="17">
        <v>8.2807268622593799E-2</v>
      </c>
      <c r="V549" s="17">
        <v>5.37094928790686E-2</v>
      </c>
      <c r="W549" s="17">
        <v>2.4993287154983501E-2</v>
      </c>
      <c r="X549" s="17">
        <v>6.7285039852703399E-2</v>
      </c>
      <c r="Y549" s="17">
        <v>5.4984466512408403E-2</v>
      </c>
      <c r="Z549" s="17">
        <v>5.0859258651769199E-2</v>
      </c>
      <c r="AA549" s="17">
        <v>3.8823067360725001E-2</v>
      </c>
      <c r="AB549" s="17">
        <v>4.50928925327575E-2</v>
      </c>
      <c r="AC549" s="17">
        <v>1.9864334536611E-2</v>
      </c>
      <c r="AD549" s="17">
        <v>3.5925930644878902E-2</v>
      </c>
      <c r="AE549" s="17"/>
      <c r="AF549" s="17">
        <v>4.2443609234684397E-2</v>
      </c>
      <c r="AG549" s="17">
        <v>5.6318869013090599E-2</v>
      </c>
      <c r="AH549" s="17"/>
      <c r="AI549" s="17">
        <v>3.3094451474302101E-2</v>
      </c>
      <c r="AJ549" s="17">
        <v>5.6492843999409098E-2</v>
      </c>
      <c r="AK549" s="17"/>
      <c r="AL549" s="17">
        <v>4.1754710929995401E-2</v>
      </c>
      <c r="AM549" s="17">
        <v>4.97895023370927E-2</v>
      </c>
      <c r="AN549" s="17"/>
      <c r="AO549" s="17">
        <v>4.6103729417612399E-2</v>
      </c>
      <c r="AP549" s="17">
        <v>5.0072129311081397E-2</v>
      </c>
    </row>
    <row r="550" spans="2:42" x14ac:dyDescent="0.35"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</row>
    <row r="551" spans="2:42" x14ac:dyDescent="0.35">
      <c r="B551" s="6" t="s">
        <v>231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</row>
    <row r="552" spans="2:42" x14ac:dyDescent="0.35">
      <c r="B552" s="24" t="s">
        <v>59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</row>
    <row r="553" spans="2:42" x14ac:dyDescent="0.35">
      <c r="B553" t="s">
        <v>212</v>
      </c>
      <c r="C553" s="17">
        <v>7.8481958578070707E-2</v>
      </c>
      <c r="D553" s="17">
        <v>0.13678483326239799</v>
      </c>
      <c r="E553" s="17">
        <v>2.2129683576472801E-2</v>
      </c>
      <c r="F553" s="17"/>
      <c r="G553" s="17">
        <v>0.13081929900963399</v>
      </c>
      <c r="H553" s="17">
        <v>9.4753970012959904E-2</v>
      </c>
      <c r="I553" s="17">
        <v>8.5224065964029302E-2</v>
      </c>
      <c r="J553" s="17">
        <v>7.3245061531257899E-2</v>
      </c>
      <c r="K553" s="17">
        <v>4.7410860500925502E-2</v>
      </c>
      <c r="L553" s="17">
        <v>4.97737347877098E-2</v>
      </c>
      <c r="M553" s="17"/>
      <c r="N553" s="17">
        <v>9.5013349681998593E-2</v>
      </c>
      <c r="O553" s="17">
        <v>7.0460570921042798E-2</v>
      </c>
      <c r="P553" s="17">
        <v>9.7688041201401093E-2</v>
      </c>
      <c r="Q553" s="17">
        <v>5.1760097219828702E-2</v>
      </c>
      <c r="R553" s="17"/>
      <c r="S553" s="17">
        <v>0.115097311727728</v>
      </c>
      <c r="T553" s="17">
        <v>7.5692873271888506E-2</v>
      </c>
      <c r="U553" s="17">
        <v>5.3529338778757797E-2</v>
      </c>
      <c r="V553" s="17">
        <v>7.2625811213511901E-2</v>
      </c>
      <c r="W553" s="17">
        <v>8.33141554202457E-2</v>
      </c>
      <c r="X553" s="17">
        <v>8.3864122788249298E-2</v>
      </c>
      <c r="Y553" s="17">
        <v>6.2265099709192598E-2</v>
      </c>
      <c r="Z553" s="17">
        <v>5.6233196575896802E-2</v>
      </c>
      <c r="AA553" s="17">
        <v>9.1289014912665598E-2</v>
      </c>
      <c r="AB553" s="17">
        <v>6.0079552849868899E-2</v>
      </c>
      <c r="AC553" s="17">
        <v>7.7037122555824206E-2</v>
      </c>
      <c r="AD553" s="17">
        <v>6.0039767776670201E-2</v>
      </c>
      <c r="AE553" s="17"/>
      <c r="AF553" s="17">
        <v>7.8602188362060094E-2</v>
      </c>
      <c r="AG553" s="17">
        <v>7.9014502691675495E-2</v>
      </c>
      <c r="AH553" s="17"/>
      <c r="AI553" s="17">
        <v>0.112345493587546</v>
      </c>
      <c r="AJ553" s="17">
        <v>6.3215194122857699E-2</v>
      </c>
      <c r="AK553" s="17"/>
      <c r="AL553" s="17">
        <v>4.97930628124151E-2</v>
      </c>
      <c r="AM553" s="17">
        <v>8.0662186182481693E-2</v>
      </c>
      <c r="AN553" s="17"/>
      <c r="AO553" s="17">
        <v>7.9932936451390005E-2</v>
      </c>
      <c r="AP553" s="17">
        <v>7.8086392714648498E-2</v>
      </c>
    </row>
    <row r="554" spans="2:42" x14ac:dyDescent="0.35">
      <c r="B554" t="s">
        <v>213</v>
      </c>
      <c r="C554" s="17">
        <v>0.19535779828942301</v>
      </c>
      <c r="D554" s="17">
        <v>0.223516235529336</v>
      </c>
      <c r="E554" s="17">
        <v>0.16928299995319801</v>
      </c>
      <c r="F554" s="17"/>
      <c r="G554" s="17">
        <v>0.106771132124134</v>
      </c>
      <c r="H554" s="17">
        <v>0.16395224669594699</v>
      </c>
      <c r="I554" s="17">
        <v>0.157139245934933</v>
      </c>
      <c r="J554" s="17">
        <v>0.198884172543383</v>
      </c>
      <c r="K554" s="17">
        <v>0.26212138340852797</v>
      </c>
      <c r="L554" s="17">
        <v>0.26376585190978602</v>
      </c>
      <c r="M554" s="17"/>
      <c r="N554" s="17">
        <v>0.23143420110997201</v>
      </c>
      <c r="O554" s="17">
        <v>0.18132828614847599</v>
      </c>
      <c r="P554" s="17">
        <v>0.20072483063586599</v>
      </c>
      <c r="Q554" s="17">
        <v>0.167640147468398</v>
      </c>
      <c r="R554" s="17"/>
      <c r="S554" s="17">
        <v>0.18016178177013201</v>
      </c>
      <c r="T554" s="17">
        <v>0.18491669691656801</v>
      </c>
      <c r="U554" s="17">
        <v>0.23600692527044301</v>
      </c>
      <c r="V554" s="17">
        <v>0.175195696456071</v>
      </c>
      <c r="W554" s="17">
        <v>0.172204693625014</v>
      </c>
      <c r="X554" s="17">
        <v>0.17521095583135801</v>
      </c>
      <c r="Y554" s="17">
        <v>0.17883768490299601</v>
      </c>
      <c r="Z554" s="17">
        <v>0.24666915514471599</v>
      </c>
      <c r="AA554" s="17">
        <v>0.19532094736002101</v>
      </c>
      <c r="AB554" s="17">
        <v>0.229337406063398</v>
      </c>
      <c r="AC554" s="17">
        <v>0.17907389133440799</v>
      </c>
      <c r="AD554" s="17">
        <v>0.27938844969582399</v>
      </c>
      <c r="AE554" s="17"/>
      <c r="AF554" s="17">
        <v>0.21750350526340601</v>
      </c>
      <c r="AG554" s="17">
        <v>0.16719636653240899</v>
      </c>
      <c r="AH554" s="17"/>
      <c r="AI554" s="17">
        <v>0.24455926639582001</v>
      </c>
      <c r="AJ554" s="17">
        <v>0.17317620312456899</v>
      </c>
      <c r="AK554" s="17"/>
      <c r="AL554" s="17">
        <v>0.22689918675728399</v>
      </c>
      <c r="AM554" s="17">
        <v>0.19296079401359401</v>
      </c>
      <c r="AN554" s="17"/>
      <c r="AO554" s="17">
        <v>0.20839756694054001</v>
      </c>
      <c r="AP554" s="17">
        <v>0.19180289408299001</v>
      </c>
    </row>
    <row r="555" spans="2:42" x14ac:dyDescent="0.35">
      <c r="B555" t="s">
        <v>214</v>
      </c>
      <c r="C555" s="17">
        <v>0.217080986033787</v>
      </c>
      <c r="D555" s="17">
        <v>0.18053156630894801</v>
      </c>
      <c r="E555" s="17">
        <v>0.25239694812771701</v>
      </c>
      <c r="F555" s="17"/>
      <c r="G555" s="17">
        <v>0.27717113585884001</v>
      </c>
      <c r="H555" s="17">
        <v>0.28616117364749699</v>
      </c>
      <c r="I555" s="17">
        <v>0.28895694310598402</v>
      </c>
      <c r="J555" s="17">
        <v>0.243757155821964</v>
      </c>
      <c r="K555" s="17">
        <v>0.13962635481787</v>
      </c>
      <c r="L555" s="17">
        <v>9.2167003806166894E-2</v>
      </c>
      <c r="M555" s="17"/>
      <c r="N555" s="17">
        <v>0.222188020946954</v>
      </c>
      <c r="O555" s="17">
        <v>0.251632312360212</v>
      </c>
      <c r="P555" s="17">
        <v>0.19687424153463301</v>
      </c>
      <c r="Q555" s="17">
        <v>0.192325425365901</v>
      </c>
      <c r="R555" s="17"/>
      <c r="S555" s="17">
        <v>0.26427228414571802</v>
      </c>
      <c r="T555" s="17">
        <v>0.22113760353022399</v>
      </c>
      <c r="U555" s="17">
        <v>0.22730398216742201</v>
      </c>
      <c r="V555" s="17">
        <v>0.20060197670653601</v>
      </c>
      <c r="W555" s="17">
        <v>0.22675372268140401</v>
      </c>
      <c r="X555" s="17">
        <v>0.181094824820759</v>
      </c>
      <c r="Y555" s="17">
        <v>0.218036921240579</v>
      </c>
      <c r="Z555" s="17">
        <v>0.188422272787343</v>
      </c>
      <c r="AA555" s="17">
        <v>0.21519873638537201</v>
      </c>
      <c r="AB555" s="17">
        <v>0.20265845868896401</v>
      </c>
      <c r="AC555" s="17">
        <v>0.20052223462650201</v>
      </c>
      <c r="AD555" s="17">
        <v>0.20022912133158699</v>
      </c>
      <c r="AE555" s="17"/>
      <c r="AF555" s="17">
        <v>0.203737708905739</v>
      </c>
      <c r="AG555" s="17">
        <v>0.23616144297430799</v>
      </c>
      <c r="AH555" s="17"/>
      <c r="AI555" s="17">
        <v>0.21445203047443201</v>
      </c>
      <c r="AJ555" s="17">
        <v>0.21826620326750701</v>
      </c>
      <c r="AK555" s="17"/>
      <c r="AL555" s="17">
        <v>0.20796365310211601</v>
      </c>
      <c r="AM555" s="17">
        <v>0.21777386250761899</v>
      </c>
      <c r="AN555" s="17"/>
      <c r="AO555" s="17">
        <v>0.23529951522179601</v>
      </c>
      <c r="AP555" s="17">
        <v>0.212114247146136</v>
      </c>
    </row>
    <row r="556" spans="2:42" x14ac:dyDescent="0.35">
      <c r="B556" t="s">
        <v>215</v>
      </c>
      <c r="C556" s="17">
        <v>8.0511071032929593E-2</v>
      </c>
      <c r="D556" s="17">
        <v>7.9637174720391599E-2</v>
      </c>
      <c r="E556" s="17">
        <v>8.1947975936763603E-2</v>
      </c>
      <c r="F556" s="17"/>
      <c r="G556" s="17">
        <v>7.5181795008518598E-2</v>
      </c>
      <c r="H556" s="17">
        <v>9.4416696330301794E-2</v>
      </c>
      <c r="I556" s="17">
        <v>9.8844571510762994E-2</v>
      </c>
      <c r="J556" s="17">
        <v>7.2819307041913195E-2</v>
      </c>
      <c r="K556" s="17">
        <v>7.9179111682767103E-2</v>
      </c>
      <c r="L556" s="17">
        <v>6.4923091933256502E-2</v>
      </c>
      <c r="M556" s="17"/>
      <c r="N556" s="17">
        <v>6.7777272624295601E-2</v>
      </c>
      <c r="O556" s="17">
        <v>7.6162802912466104E-2</v>
      </c>
      <c r="P556" s="17">
        <v>9.5320327450228004E-2</v>
      </c>
      <c r="Q556" s="17">
        <v>8.5501473087477201E-2</v>
      </c>
      <c r="R556" s="17"/>
      <c r="S556" s="17">
        <v>7.9825886963114101E-2</v>
      </c>
      <c r="T556" s="17">
        <v>7.3509535490941302E-2</v>
      </c>
      <c r="U556" s="17">
        <v>7.0399089955557603E-2</v>
      </c>
      <c r="V556" s="17">
        <v>6.2000593345600999E-2</v>
      </c>
      <c r="W556" s="17">
        <v>7.2831324501264796E-2</v>
      </c>
      <c r="X556" s="17">
        <v>7.31388694270486E-2</v>
      </c>
      <c r="Y556" s="17">
        <v>8.4749242070092004E-2</v>
      </c>
      <c r="Z556" s="17">
        <v>8.8511426151723499E-2</v>
      </c>
      <c r="AA556" s="17">
        <v>9.3561251525013295E-2</v>
      </c>
      <c r="AB556" s="17">
        <v>8.1137269642648405E-2</v>
      </c>
      <c r="AC556" s="17">
        <v>0.11867947624224399</v>
      </c>
      <c r="AD556" s="17">
        <v>0.101642046735354</v>
      </c>
      <c r="AE556" s="17"/>
      <c r="AF556" s="17">
        <v>7.8656904215688106E-2</v>
      </c>
      <c r="AG556" s="17">
        <v>8.2288129182106595E-2</v>
      </c>
      <c r="AH556" s="17"/>
      <c r="AI556" s="17">
        <v>7.47134977076718E-2</v>
      </c>
      <c r="AJ556" s="17">
        <v>8.3124802480156607E-2</v>
      </c>
      <c r="AK556" s="17"/>
      <c r="AL556" s="17">
        <v>8.5274285608349903E-2</v>
      </c>
      <c r="AM556" s="17">
        <v>8.0149088055686699E-2</v>
      </c>
      <c r="AN556" s="17"/>
      <c r="AO556" s="17">
        <v>7.9381559368514903E-2</v>
      </c>
      <c r="AP556" s="17">
        <v>8.0818998717421195E-2</v>
      </c>
    </row>
    <row r="557" spans="2:42" x14ac:dyDescent="0.35">
      <c r="B557" t="s">
        <v>216</v>
      </c>
      <c r="C557" s="17">
        <v>2.1481415864975199E-2</v>
      </c>
      <c r="D557" s="17">
        <v>1.9151513251780099E-2</v>
      </c>
      <c r="E557" s="17">
        <v>2.3300967901532799E-2</v>
      </c>
      <c r="F557" s="17"/>
      <c r="G557" s="17">
        <v>4.5608800395450101E-2</v>
      </c>
      <c r="H557" s="17">
        <v>3.2168127159189201E-2</v>
      </c>
      <c r="I557" s="17">
        <v>1.6928353832473101E-2</v>
      </c>
      <c r="J557" s="17">
        <v>1.49052435135531E-2</v>
      </c>
      <c r="K557" s="17">
        <v>9.5067575546510692E-3</v>
      </c>
      <c r="L557" s="17">
        <v>1.36877787605697E-2</v>
      </c>
      <c r="M557" s="17"/>
      <c r="N557" s="17">
        <v>1.71900505219428E-2</v>
      </c>
      <c r="O557" s="17">
        <v>2.24424479340859E-2</v>
      </c>
      <c r="P557" s="17">
        <v>1.8278576098893599E-2</v>
      </c>
      <c r="Q557" s="17">
        <v>2.6709411541177099E-2</v>
      </c>
      <c r="R557" s="17"/>
      <c r="S557" s="17">
        <v>4.4067962821337403E-2</v>
      </c>
      <c r="T557" s="17">
        <v>2.6457717750980499E-2</v>
      </c>
      <c r="U557" s="17">
        <v>1.2393253125922999E-2</v>
      </c>
      <c r="V557" s="17">
        <v>1.7219920427308799E-2</v>
      </c>
      <c r="W557" s="17">
        <v>9.2763822559851199E-3</v>
      </c>
      <c r="X557" s="17">
        <v>3.3025845077576998E-2</v>
      </c>
      <c r="Y557" s="17">
        <v>2.0687419375723801E-2</v>
      </c>
      <c r="Z557" s="17">
        <v>6.6682264523922697E-3</v>
      </c>
      <c r="AA557" s="17">
        <v>1.1533619630970601E-2</v>
      </c>
      <c r="AB557" s="17">
        <v>1.545949042725E-2</v>
      </c>
      <c r="AC557" s="17">
        <v>2.2573380245302699E-2</v>
      </c>
      <c r="AD557" s="17">
        <v>0</v>
      </c>
      <c r="AE557" s="17"/>
      <c r="AF557" s="17">
        <v>1.9621426992829202E-2</v>
      </c>
      <c r="AG557" s="17">
        <v>2.4182102069135E-2</v>
      </c>
      <c r="AH557" s="17"/>
      <c r="AI557" s="17">
        <v>2.3118022511650099E-2</v>
      </c>
      <c r="AJ557" s="17">
        <v>2.07435812539805E-2</v>
      </c>
      <c r="AK557" s="17"/>
      <c r="AL557" s="17">
        <v>1.50684193771916E-2</v>
      </c>
      <c r="AM557" s="17">
        <v>2.1968774879552299E-2</v>
      </c>
      <c r="AN557" s="17"/>
      <c r="AO557" s="17">
        <v>1.5653093388286899E-2</v>
      </c>
      <c r="AP557" s="17">
        <v>2.3070334245598002E-2</v>
      </c>
    </row>
    <row r="558" spans="2:42" x14ac:dyDescent="0.35">
      <c r="B558" t="s">
        <v>217</v>
      </c>
      <c r="C558" s="17">
        <v>9.9815028151446702E-2</v>
      </c>
      <c r="D558" s="17">
        <v>8.0695919230683297E-2</v>
      </c>
      <c r="E558" s="17">
        <v>0.117964966905643</v>
      </c>
      <c r="F558" s="17"/>
      <c r="G558" s="17">
        <v>0.174113987386461</v>
      </c>
      <c r="H558" s="17">
        <v>0.12186722310051699</v>
      </c>
      <c r="I558" s="17">
        <v>0.11285912529106</v>
      </c>
      <c r="J558" s="17">
        <v>9.87768270535513E-2</v>
      </c>
      <c r="K558" s="17">
        <v>7.6335054364522495E-2</v>
      </c>
      <c r="L558" s="17">
        <v>3.8048951895820797E-2</v>
      </c>
      <c r="M558" s="17"/>
      <c r="N558" s="17">
        <v>0.101425734134214</v>
      </c>
      <c r="O558" s="17">
        <v>0.10281279765140899</v>
      </c>
      <c r="P558" s="17">
        <v>7.36692370221676E-2</v>
      </c>
      <c r="Q558" s="17">
        <v>0.119300945671882</v>
      </c>
      <c r="R558" s="17"/>
      <c r="S558" s="17">
        <v>7.8727675159536395E-2</v>
      </c>
      <c r="T558" s="17">
        <v>8.9746560776016407E-2</v>
      </c>
      <c r="U558" s="17">
        <v>9.6198899556583006E-2</v>
      </c>
      <c r="V558" s="17">
        <v>0.115651851972355</v>
      </c>
      <c r="W558" s="17">
        <v>0.12028000410306799</v>
      </c>
      <c r="X558" s="17">
        <v>0.147505641751908</v>
      </c>
      <c r="Y558" s="17">
        <v>8.4327371693077205E-2</v>
      </c>
      <c r="Z558" s="17">
        <v>8.7826188256763693E-2</v>
      </c>
      <c r="AA558" s="17">
        <v>9.2484478647723703E-2</v>
      </c>
      <c r="AB558" s="17">
        <v>8.8573477029306E-2</v>
      </c>
      <c r="AC558" s="17">
        <v>0.10880839890028</v>
      </c>
      <c r="AD558" s="17">
        <v>0.11589262110880599</v>
      </c>
      <c r="AE558" s="17"/>
      <c r="AF558" s="17">
        <v>7.6221063753738896E-2</v>
      </c>
      <c r="AG558" s="17">
        <v>0.13179694173439499</v>
      </c>
      <c r="AH558" s="17"/>
      <c r="AI558" s="17">
        <v>8.5379790240553505E-2</v>
      </c>
      <c r="AJ558" s="17">
        <v>0.106322895005244</v>
      </c>
      <c r="AK558" s="17"/>
      <c r="AL558" s="17">
        <v>0.101587844246743</v>
      </c>
      <c r="AM558" s="17">
        <v>9.9680302067177706E-2</v>
      </c>
      <c r="AN558" s="17"/>
      <c r="AO558" s="17">
        <v>0.10476779648031</v>
      </c>
      <c r="AP558" s="17">
        <v>9.8464803508906101E-2</v>
      </c>
    </row>
    <row r="559" spans="2:42" x14ac:dyDescent="0.35">
      <c r="B559" t="s">
        <v>218</v>
      </c>
      <c r="C559" s="17">
        <v>0.238018714320928</v>
      </c>
      <c r="D559" s="17">
        <v>0.21480162801209701</v>
      </c>
      <c r="E559" s="17">
        <v>0.260256773921139</v>
      </c>
      <c r="F559" s="17"/>
      <c r="G559" s="17">
        <v>0.123730584413923</v>
      </c>
      <c r="H559" s="17">
        <v>0.13391496119107599</v>
      </c>
      <c r="I559" s="17">
        <v>0.18126883754512199</v>
      </c>
      <c r="J559" s="17">
        <v>0.22773237400635199</v>
      </c>
      <c r="K559" s="17">
        <v>0.303905054574647</v>
      </c>
      <c r="L559" s="17">
        <v>0.40995490939564699</v>
      </c>
      <c r="M559" s="17"/>
      <c r="N559" s="17">
        <v>0.19925190252644601</v>
      </c>
      <c r="O559" s="17">
        <v>0.23151201450897901</v>
      </c>
      <c r="P559" s="17">
        <v>0.25460978653329702</v>
      </c>
      <c r="Q559" s="17">
        <v>0.27264557630409503</v>
      </c>
      <c r="R559" s="17"/>
      <c r="S559" s="17">
        <v>0.171023371995361</v>
      </c>
      <c r="T559" s="17">
        <v>0.26819638121217498</v>
      </c>
      <c r="U559" s="17">
        <v>0.225967953633918</v>
      </c>
      <c r="V559" s="17">
        <v>0.27766234363197501</v>
      </c>
      <c r="W559" s="17">
        <v>0.261070725211558</v>
      </c>
      <c r="X559" s="17">
        <v>0.22440736293484601</v>
      </c>
      <c r="Y559" s="17">
        <v>0.26896436793357298</v>
      </c>
      <c r="Z559" s="17">
        <v>0.27267444099042198</v>
      </c>
      <c r="AA559" s="17">
        <v>0.23582211256934699</v>
      </c>
      <c r="AB559" s="17">
        <v>0.235308555719552</v>
      </c>
      <c r="AC559" s="17">
        <v>0.243357839567231</v>
      </c>
      <c r="AD559" s="17">
        <v>0.19842493235731001</v>
      </c>
      <c r="AE559" s="17"/>
      <c r="AF559" s="17">
        <v>0.26687209442068199</v>
      </c>
      <c r="AG559" s="17">
        <v>0.197785743089053</v>
      </c>
      <c r="AH559" s="17"/>
      <c r="AI559" s="17">
        <v>0.19065055643728701</v>
      </c>
      <c r="AJ559" s="17">
        <v>0.25937379461259102</v>
      </c>
      <c r="AK559" s="17"/>
      <c r="AL559" s="17">
        <v>0.243909247518661</v>
      </c>
      <c r="AM559" s="17">
        <v>0.237571060176715</v>
      </c>
      <c r="AN559" s="17"/>
      <c r="AO559" s="17">
        <v>0.211076158771656</v>
      </c>
      <c r="AP559" s="17">
        <v>0.24536379893222399</v>
      </c>
    </row>
    <row r="560" spans="2:42" x14ac:dyDescent="0.35">
      <c r="B560" t="s">
        <v>75</v>
      </c>
      <c r="C560" s="17">
        <v>6.9253027728439207E-2</v>
      </c>
      <c r="D560" s="17">
        <v>6.4881129684365699E-2</v>
      </c>
      <c r="E560" s="17">
        <v>7.2719683677533301E-2</v>
      </c>
      <c r="F560" s="17"/>
      <c r="G560" s="17">
        <v>6.6603265803038506E-2</v>
      </c>
      <c r="H560" s="17">
        <v>7.2765601862512602E-2</v>
      </c>
      <c r="I560" s="17">
        <v>5.8778856815636098E-2</v>
      </c>
      <c r="J560" s="17">
        <v>6.9879858488025401E-2</v>
      </c>
      <c r="K560" s="17">
        <v>8.1915423096088805E-2</v>
      </c>
      <c r="L560" s="17">
        <v>6.7678677511042798E-2</v>
      </c>
      <c r="M560" s="17"/>
      <c r="N560" s="17">
        <v>6.5719468454177393E-2</v>
      </c>
      <c r="O560" s="17">
        <v>6.3648767563329101E-2</v>
      </c>
      <c r="P560" s="17">
        <v>6.2834959523513895E-2</v>
      </c>
      <c r="Q560" s="17">
        <v>8.4116923341240199E-2</v>
      </c>
      <c r="R560" s="17"/>
      <c r="S560" s="17">
        <v>6.6823725417073307E-2</v>
      </c>
      <c r="T560" s="17">
        <v>6.0342631051206803E-2</v>
      </c>
      <c r="U560" s="17">
        <v>7.8200557511395E-2</v>
      </c>
      <c r="V560" s="17">
        <v>7.9041806246641505E-2</v>
      </c>
      <c r="W560" s="17">
        <v>5.4268992201460198E-2</v>
      </c>
      <c r="X560" s="17">
        <v>8.1752377368253304E-2</v>
      </c>
      <c r="Y560" s="17">
        <v>8.2131893074765899E-2</v>
      </c>
      <c r="Z560" s="17">
        <v>5.2995093640742098E-2</v>
      </c>
      <c r="AA560" s="17">
        <v>6.4789838968886002E-2</v>
      </c>
      <c r="AB560" s="17">
        <v>8.7445789579013194E-2</v>
      </c>
      <c r="AC560" s="17">
        <v>4.99476565282077E-2</v>
      </c>
      <c r="AD560" s="17">
        <v>4.4383060994449601E-2</v>
      </c>
      <c r="AE560" s="17"/>
      <c r="AF560" s="17">
        <v>5.8785108085856602E-2</v>
      </c>
      <c r="AG560" s="17">
        <v>8.1574771726918099E-2</v>
      </c>
      <c r="AH560" s="17"/>
      <c r="AI560" s="17">
        <v>5.4781342645039498E-2</v>
      </c>
      <c r="AJ560" s="17">
        <v>7.5777326133093695E-2</v>
      </c>
      <c r="AK560" s="17"/>
      <c r="AL560" s="17">
        <v>6.95043005772394E-2</v>
      </c>
      <c r="AM560" s="17">
        <v>6.92339321171732E-2</v>
      </c>
      <c r="AN560" s="17"/>
      <c r="AO560" s="17">
        <v>6.5491373377506407E-2</v>
      </c>
      <c r="AP560" s="17">
        <v>7.0278530652076898E-2</v>
      </c>
    </row>
    <row r="561" spans="2:42" x14ac:dyDescent="0.35"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</row>
    <row r="562" spans="2:42" x14ac:dyDescent="0.35">
      <c r="B562" s="6" t="s">
        <v>232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</row>
    <row r="563" spans="2:42" x14ac:dyDescent="0.35">
      <c r="B563" s="24" t="s">
        <v>59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</row>
    <row r="564" spans="2:42" x14ac:dyDescent="0.35">
      <c r="B564" t="s">
        <v>212</v>
      </c>
      <c r="C564" s="17">
        <v>6.5035460570332604E-2</v>
      </c>
      <c r="D564" s="17">
        <v>0.108651914022209</v>
      </c>
      <c r="E564" s="17">
        <v>2.2924095932117101E-2</v>
      </c>
      <c r="F564" s="17"/>
      <c r="G564" s="17">
        <v>9.5618396892253807E-2</v>
      </c>
      <c r="H564" s="17">
        <v>7.3680280733817105E-2</v>
      </c>
      <c r="I564" s="17">
        <v>0.10291868081917301</v>
      </c>
      <c r="J564" s="17">
        <v>5.5616711077619299E-2</v>
      </c>
      <c r="K564" s="17">
        <v>4.0325112003866397E-2</v>
      </c>
      <c r="L564" s="17">
        <v>3.0887529478991899E-2</v>
      </c>
      <c r="M564" s="17"/>
      <c r="N564" s="17">
        <v>8.3333650719194005E-2</v>
      </c>
      <c r="O564" s="17">
        <v>6.86277993920517E-2</v>
      </c>
      <c r="P564" s="17">
        <v>5.8345047038075498E-2</v>
      </c>
      <c r="Q564" s="17">
        <v>4.6952295651117998E-2</v>
      </c>
      <c r="R564" s="17"/>
      <c r="S564" s="17">
        <v>8.8544167608337901E-2</v>
      </c>
      <c r="T564" s="17">
        <v>5.4337238161794803E-2</v>
      </c>
      <c r="U564" s="17">
        <v>5.7337882997141799E-2</v>
      </c>
      <c r="V564" s="17">
        <v>4.7767068057160099E-2</v>
      </c>
      <c r="W564" s="17">
        <v>4.3768148239961099E-2</v>
      </c>
      <c r="X564" s="17">
        <v>8.5603530718891804E-2</v>
      </c>
      <c r="Y564" s="17">
        <v>6.8188331177623199E-2</v>
      </c>
      <c r="Z564" s="17">
        <v>3.24246371943391E-2</v>
      </c>
      <c r="AA564" s="17">
        <v>7.6235234441960203E-2</v>
      </c>
      <c r="AB564" s="17">
        <v>5.9929262206261998E-2</v>
      </c>
      <c r="AC564" s="17">
        <v>6.9776563984129403E-2</v>
      </c>
      <c r="AD564" s="17">
        <v>6.3396758962893499E-2</v>
      </c>
      <c r="AE564" s="17"/>
      <c r="AF564" s="17">
        <v>6.2311647320131197E-2</v>
      </c>
      <c r="AG564" s="17">
        <v>6.8618341333906999E-2</v>
      </c>
      <c r="AH564" s="17"/>
      <c r="AI564" s="17">
        <v>8.9556715870353895E-2</v>
      </c>
      <c r="AJ564" s="17">
        <v>5.3980494551373999E-2</v>
      </c>
      <c r="AK564" s="17"/>
      <c r="AL564" s="17">
        <v>4.9463074980018097E-2</v>
      </c>
      <c r="AM564" s="17">
        <v>6.6218892139392194E-2</v>
      </c>
      <c r="AN564" s="17"/>
      <c r="AO564" s="17">
        <v>6.4334710512663595E-2</v>
      </c>
      <c r="AP564" s="17">
        <v>6.5226499184154393E-2</v>
      </c>
    </row>
    <row r="565" spans="2:42" x14ac:dyDescent="0.35">
      <c r="B565" t="s">
        <v>213</v>
      </c>
      <c r="C565" s="17">
        <v>0.14197327057595599</v>
      </c>
      <c r="D565" s="17">
        <v>0.16518747896455899</v>
      </c>
      <c r="E565" s="17">
        <v>0.119147914876356</v>
      </c>
      <c r="F565" s="17"/>
      <c r="G565" s="17">
        <v>0.13546610373472201</v>
      </c>
      <c r="H565" s="17">
        <v>0.13400400941457999</v>
      </c>
      <c r="I565" s="17">
        <v>0.139073738131828</v>
      </c>
      <c r="J565" s="17">
        <v>0.16784310957856199</v>
      </c>
      <c r="K565" s="17">
        <v>0.16651799032375</v>
      </c>
      <c r="L565" s="17">
        <v>0.117712931586923</v>
      </c>
      <c r="M565" s="17"/>
      <c r="N565" s="17">
        <v>0.15878080984099399</v>
      </c>
      <c r="O565" s="17">
        <v>0.12507092766472699</v>
      </c>
      <c r="P565" s="17">
        <v>0.15968368892984799</v>
      </c>
      <c r="Q565" s="17">
        <v>0.126171432338923</v>
      </c>
      <c r="R565" s="17"/>
      <c r="S565" s="17">
        <v>0.17517584437059999</v>
      </c>
      <c r="T565" s="17">
        <v>0.106029075396216</v>
      </c>
      <c r="U565" s="17">
        <v>0.131629980451336</v>
      </c>
      <c r="V565" s="17">
        <v>0.169250287064937</v>
      </c>
      <c r="W565" s="17">
        <v>0.135415296838689</v>
      </c>
      <c r="X565" s="17">
        <v>8.5919526338668104E-2</v>
      </c>
      <c r="Y565" s="17">
        <v>0.16263689892566099</v>
      </c>
      <c r="Z565" s="17">
        <v>0.190116572809788</v>
      </c>
      <c r="AA565" s="17">
        <v>0.112241301782474</v>
      </c>
      <c r="AB565" s="17">
        <v>0.12902909387466599</v>
      </c>
      <c r="AC565" s="17">
        <v>0.16264956965143099</v>
      </c>
      <c r="AD565" s="17">
        <v>0.266874755478957</v>
      </c>
      <c r="AE565" s="17"/>
      <c r="AF565" s="17">
        <v>0.14946374173229901</v>
      </c>
      <c r="AG565" s="17">
        <v>0.13311999730263299</v>
      </c>
      <c r="AH565" s="17"/>
      <c r="AI565" s="17">
        <v>0.176562246097167</v>
      </c>
      <c r="AJ565" s="17">
        <v>0.126379454340241</v>
      </c>
      <c r="AK565" s="17"/>
      <c r="AL565" s="17">
        <v>0.180738044742983</v>
      </c>
      <c r="AM565" s="17">
        <v>0.13902732133454601</v>
      </c>
      <c r="AN565" s="17"/>
      <c r="AO565" s="17">
        <v>0.174310325288003</v>
      </c>
      <c r="AP565" s="17">
        <v>0.133157536578276</v>
      </c>
    </row>
    <row r="566" spans="2:42" x14ac:dyDescent="0.35">
      <c r="B566" t="s">
        <v>214</v>
      </c>
      <c r="C566" s="17">
        <v>9.6425456724565303E-2</v>
      </c>
      <c r="D566" s="17">
        <v>8.6879309456499604E-2</v>
      </c>
      <c r="E566" s="17">
        <v>0.10644448929303001</v>
      </c>
      <c r="F566" s="17"/>
      <c r="G566" s="17">
        <v>0.17899674774973101</v>
      </c>
      <c r="H566" s="17">
        <v>0.15400486556680101</v>
      </c>
      <c r="I566" s="17">
        <v>0.10679751630545201</v>
      </c>
      <c r="J566" s="17">
        <v>8.27319542860801E-2</v>
      </c>
      <c r="K566" s="17">
        <v>5.57673278373403E-2</v>
      </c>
      <c r="L566" s="17">
        <v>2.40684124407511E-2</v>
      </c>
      <c r="M566" s="17"/>
      <c r="N566" s="17">
        <v>0.116707470418001</v>
      </c>
      <c r="O566" s="17">
        <v>7.8232135565800498E-2</v>
      </c>
      <c r="P566" s="17">
        <v>0.11418588336848901</v>
      </c>
      <c r="Q566" s="17">
        <v>7.6296762048095004E-2</v>
      </c>
      <c r="R566" s="17"/>
      <c r="S566" s="17">
        <v>0.13802181020092</v>
      </c>
      <c r="T566" s="17">
        <v>9.0501843301466198E-2</v>
      </c>
      <c r="U566" s="17">
        <v>6.9293822959745593E-2</v>
      </c>
      <c r="V566" s="17">
        <v>8.6172098838511402E-2</v>
      </c>
      <c r="W566" s="17">
        <v>6.6704346581301602E-2</v>
      </c>
      <c r="X566" s="17">
        <v>0.10763424154022699</v>
      </c>
      <c r="Y566" s="17">
        <v>8.8337458371757396E-2</v>
      </c>
      <c r="Z566" s="17">
        <v>8.3864408701372795E-2</v>
      </c>
      <c r="AA566" s="17">
        <v>9.4687834836427398E-2</v>
      </c>
      <c r="AB566" s="17">
        <v>9.1249142320124599E-2</v>
      </c>
      <c r="AC566" s="17">
        <v>9.3176952537655899E-2</v>
      </c>
      <c r="AD566" s="17">
        <v>0.1328249490151</v>
      </c>
      <c r="AE566" s="17"/>
      <c r="AF566" s="17">
        <v>9.5342634395162107E-2</v>
      </c>
      <c r="AG566" s="17">
        <v>9.8740669719278099E-2</v>
      </c>
      <c r="AH566" s="17"/>
      <c r="AI566" s="17">
        <v>9.3874039546119906E-2</v>
      </c>
      <c r="AJ566" s="17">
        <v>9.7575717176683202E-2</v>
      </c>
      <c r="AK566" s="17"/>
      <c r="AL566" s="17">
        <v>9.4728917669080398E-2</v>
      </c>
      <c r="AM566" s="17">
        <v>9.6554386095390299E-2</v>
      </c>
      <c r="AN566" s="17"/>
      <c r="AO566" s="17">
        <v>9.51853480273646E-2</v>
      </c>
      <c r="AP566" s="17">
        <v>9.6763535393141697E-2</v>
      </c>
    </row>
    <row r="567" spans="2:42" x14ac:dyDescent="0.35">
      <c r="B567" t="s">
        <v>215</v>
      </c>
      <c r="C567" s="17">
        <v>9.08164382878872E-2</v>
      </c>
      <c r="D567" s="17">
        <v>8.0546434879500597E-2</v>
      </c>
      <c r="E567" s="17">
        <v>9.9376977145898507E-2</v>
      </c>
      <c r="F567" s="17"/>
      <c r="G567" s="17">
        <v>0.119253184642965</v>
      </c>
      <c r="H567" s="17">
        <v>0.134894178954449</v>
      </c>
      <c r="I567" s="17">
        <v>0.10672749208697301</v>
      </c>
      <c r="J567" s="17">
        <v>0.101791990971054</v>
      </c>
      <c r="K567" s="17">
        <v>4.7837769112478501E-2</v>
      </c>
      <c r="L567" s="17">
        <v>4.2721121800294803E-2</v>
      </c>
      <c r="M567" s="17"/>
      <c r="N567" s="17">
        <v>8.2177998917176295E-2</v>
      </c>
      <c r="O567" s="17">
        <v>8.1126762774985206E-2</v>
      </c>
      <c r="P567" s="17">
        <v>0.110297698588501</v>
      </c>
      <c r="Q567" s="17">
        <v>9.4277672553620906E-2</v>
      </c>
      <c r="R567" s="17"/>
      <c r="S567" s="17">
        <v>9.01163311621586E-2</v>
      </c>
      <c r="T567" s="17">
        <v>9.3004018253743395E-2</v>
      </c>
      <c r="U567" s="17">
        <v>0.100028030947554</v>
      </c>
      <c r="V567" s="17">
        <v>6.1397580312421797E-2</v>
      </c>
      <c r="W567" s="17">
        <v>9.7505056996661801E-2</v>
      </c>
      <c r="X567" s="17">
        <v>8.7041780959278905E-2</v>
      </c>
      <c r="Y567" s="17">
        <v>9.4636545289996002E-2</v>
      </c>
      <c r="Z567" s="17">
        <v>9.5325933178081898E-2</v>
      </c>
      <c r="AA567" s="17">
        <v>0.10609895090236</v>
      </c>
      <c r="AB567" s="17">
        <v>8.9008755835249004E-2</v>
      </c>
      <c r="AC567" s="17">
        <v>8.9107869204681903E-2</v>
      </c>
      <c r="AD567" s="17">
        <v>8.0032927911668897E-2</v>
      </c>
      <c r="AE567" s="17"/>
      <c r="AF567" s="17">
        <v>8.8183192991274903E-2</v>
      </c>
      <c r="AG567" s="17">
        <v>9.3530731348779705E-2</v>
      </c>
      <c r="AH567" s="17"/>
      <c r="AI567" s="17">
        <v>9.0878819805298994E-2</v>
      </c>
      <c r="AJ567" s="17">
        <v>9.0788314705029696E-2</v>
      </c>
      <c r="AK567" s="17"/>
      <c r="AL567" s="17">
        <v>8.9159764271630804E-2</v>
      </c>
      <c r="AM567" s="17">
        <v>9.0942338094253297E-2</v>
      </c>
      <c r="AN567" s="17"/>
      <c r="AO567" s="17">
        <v>9.33456906192206E-2</v>
      </c>
      <c r="AP567" s="17">
        <v>9.0126913036914405E-2</v>
      </c>
    </row>
    <row r="568" spans="2:42" x14ac:dyDescent="0.35">
      <c r="B568" t="s">
        <v>216</v>
      </c>
      <c r="C568" s="17">
        <v>2.29976022148356E-2</v>
      </c>
      <c r="D568" s="17">
        <v>2.5976930844414801E-2</v>
      </c>
      <c r="E568" s="17">
        <v>1.9628854904307502E-2</v>
      </c>
      <c r="F568" s="17"/>
      <c r="G568" s="17">
        <v>3.0803133929834501E-2</v>
      </c>
      <c r="H568" s="17">
        <v>5.04635811362023E-2</v>
      </c>
      <c r="I568" s="17">
        <v>2.3568625870418799E-2</v>
      </c>
      <c r="J568" s="17">
        <v>1.3412877320954799E-2</v>
      </c>
      <c r="K568" s="17">
        <v>1.2321091288039101E-2</v>
      </c>
      <c r="L568" s="17">
        <v>9.80981156373429E-3</v>
      </c>
      <c r="M568" s="17"/>
      <c r="N568" s="17">
        <v>2.8533909619561901E-2</v>
      </c>
      <c r="O568" s="17">
        <v>2.7292213820134501E-2</v>
      </c>
      <c r="P568" s="17">
        <v>1.6656000666737399E-2</v>
      </c>
      <c r="Q568" s="17">
        <v>1.8444964355551399E-2</v>
      </c>
      <c r="R568" s="17"/>
      <c r="S568" s="17">
        <v>4.0468431997887001E-2</v>
      </c>
      <c r="T568" s="17">
        <v>3.3713230918870303E-2</v>
      </c>
      <c r="U568" s="17">
        <v>5.07444323766935E-3</v>
      </c>
      <c r="V568" s="17">
        <v>1.3010524804320101E-2</v>
      </c>
      <c r="W568" s="17">
        <v>1.5574777025643E-2</v>
      </c>
      <c r="X568" s="17">
        <v>2.3800663835007899E-2</v>
      </c>
      <c r="Y568" s="17">
        <v>1.52433200788751E-2</v>
      </c>
      <c r="Z568" s="17">
        <v>4.4318879386797599E-2</v>
      </c>
      <c r="AA568" s="17">
        <v>2.0707206112424398E-2</v>
      </c>
      <c r="AB568" s="17">
        <v>1.05376490809924E-2</v>
      </c>
      <c r="AC568" s="17">
        <v>2.89045083764712E-2</v>
      </c>
      <c r="AD568" s="17">
        <v>1.6202580321477901E-2</v>
      </c>
      <c r="AE568" s="17"/>
      <c r="AF568" s="17">
        <v>2.6434279014363699E-2</v>
      </c>
      <c r="AG568" s="17">
        <v>1.8562579634653999E-2</v>
      </c>
      <c r="AH568" s="17"/>
      <c r="AI568" s="17">
        <v>3.1229866313445199E-2</v>
      </c>
      <c r="AJ568" s="17">
        <v>1.9286234311531598E-2</v>
      </c>
      <c r="AK568" s="17"/>
      <c r="AL568" s="17">
        <v>2.92725248883564E-2</v>
      </c>
      <c r="AM568" s="17">
        <v>2.2520736191824299E-2</v>
      </c>
      <c r="AN568" s="17"/>
      <c r="AO568" s="17">
        <v>2.4817299875720001E-2</v>
      </c>
      <c r="AP568" s="17">
        <v>2.2501515892892999E-2</v>
      </c>
    </row>
    <row r="569" spans="2:42" x14ac:dyDescent="0.35">
      <c r="B569" t="s">
        <v>217</v>
      </c>
      <c r="C569" s="17">
        <v>0.134430466782126</v>
      </c>
      <c r="D569" s="17">
        <v>8.9099836773114199E-2</v>
      </c>
      <c r="E569" s="17">
        <v>0.17904851883151601</v>
      </c>
      <c r="F569" s="17"/>
      <c r="G569" s="17">
        <v>0.20081356349430099</v>
      </c>
      <c r="H569" s="17">
        <v>0.19881969253376</v>
      </c>
      <c r="I569" s="17">
        <v>0.16845805599543501</v>
      </c>
      <c r="J569" s="17">
        <v>0.124739110095491</v>
      </c>
      <c r="K569" s="17">
        <v>8.0474101444378901E-2</v>
      </c>
      <c r="L569" s="17">
        <v>5.3745610660608401E-2</v>
      </c>
      <c r="M569" s="17"/>
      <c r="N569" s="17">
        <v>0.153161157941551</v>
      </c>
      <c r="O569" s="17">
        <v>0.141635454948875</v>
      </c>
      <c r="P569" s="17">
        <v>0.10943454404812999</v>
      </c>
      <c r="Q569" s="17">
        <v>0.12928050879559999</v>
      </c>
      <c r="R569" s="17"/>
      <c r="S569" s="17">
        <v>0.11795754105361</v>
      </c>
      <c r="T569" s="17">
        <v>0.14145803555894901</v>
      </c>
      <c r="U569" s="17">
        <v>0.15897977078559999</v>
      </c>
      <c r="V569" s="17">
        <v>0.13294896591956301</v>
      </c>
      <c r="W569" s="17">
        <v>0.19480981269855299</v>
      </c>
      <c r="X569" s="17">
        <v>0.14565975521091901</v>
      </c>
      <c r="Y569" s="17">
        <v>9.3912012495328503E-2</v>
      </c>
      <c r="Z569" s="17">
        <v>9.4366784142304594E-2</v>
      </c>
      <c r="AA569" s="17">
        <v>0.13324501698899199</v>
      </c>
      <c r="AB569" s="17">
        <v>0.15111949895773899</v>
      </c>
      <c r="AC569" s="17">
        <v>0.119871295670382</v>
      </c>
      <c r="AD569" s="17">
        <v>8.4603215841427201E-2</v>
      </c>
      <c r="AE569" s="17"/>
      <c r="AF569" s="17">
        <v>0.117380543924296</v>
      </c>
      <c r="AG569" s="17">
        <v>0.157878102365377</v>
      </c>
      <c r="AH569" s="17"/>
      <c r="AI569" s="17">
        <v>0.12917319158353899</v>
      </c>
      <c r="AJ569" s="17">
        <v>0.13680061455643899</v>
      </c>
      <c r="AK569" s="17"/>
      <c r="AL569" s="17">
        <v>0.15105271397038</v>
      </c>
      <c r="AM569" s="17">
        <v>0.133167250433083</v>
      </c>
      <c r="AN569" s="17"/>
      <c r="AO569" s="17">
        <v>0.139497010776577</v>
      </c>
      <c r="AP569" s="17">
        <v>0.133049224596023</v>
      </c>
    </row>
    <row r="570" spans="2:42" x14ac:dyDescent="0.35">
      <c r="B570" t="s">
        <v>218</v>
      </c>
      <c r="C570" s="17">
        <v>0.392139850734742</v>
      </c>
      <c r="D570" s="17">
        <v>0.39052276710045303</v>
      </c>
      <c r="E570" s="17">
        <v>0.39447684495471502</v>
      </c>
      <c r="F570" s="17"/>
      <c r="G570" s="17">
        <v>0.164849706550007</v>
      </c>
      <c r="H570" s="17">
        <v>0.206037671683519</v>
      </c>
      <c r="I570" s="17">
        <v>0.30582581874223902</v>
      </c>
      <c r="J570" s="17">
        <v>0.397832910873404</v>
      </c>
      <c r="K570" s="17">
        <v>0.53709714210828396</v>
      </c>
      <c r="L570" s="17">
        <v>0.66475305478133395</v>
      </c>
      <c r="M570" s="17"/>
      <c r="N570" s="17">
        <v>0.33215835491920398</v>
      </c>
      <c r="O570" s="17">
        <v>0.42027421250688302</v>
      </c>
      <c r="P570" s="17">
        <v>0.37231787830860802</v>
      </c>
      <c r="Q570" s="17">
        <v>0.446562040537132</v>
      </c>
      <c r="R570" s="17"/>
      <c r="S570" s="17">
        <v>0.29330703494815402</v>
      </c>
      <c r="T570" s="17">
        <v>0.42087679899693498</v>
      </c>
      <c r="U570" s="17">
        <v>0.420940708158695</v>
      </c>
      <c r="V570" s="17">
        <v>0.41193858305237502</v>
      </c>
      <c r="W570" s="17">
        <v>0.39826263076916801</v>
      </c>
      <c r="X570" s="17">
        <v>0.40074505444987302</v>
      </c>
      <c r="Y570" s="17">
        <v>0.41059042801925399</v>
      </c>
      <c r="Z570" s="17">
        <v>0.43701986095641498</v>
      </c>
      <c r="AA570" s="17">
        <v>0.411121477126274</v>
      </c>
      <c r="AB570" s="17">
        <v>0.41277142081691998</v>
      </c>
      <c r="AC570" s="17">
        <v>0.41383917262241499</v>
      </c>
      <c r="AD570" s="17">
        <v>0.275281460287989</v>
      </c>
      <c r="AE570" s="17"/>
      <c r="AF570" s="17">
        <v>0.41668288591568697</v>
      </c>
      <c r="AG570" s="17">
        <v>0.35909718245858602</v>
      </c>
      <c r="AH570" s="17"/>
      <c r="AI570" s="17">
        <v>0.34208289997210201</v>
      </c>
      <c r="AJ570" s="17">
        <v>0.41470712483727101</v>
      </c>
      <c r="AK570" s="17"/>
      <c r="AL570" s="17">
        <v>0.37447487664507401</v>
      </c>
      <c r="AM570" s="17">
        <v>0.393482309658783</v>
      </c>
      <c r="AN570" s="17"/>
      <c r="AO570" s="17">
        <v>0.361581561404554</v>
      </c>
      <c r="AP570" s="17">
        <v>0.400470657376161</v>
      </c>
    </row>
    <row r="571" spans="2:42" x14ac:dyDescent="0.35">
      <c r="B571" t="s">
        <v>75</v>
      </c>
      <c r="C571" s="17">
        <v>5.6181454109555301E-2</v>
      </c>
      <c r="D571" s="17">
        <v>5.31353279592491E-2</v>
      </c>
      <c r="E571" s="17">
        <v>5.8952304062060597E-2</v>
      </c>
      <c r="F571" s="17"/>
      <c r="G571" s="17">
        <v>7.4199163006186494E-2</v>
      </c>
      <c r="H571" s="17">
        <v>4.8095719976870503E-2</v>
      </c>
      <c r="I571" s="17">
        <v>4.66300720484824E-2</v>
      </c>
      <c r="J571" s="17">
        <v>5.6031335796835599E-2</v>
      </c>
      <c r="K571" s="17">
        <v>5.9659465881863001E-2</v>
      </c>
      <c r="L571" s="17">
        <v>5.6301527687361803E-2</v>
      </c>
      <c r="M571" s="17"/>
      <c r="N571" s="17">
        <v>4.5146647624318199E-2</v>
      </c>
      <c r="O571" s="17">
        <v>5.7740493326543303E-2</v>
      </c>
      <c r="P571" s="17">
        <v>5.9079259051610801E-2</v>
      </c>
      <c r="Q571" s="17">
        <v>6.2014323719960199E-2</v>
      </c>
      <c r="R571" s="17"/>
      <c r="S571" s="17">
        <v>5.6408838658332003E-2</v>
      </c>
      <c r="T571" s="17">
        <v>6.0079759412025799E-2</v>
      </c>
      <c r="U571" s="17">
        <v>5.6715360462258599E-2</v>
      </c>
      <c r="V571" s="17">
        <v>7.7514891950711803E-2</v>
      </c>
      <c r="W571" s="17">
        <v>4.79599308500223E-2</v>
      </c>
      <c r="X571" s="17">
        <v>6.3595446947134801E-2</v>
      </c>
      <c r="Y571" s="17">
        <v>6.6455005641505305E-2</v>
      </c>
      <c r="Z571" s="17">
        <v>2.2562923630901101E-2</v>
      </c>
      <c r="AA571" s="17">
        <v>4.56629778090877E-2</v>
      </c>
      <c r="AB571" s="17">
        <v>5.6355176908046603E-2</v>
      </c>
      <c r="AC571" s="17">
        <v>2.26740679528342E-2</v>
      </c>
      <c r="AD571" s="17">
        <v>8.0783352180486406E-2</v>
      </c>
      <c r="AE571" s="17"/>
      <c r="AF571" s="17">
        <v>4.4201074706786102E-2</v>
      </c>
      <c r="AG571" s="17">
        <v>7.0452395836785101E-2</v>
      </c>
      <c r="AH571" s="17"/>
      <c r="AI571" s="17">
        <v>4.6642220811974298E-2</v>
      </c>
      <c r="AJ571" s="17">
        <v>6.0482045521430702E-2</v>
      </c>
      <c r="AK571" s="17"/>
      <c r="AL571" s="17">
        <v>3.1110082832476901E-2</v>
      </c>
      <c r="AM571" s="17">
        <v>5.8086766052727397E-2</v>
      </c>
      <c r="AN571" s="17"/>
      <c r="AO571" s="17">
        <v>4.6928053495897099E-2</v>
      </c>
      <c r="AP571" s="17">
        <v>5.8704117942436101E-2</v>
      </c>
    </row>
    <row r="572" spans="2:42" x14ac:dyDescent="0.35"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</row>
    <row r="573" spans="2:42" x14ac:dyDescent="0.35">
      <c r="B573" s="6" t="s">
        <v>233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</row>
    <row r="574" spans="2:42" x14ac:dyDescent="0.35">
      <c r="B574" s="24" t="s">
        <v>59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</row>
    <row r="575" spans="2:42" x14ac:dyDescent="0.35">
      <c r="B575" t="s">
        <v>212</v>
      </c>
      <c r="C575" s="17">
        <v>5.3512932562710697E-2</v>
      </c>
      <c r="D575" s="17">
        <v>9.0142143767932795E-2</v>
      </c>
      <c r="E575" s="17">
        <v>1.81396945794466E-2</v>
      </c>
      <c r="F575" s="17"/>
      <c r="G575" s="17">
        <v>0.112536562354455</v>
      </c>
      <c r="H575" s="17">
        <v>6.2989805210183394E-2</v>
      </c>
      <c r="I575" s="17">
        <v>6.7945253972403405E-2</v>
      </c>
      <c r="J575" s="17">
        <v>5.8411543305444402E-2</v>
      </c>
      <c r="K575" s="17">
        <v>2.1893279834247999E-2</v>
      </c>
      <c r="L575" s="17">
        <v>1.1755161830978701E-2</v>
      </c>
      <c r="M575" s="17"/>
      <c r="N575" s="17">
        <v>6.2373499874274103E-2</v>
      </c>
      <c r="O575" s="17">
        <v>4.7309948933990202E-2</v>
      </c>
      <c r="P575" s="17">
        <v>6.7070346951976403E-2</v>
      </c>
      <c r="Q575" s="17">
        <v>3.7824752948592701E-2</v>
      </c>
      <c r="R575" s="17"/>
      <c r="S575" s="17">
        <v>7.7386709670563505E-2</v>
      </c>
      <c r="T575" s="17">
        <v>3.9256612092912903E-2</v>
      </c>
      <c r="U575" s="17">
        <v>5.9412492692315903E-2</v>
      </c>
      <c r="V575" s="17">
        <v>4.2137151498632203E-2</v>
      </c>
      <c r="W575" s="17">
        <v>4.9780722268371498E-2</v>
      </c>
      <c r="X575" s="17">
        <v>7.27976522127151E-2</v>
      </c>
      <c r="Y575" s="17">
        <v>5.0378932937976698E-2</v>
      </c>
      <c r="Z575" s="17">
        <v>3.2596236858839403E-2</v>
      </c>
      <c r="AA575" s="17">
        <v>7.4190612801566705E-2</v>
      </c>
      <c r="AB575" s="17">
        <v>4.2883772370250199E-2</v>
      </c>
      <c r="AC575" s="17">
        <v>2.3929925098231299E-2</v>
      </c>
      <c r="AD575" s="17">
        <v>1.4447495367086E-2</v>
      </c>
      <c r="AE575" s="17"/>
      <c r="AF575" s="17">
        <v>4.8236942817863199E-2</v>
      </c>
      <c r="AG575" s="17">
        <v>6.1107922761479999E-2</v>
      </c>
      <c r="AH575" s="17"/>
      <c r="AI575" s="17">
        <v>8.5398616359412802E-2</v>
      </c>
      <c r="AJ575" s="17">
        <v>3.9137846681055397E-2</v>
      </c>
      <c r="AK575" s="17"/>
      <c r="AL575" s="17">
        <v>4.6112538113716003E-2</v>
      </c>
      <c r="AM575" s="17">
        <v>5.4075329400603001E-2</v>
      </c>
      <c r="AN575" s="17"/>
      <c r="AO575" s="17">
        <v>5.4769624043527601E-2</v>
      </c>
      <c r="AP575" s="17">
        <v>5.3170333092515197E-2</v>
      </c>
    </row>
    <row r="576" spans="2:42" x14ac:dyDescent="0.35">
      <c r="B576" t="s">
        <v>213</v>
      </c>
      <c r="C576" s="17">
        <v>9.9872996173089298E-2</v>
      </c>
      <c r="D576" s="17">
        <v>0.117884697769446</v>
      </c>
      <c r="E576" s="17">
        <v>8.3012208975278806E-2</v>
      </c>
      <c r="F576" s="17"/>
      <c r="G576" s="17">
        <v>9.1610055121919096E-2</v>
      </c>
      <c r="H576" s="17">
        <v>0.146318396641309</v>
      </c>
      <c r="I576" s="17">
        <v>0.13866590995282199</v>
      </c>
      <c r="J576" s="17">
        <v>0.11467146485691899</v>
      </c>
      <c r="K576" s="17">
        <v>8.0476920272661095E-2</v>
      </c>
      <c r="L576" s="17">
        <v>3.6833900837073497E-2</v>
      </c>
      <c r="M576" s="17"/>
      <c r="N576" s="17">
        <v>0.14085425342838101</v>
      </c>
      <c r="O576" s="17">
        <v>0.10256106175893499</v>
      </c>
      <c r="P576" s="17">
        <v>8.9532781037629697E-2</v>
      </c>
      <c r="Q576" s="17">
        <v>5.9098565702198902E-2</v>
      </c>
      <c r="R576" s="17"/>
      <c r="S576" s="17">
        <v>0.164576115174069</v>
      </c>
      <c r="T576" s="17">
        <v>8.9560968042729894E-2</v>
      </c>
      <c r="U576" s="17">
        <v>8.9795826609469401E-2</v>
      </c>
      <c r="V576" s="17">
        <v>9.7279597161930603E-2</v>
      </c>
      <c r="W576" s="17">
        <v>4.75520853699661E-2</v>
      </c>
      <c r="X576" s="17">
        <v>6.1937812546183899E-2</v>
      </c>
      <c r="Y576" s="17">
        <v>7.6331203469785405E-2</v>
      </c>
      <c r="Z576" s="17">
        <v>7.5383396500514802E-2</v>
      </c>
      <c r="AA576" s="17">
        <v>9.3875804398373605E-2</v>
      </c>
      <c r="AB576" s="17">
        <v>0.101573595934671</v>
      </c>
      <c r="AC576" s="17">
        <v>0.11968676867059801</v>
      </c>
      <c r="AD576" s="17">
        <v>0.193284706479355</v>
      </c>
      <c r="AE576" s="17"/>
      <c r="AF576" s="17">
        <v>0.109354814879581</v>
      </c>
      <c r="AG576" s="17">
        <v>8.7959191701904804E-2</v>
      </c>
      <c r="AH576" s="17"/>
      <c r="AI576" s="17">
        <v>0.11641969152946199</v>
      </c>
      <c r="AJ576" s="17">
        <v>9.2413216783630098E-2</v>
      </c>
      <c r="AK576" s="17"/>
      <c r="AL576" s="17">
        <v>0.14279260427521301</v>
      </c>
      <c r="AM576" s="17">
        <v>9.6611298158668896E-2</v>
      </c>
      <c r="AN576" s="17"/>
      <c r="AO576" s="17">
        <v>0.100254247964806</v>
      </c>
      <c r="AP576" s="17">
        <v>9.9769059237216795E-2</v>
      </c>
    </row>
    <row r="577" spans="2:42" x14ac:dyDescent="0.35">
      <c r="B577" t="s">
        <v>214</v>
      </c>
      <c r="C577" s="17">
        <v>7.1376367868875398E-2</v>
      </c>
      <c r="D577" s="17">
        <v>7.0728722639151101E-2</v>
      </c>
      <c r="E577" s="17">
        <v>7.1150124528943495E-2</v>
      </c>
      <c r="F577" s="17"/>
      <c r="G577" s="17">
        <v>0.14840308951376099</v>
      </c>
      <c r="H577" s="17">
        <v>0.130407879127938</v>
      </c>
      <c r="I577" s="17">
        <v>8.2811782497172901E-2</v>
      </c>
      <c r="J577" s="17">
        <v>5.4356009198802603E-2</v>
      </c>
      <c r="K577" s="17">
        <v>2.4623296532553601E-2</v>
      </c>
      <c r="L577" s="17">
        <v>7.4694099142865802E-3</v>
      </c>
      <c r="M577" s="17"/>
      <c r="N577" s="17">
        <v>8.5884315185371901E-2</v>
      </c>
      <c r="O577" s="17">
        <v>7.38422189487314E-2</v>
      </c>
      <c r="P577" s="17">
        <v>6.8943204368849903E-2</v>
      </c>
      <c r="Q577" s="17">
        <v>5.4850748897411199E-2</v>
      </c>
      <c r="R577" s="17"/>
      <c r="S577" s="17">
        <v>0.12002591293258801</v>
      </c>
      <c r="T577" s="17">
        <v>5.7448742585715397E-2</v>
      </c>
      <c r="U577" s="17">
        <v>4.9679846990096199E-2</v>
      </c>
      <c r="V577" s="17">
        <v>6.1807743579962299E-2</v>
      </c>
      <c r="W577" s="17">
        <v>7.2585430490226102E-2</v>
      </c>
      <c r="X577" s="17">
        <v>9.1384900573274003E-2</v>
      </c>
      <c r="Y577" s="17">
        <v>7.4266602384828503E-2</v>
      </c>
      <c r="Z577" s="17">
        <v>6.0715052834667903E-2</v>
      </c>
      <c r="AA577" s="17">
        <v>4.1988179911214701E-2</v>
      </c>
      <c r="AB577" s="17">
        <v>7.8142591457123295E-2</v>
      </c>
      <c r="AC577" s="17">
        <v>2.4442731174256299E-2</v>
      </c>
      <c r="AD577" s="17">
        <v>0.100535788892366</v>
      </c>
      <c r="AE577" s="17"/>
      <c r="AF577" s="17">
        <v>6.09521264129749E-2</v>
      </c>
      <c r="AG577" s="17">
        <v>8.6078319650435497E-2</v>
      </c>
      <c r="AH577" s="17"/>
      <c r="AI577" s="17">
        <v>8.31147914206887E-2</v>
      </c>
      <c r="AJ577" s="17">
        <v>6.6084311165671997E-2</v>
      </c>
      <c r="AK577" s="17"/>
      <c r="AL577" s="17">
        <v>8.1964423641864001E-2</v>
      </c>
      <c r="AM577" s="17">
        <v>7.0571723045251805E-2</v>
      </c>
      <c r="AN577" s="17"/>
      <c r="AO577" s="17">
        <v>8.8320451000844097E-2</v>
      </c>
      <c r="AP577" s="17">
        <v>6.6757068707089098E-2</v>
      </c>
    </row>
    <row r="578" spans="2:42" x14ac:dyDescent="0.35">
      <c r="B578" t="s">
        <v>215</v>
      </c>
      <c r="C578" s="17">
        <v>5.5989284001559197E-2</v>
      </c>
      <c r="D578" s="17">
        <v>6.5081121575487302E-2</v>
      </c>
      <c r="E578" s="17">
        <v>4.6907942144924601E-2</v>
      </c>
      <c r="F578" s="17"/>
      <c r="G578" s="17">
        <v>9.4000832884701901E-2</v>
      </c>
      <c r="H578" s="17">
        <v>9.5023305032901406E-2</v>
      </c>
      <c r="I578" s="17">
        <v>7.3345014273544396E-2</v>
      </c>
      <c r="J578" s="17">
        <v>4.3368809199163097E-2</v>
      </c>
      <c r="K578" s="17">
        <v>2.9573791207630401E-2</v>
      </c>
      <c r="L578" s="17">
        <v>1.24920783545053E-2</v>
      </c>
      <c r="M578" s="17"/>
      <c r="N578" s="17">
        <v>5.7094741352386499E-2</v>
      </c>
      <c r="O578" s="17">
        <v>5.0220095098886301E-2</v>
      </c>
      <c r="P578" s="17">
        <v>6.1039750055250197E-2</v>
      </c>
      <c r="Q578" s="17">
        <v>5.7089767929014802E-2</v>
      </c>
      <c r="R578" s="17"/>
      <c r="S578" s="17">
        <v>5.0093815654597397E-2</v>
      </c>
      <c r="T578" s="17">
        <v>5.9463549676793001E-2</v>
      </c>
      <c r="U578" s="17">
        <v>3.8919107345319497E-2</v>
      </c>
      <c r="V578" s="17">
        <v>6.7168383934807105E-2</v>
      </c>
      <c r="W578" s="17">
        <v>8.3896762649008499E-2</v>
      </c>
      <c r="X578" s="17">
        <v>3.3208117858856301E-2</v>
      </c>
      <c r="Y578" s="17">
        <v>4.5534139581399E-2</v>
      </c>
      <c r="Z578" s="17">
        <v>0.107883851740535</v>
      </c>
      <c r="AA578" s="17">
        <v>5.6638714637212498E-2</v>
      </c>
      <c r="AB578" s="17">
        <v>5.0333657600335598E-2</v>
      </c>
      <c r="AC578" s="17">
        <v>7.2981975701560203E-2</v>
      </c>
      <c r="AD578" s="17">
        <v>2.8821491754854399E-2</v>
      </c>
      <c r="AE578" s="17"/>
      <c r="AF578" s="17">
        <v>5.4298016731517101E-2</v>
      </c>
      <c r="AG578" s="17">
        <v>5.72432007279534E-2</v>
      </c>
      <c r="AH578" s="17"/>
      <c r="AI578" s="17">
        <v>5.5365303429075502E-2</v>
      </c>
      <c r="AJ578" s="17">
        <v>5.6270594397005901E-2</v>
      </c>
      <c r="AK578" s="17"/>
      <c r="AL578" s="17">
        <v>4.5816999893414E-2</v>
      </c>
      <c r="AM578" s="17">
        <v>5.6762332040551297E-2</v>
      </c>
      <c r="AN578" s="17"/>
      <c r="AO578" s="17">
        <v>5.31239326716135E-2</v>
      </c>
      <c r="AP578" s="17">
        <v>5.6770436625372199E-2</v>
      </c>
    </row>
    <row r="579" spans="2:42" x14ac:dyDescent="0.35">
      <c r="B579" t="s">
        <v>216</v>
      </c>
      <c r="C579" s="17">
        <v>1.46770757767186E-2</v>
      </c>
      <c r="D579" s="17">
        <v>1.6225844883652901E-2</v>
      </c>
      <c r="E579" s="17">
        <v>1.32714185730986E-2</v>
      </c>
      <c r="F579" s="17"/>
      <c r="G579" s="17">
        <v>3.9689537886952397E-2</v>
      </c>
      <c r="H579" s="17">
        <v>3.6044814785441102E-2</v>
      </c>
      <c r="I579" s="17">
        <v>1.22440048025619E-2</v>
      </c>
      <c r="J579" s="17">
        <v>3.67189258289382E-3</v>
      </c>
      <c r="K579" s="17">
        <v>1.85639723873559E-3</v>
      </c>
      <c r="L579" s="17">
        <v>0</v>
      </c>
      <c r="M579" s="17"/>
      <c r="N579" s="17">
        <v>1.91928111582601E-2</v>
      </c>
      <c r="O579" s="17">
        <v>1.44962712561884E-2</v>
      </c>
      <c r="P579" s="17">
        <v>1.32790645033516E-2</v>
      </c>
      <c r="Q579" s="17">
        <v>1.14138214575635E-2</v>
      </c>
      <c r="R579" s="17"/>
      <c r="S579" s="17">
        <v>3.0981446243251901E-2</v>
      </c>
      <c r="T579" s="17">
        <v>2.0952066393178301E-2</v>
      </c>
      <c r="U579" s="17">
        <v>8.8498307090660797E-3</v>
      </c>
      <c r="V579" s="17">
        <v>6.9498929120303601E-3</v>
      </c>
      <c r="W579" s="17">
        <v>1.35023561373094E-2</v>
      </c>
      <c r="X579" s="17">
        <v>1.9717961828413798E-2</v>
      </c>
      <c r="Y579" s="17">
        <v>1.1901010379805E-2</v>
      </c>
      <c r="Z579" s="17">
        <v>1.46949314132433E-2</v>
      </c>
      <c r="AA579" s="17">
        <v>5.8520999150333403E-3</v>
      </c>
      <c r="AB579" s="17">
        <v>8.3644892917981196E-3</v>
      </c>
      <c r="AC579" s="17">
        <v>1.2557139223417901E-2</v>
      </c>
      <c r="AD579" s="17">
        <v>0</v>
      </c>
      <c r="AE579" s="17"/>
      <c r="AF579" s="17">
        <v>1.31678007070101E-2</v>
      </c>
      <c r="AG579" s="17">
        <v>1.68441480629875E-2</v>
      </c>
      <c r="AH579" s="17"/>
      <c r="AI579" s="17">
        <v>1.63602724427689E-2</v>
      </c>
      <c r="AJ579" s="17">
        <v>1.39182368951546E-2</v>
      </c>
      <c r="AK579" s="17"/>
      <c r="AL579" s="17">
        <v>2.3393695313517301E-2</v>
      </c>
      <c r="AM579" s="17">
        <v>1.4014651726433999E-2</v>
      </c>
      <c r="AN579" s="17"/>
      <c r="AO579" s="17">
        <v>1.67024734390646E-2</v>
      </c>
      <c r="AP579" s="17">
        <v>1.4124911481307E-2</v>
      </c>
    </row>
    <row r="580" spans="2:42" x14ac:dyDescent="0.35">
      <c r="B580" t="s">
        <v>217</v>
      </c>
      <c r="C580" s="17">
        <v>7.2853120253940501E-2</v>
      </c>
      <c r="D580" s="17">
        <v>5.6640976139964903E-2</v>
      </c>
      <c r="E580" s="17">
        <v>8.7215538661807701E-2</v>
      </c>
      <c r="F580" s="17"/>
      <c r="G580" s="17">
        <v>0.15803647586001601</v>
      </c>
      <c r="H580" s="17">
        <v>0.13446545680675001</v>
      </c>
      <c r="I580" s="17">
        <v>7.7948198934120694E-2</v>
      </c>
      <c r="J580" s="17">
        <v>4.6913128172655798E-2</v>
      </c>
      <c r="K580" s="17">
        <v>2.53824342595627E-2</v>
      </c>
      <c r="L580" s="17">
        <v>1.4271165932532E-2</v>
      </c>
      <c r="M580" s="17"/>
      <c r="N580" s="17">
        <v>8.3332452127789405E-2</v>
      </c>
      <c r="O580" s="17">
        <v>8.7933771337198305E-2</v>
      </c>
      <c r="P580" s="17">
        <v>6.4690525839074003E-2</v>
      </c>
      <c r="Q580" s="17">
        <v>5.4026130260175199E-2</v>
      </c>
      <c r="R580" s="17"/>
      <c r="S580" s="17">
        <v>5.3823466321778202E-2</v>
      </c>
      <c r="T580" s="17">
        <v>5.9375407407808098E-2</v>
      </c>
      <c r="U580" s="17">
        <v>9.9880802129577895E-2</v>
      </c>
      <c r="V580" s="17">
        <v>7.3293539206007494E-2</v>
      </c>
      <c r="W580" s="17">
        <v>6.6530896709232901E-2</v>
      </c>
      <c r="X580" s="17">
        <v>7.3255949110493698E-2</v>
      </c>
      <c r="Y580" s="17">
        <v>7.2966196154913704E-2</v>
      </c>
      <c r="Z580" s="17">
        <v>5.6256932535883798E-2</v>
      </c>
      <c r="AA580" s="17">
        <v>9.1906130265391295E-2</v>
      </c>
      <c r="AB580" s="17">
        <v>8.2977297116837698E-2</v>
      </c>
      <c r="AC580" s="17">
        <v>9.3827767243680804E-2</v>
      </c>
      <c r="AD580" s="17">
        <v>4.6644176921120301E-2</v>
      </c>
      <c r="AE580" s="17"/>
      <c r="AF580" s="17">
        <v>6.1929117355148701E-2</v>
      </c>
      <c r="AG580" s="17">
        <v>8.7487688775697195E-2</v>
      </c>
      <c r="AH580" s="17"/>
      <c r="AI580" s="17">
        <v>7.6153240731748506E-2</v>
      </c>
      <c r="AJ580" s="17">
        <v>7.1365320412771494E-2</v>
      </c>
      <c r="AK580" s="17"/>
      <c r="AL580" s="17">
        <v>7.0077170653509602E-2</v>
      </c>
      <c r="AM580" s="17">
        <v>7.3064079992396502E-2</v>
      </c>
      <c r="AN580" s="17"/>
      <c r="AO580" s="17">
        <v>8.2955844414279195E-2</v>
      </c>
      <c r="AP580" s="17">
        <v>7.0098913674443597E-2</v>
      </c>
    </row>
    <row r="581" spans="2:42" x14ac:dyDescent="0.35">
      <c r="B581" t="s">
        <v>218</v>
      </c>
      <c r="C581" s="17">
        <v>0.56824254005810104</v>
      </c>
      <c r="D581" s="17">
        <v>0.52079910373472504</v>
      </c>
      <c r="E581" s="17">
        <v>0.61735881289297101</v>
      </c>
      <c r="F581" s="17"/>
      <c r="G581" s="17">
        <v>0.28008929203035299</v>
      </c>
      <c r="H581" s="17">
        <v>0.32267874069434099</v>
      </c>
      <c r="I581" s="17">
        <v>0.50601865606903096</v>
      </c>
      <c r="J581" s="17">
        <v>0.61630149561792502</v>
      </c>
      <c r="K581" s="17">
        <v>0.76309529893343298</v>
      </c>
      <c r="L581" s="17">
        <v>0.84266439664360704</v>
      </c>
      <c r="M581" s="17"/>
      <c r="N581" s="17">
        <v>0.51056367556085402</v>
      </c>
      <c r="O581" s="17">
        <v>0.57091093755630695</v>
      </c>
      <c r="P581" s="17">
        <v>0.56398510007348701</v>
      </c>
      <c r="Q581" s="17">
        <v>0.63651422629727805</v>
      </c>
      <c r="R581" s="17"/>
      <c r="S581" s="17">
        <v>0.44811251690475901</v>
      </c>
      <c r="T581" s="17">
        <v>0.62378060760568599</v>
      </c>
      <c r="U581" s="17">
        <v>0.57447914195984895</v>
      </c>
      <c r="V581" s="17">
        <v>0.58581789808288798</v>
      </c>
      <c r="W581" s="17">
        <v>0.578545839603679</v>
      </c>
      <c r="X581" s="17">
        <v>0.55805535091537894</v>
      </c>
      <c r="Y581" s="17">
        <v>0.60584140053081903</v>
      </c>
      <c r="Z581" s="17">
        <v>0.61054932091071101</v>
      </c>
      <c r="AA581" s="17">
        <v>0.56781450406546397</v>
      </c>
      <c r="AB581" s="17">
        <v>0.569071409322912</v>
      </c>
      <c r="AC581" s="17">
        <v>0.63080141422644698</v>
      </c>
      <c r="AD581" s="17">
        <v>0.56354840228686898</v>
      </c>
      <c r="AE581" s="17"/>
      <c r="AF581" s="17">
        <v>0.59783438370480102</v>
      </c>
      <c r="AG581" s="17">
        <v>0.52840013044378797</v>
      </c>
      <c r="AH581" s="17"/>
      <c r="AI581" s="17">
        <v>0.51329541448548999</v>
      </c>
      <c r="AJ581" s="17">
        <v>0.59301446134078195</v>
      </c>
      <c r="AK581" s="17"/>
      <c r="AL581" s="17">
        <v>0.53974310995700903</v>
      </c>
      <c r="AM581" s="17">
        <v>0.570408369120464</v>
      </c>
      <c r="AN581" s="17"/>
      <c r="AO581" s="17">
        <v>0.54975331966666696</v>
      </c>
      <c r="AP581" s="17">
        <v>0.57328307483304497</v>
      </c>
    </row>
    <row r="582" spans="2:42" x14ac:dyDescent="0.35">
      <c r="B582" t="s">
        <v>75</v>
      </c>
      <c r="C582" s="17">
        <v>6.3475683305005706E-2</v>
      </c>
      <c r="D582" s="17">
        <v>6.2497389489639898E-2</v>
      </c>
      <c r="E582" s="17">
        <v>6.2944259643529496E-2</v>
      </c>
      <c r="F582" s="17"/>
      <c r="G582" s="17">
        <v>7.5634154347842E-2</v>
      </c>
      <c r="H582" s="17">
        <v>7.2071601701135704E-2</v>
      </c>
      <c r="I582" s="17">
        <v>4.10211794983436E-2</v>
      </c>
      <c r="J582" s="17">
        <v>6.23056570661965E-2</v>
      </c>
      <c r="K582" s="17">
        <v>5.3098581721175403E-2</v>
      </c>
      <c r="L582" s="17">
        <v>7.4513886487016803E-2</v>
      </c>
      <c r="M582" s="17"/>
      <c r="N582" s="17">
        <v>4.07042513126828E-2</v>
      </c>
      <c r="O582" s="17">
        <v>5.2725695109763701E-2</v>
      </c>
      <c r="P582" s="17">
        <v>7.1459227170381501E-2</v>
      </c>
      <c r="Q582" s="17">
        <v>8.9181986507766001E-2</v>
      </c>
      <c r="R582" s="17"/>
      <c r="S582" s="17">
        <v>5.5000017098393299E-2</v>
      </c>
      <c r="T582" s="17">
        <v>5.0162046195176398E-2</v>
      </c>
      <c r="U582" s="17">
        <v>7.8982951564306597E-2</v>
      </c>
      <c r="V582" s="17">
        <v>6.5545793623741605E-2</v>
      </c>
      <c r="W582" s="17">
        <v>8.7605906772206504E-2</v>
      </c>
      <c r="X582" s="17">
        <v>8.9642254954683906E-2</v>
      </c>
      <c r="Y582" s="17">
        <v>6.2780514560472803E-2</v>
      </c>
      <c r="Z582" s="17">
        <v>4.1920277205603998E-2</v>
      </c>
      <c r="AA582" s="17">
        <v>6.7733954005743502E-2</v>
      </c>
      <c r="AB582" s="17">
        <v>6.6653186906072304E-2</v>
      </c>
      <c r="AC582" s="17">
        <v>2.1772278661808E-2</v>
      </c>
      <c r="AD582" s="17">
        <v>5.2717938298349303E-2</v>
      </c>
      <c r="AE582" s="17"/>
      <c r="AF582" s="17">
        <v>5.4226797391104101E-2</v>
      </c>
      <c r="AG582" s="17">
        <v>7.4879397875753706E-2</v>
      </c>
      <c r="AH582" s="17"/>
      <c r="AI582" s="17">
        <v>5.3892669601353402E-2</v>
      </c>
      <c r="AJ582" s="17">
        <v>6.7796012323928304E-2</v>
      </c>
      <c r="AK582" s="17"/>
      <c r="AL582" s="17">
        <v>5.0099458151756503E-2</v>
      </c>
      <c r="AM582" s="17">
        <v>6.4492216515630099E-2</v>
      </c>
      <c r="AN582" s="17"/>
      <c r="AO582" s="17">
        <v>5.4120106799198202E-2</v>
      </c>
      <c r="AP582" s="17">
        <v>6.6026202349011603E-2</v>
      </c>
    </row>
    <row r="583" spans="2:42" x14ac:dyDescent="0.35"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</row>
    <row r="584" spans="2:42" x14ac:dyDescent="0.35">
      <c r="B584" s="6" t="s">
        <v>234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</row>
    <row r="585" spans="2:42" x14ac:dyDescent="0.35">
      <c r="B585" s="24" t="s">
        <v>59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</row>
    <row r="586" spans="2:42" x14ac:dyDescent="0.35">
      <c r="B586" t="s">
        <v>212</v>
      </c>
      <c r="C586" s="17">
        <v>4.14167192737512E-2</v>
      </c>
      <c r="D586" s="17">
        <v>7.4240352279581104E-2</v>
      </c>
      <c r="E586" s="17">
        <v>9.6711799779782195E-3</v>
      </c>
      <c r="F586" s="17"/>
      <c r="G586" s="17">
        <v>9.2430221377172606E-2</v>
      </c>
      <c r="H586" s="17">
        <v>5.6366848271548399E-2</v>
      </c>
      <c r="I586" s="17">
        <v>5.6251357342138902E-2</v>
      </c>
      <c r="J586" s="17">
        <v>2.6600253674546499E-2</v>
      </c>
      <c r="K586" s="17">
        <v>2.0083901648824901E-2</v>
      </c>
      <c r="L586" s="17">
        <v>9.3336514317949298E-3</v>
      </c>
      <c r="M586" s="17"/>
      <c r="N586" s="17">
        <v>5.3273913885803097E-2</v>
      </c>
      <c r="O586" s="17">
        <v>3.9020583798755601E-2</v>
      </c>
      <c r="P586" s="17">
        <v>4.1816041352824102E-2</v>
      </c>
      <c r="Q586" s="17">
        <v>2.9955974281886798E-2</v>
      </c>
      <c r="R586" s="17"/>
      <c r="S586" s="17">
        <v>7.6180639554517302E-2</v>
      </c>
      <c r="T586" s="17">
        <v>3.4136303349499401E-2</v>
      </c>
      <c r="U586" s="17">
        <v>2.7054089536391501E-2</v>
      </c>
      <c r="V586" s="17">
        <v>3.68746118333909E-2</v>
      </c>
      <c r="W586" s="17">
        <v>3.7815905678137703E-2</v>
      </c>
      <c r="X586" s="17">
        <v>4.3510939914334898E-2</v>
      </c>
      <c r="Y586" s="17">
        <v>4.7583155075852999E-2</v>
      </c>
      <c r="Z586" s="17">
        <v>2.8913534284626601E-2</v>
      </c>
      <c r="AA586" s="17">
        <v>4.2134731417609102E-2</v>
      </c>
      <c r="AB586" s="17">
        <v>2.59362232039041E-2</v>
      </c>
      <c r="AC586" s="17">
        <v>4.0191873231415903E-2</v>
      </c>
      <c r="AD586" s="17">
        <v>1.0869413067233E-2</v>
      </c>
      <c r="AE586" s="17"/>
      <c r="AF586" s="17">
        <v>3.8232528930254701E-2</v>
      </c>
      <c r="AG586" s="17">
        <v>4.6081228756998598E-2</v>
      </c>
      <c r="AH586" s="17"/>
      <c r="AI586" s="17">
        <v>6.5239244800322393E-2</v>
      </c>
      <c r="AJ586" s="17">
        <v>3.0676762980331201E-2</v>
      </c>
      <c r="AK586" s="17"/>
      <c r="AL586" s="17">
        <v>1.8888528734359099E-2</v>
      </c>
      <c r="AM586" s="17">
        <v>4.3128760869657098E-2</v>
      </c>
      <c r="AN586" s="17"/>
      <c r="AO586" s="17">
        <v>4.0187438408961502E-2</v>
      </c>
      <c r="AP586" s="17">
        <v>4.1751846056598999E-2</v>
      </c>
    </row>
    <row r="587" spans="2:42" x14ac:dyDescent="0.35">
      <c r="B587" t="s">
        <v>213</v>
      </c>
      <c r="C587" s="17">
        <v>0.348654988912936</v>
      </c>
      <c r="D587" s="17">
        <v>0.38024504363599099</v>
      </c>
      <c r="E587" s="17">
        <v>0.31972497248508902</v>
      </c>
      <c r="F587" s="17"/>
      <c r="G587" s="17">
        <v>0.19577919802090901</v>
      </c>
      <c r="H587" s="17">
        <v>0.331333040909843</v>
      </c>
      <c r="I587" s="17">
        <v>0.34438609664713998</v>
      </c>
      <c r="J587" s="17">
        <v>0.38383384164385098</v>
      </c>
      <c r="K587" s="17">
        <v>0.412328951281623</v>
      </c>
      <c r="L587" s="17">
        <v>0.39727463976733801</v>
      </c>
      <c r="M587" s="17"/>
      <c r="N587" s="17">
        <v>0.38281810751678702</v>
      </c>
      <c r="O587" s="17">
        <v>0.33883114141569098</v>
      </c>
      <c r="P587" s="17">
        <v>0.34475281094566801</v>
      </c>
      <c r="Q587" s="17">
        <v>0.32593415686324401</v>
      </c>
      <c r="R587" s="17"/>
      <c r="S587" s="17">
        <v>0.34173453805371401</v>
      </c>
      <c r="T587" s="17">
        <v>0.35147442308181398</v>
      </c>
      <c r="U587" s="17">
        <v>0.36094784110730099</v>
      </c>
      <c r="V587" s="17">
        <v>0.31073425661821202</v>
      </c>
      <c r="W587" s="17">
        <v>0.34033158635042698</v>
      </c>
      <c r="X587" s="17">
        <v>0.32840187886362299</v>
      </c>
      <c r="Y587" s="17">
        <v>0.35596671507465499</v>
      </c>
      <c r="Z587" s="17">
        <v>0.321797821731866</v>
      </c>
      <c r="AA587" s="17">
        <v>0.32122651153050502</v>
      </c>
      <c r="AB587" s="17">
        <v>0.36154439572549402</v>
      </c>
      <c r="AC587" s="17">
        <v>0.41049230387500302</v>
      </c>
      <c r="AD587" s="17">
        <v>0.50577434827768397</v>
      </c>
      <c r="AE587" s="17"/>
      <c r="AF587" s="17">
        <v>0.38945997200638799</v>
      </c>
      <c r="AG587" s="17">
        <v>0.295996190934252</v>
      </c>
      <c r="AH587" s="17"/>
      <c r="AI587" s="17">
        <v>0.406613954777239</v>
      </c>
      <c r="AJ587" s="17">
        <v>0.32252523371547998</v>
      </c>
      <c r="AK587" s="17"/>
      <c r="AL587" s="17">
        <v>0.39806206174867198</v>
      </c>
      <c r="AM587" s="17">
        <v>0.34490027263073603</v>
      </c>
      <c r="AN587" s="17"/>
      <c r="AO587" s="17">
        <v>0.371451964090594</v>
      </c>
      <c r="AP587" s="17">
        <v>0.34244007320995901</v>
      </c>
    </row>
    <row r="588" spans="2:42" x14ac:dyDescent="0.35">
      <c r="B588" t="s">
        <v>214</v>
      </c>
      <c r="C588" s="17">
        <v>8.1755446414519997E-2</v>
      </c>
      <c r="D588" s="17">
        <v>6.1759498924665902E-2</v>
      </c>
      <c r="E588" s="17">
        <v>0.100056279303131</v>
      </c>
      <c r="F588" s="17"/>
      <c r="G588" s="17">
        <v>0.19666059478692799</v>
      </c>
      <c r="H588" s="17">
        <v>0.13857172480979199</v>
      </c>
      <c r="I588" s="17">
        <v>7.7381195417033602E-2</v>
      </c>
      <c r="J588" s="17">
        <v>5.2349364308118498E-2</v>
      </c>
      <c r="K588" s="17">
        <v>3.3658140424658298E-2</v>
      </c>
      <c r="L588" s="17">
        <v>1.8154682066187599E-2</v>
      </c>
      <c r="M588" s="17"/>
      <c r="N588" s="17">
        <v>8.1593042577799299E-2</v>
      </c>
      <c r="O588" s="17">
        <v>9.0452816209830006E-2</v>
      </c>
      <c r="P588" s="17">
        <v>8.3013926845010702E-2</v>
      </c>
      <c r="Q588" s="17">
        <v>7.1491078196318503E-2</v>
      </c>
      <c r="R588" s="17"/>
      <c r="S588" s="17">
        <v>0.12922294073954299</v>
      </c>
      <c r="T588" s="17">
        <v>8.2881542885249196E-2</v>
      </c>
      <c r="U588" s="17">
        <v>7.7947418820472306E-2</v>
      </c>
      <c r="V588" s="17">
        <v>6.9200202636683694E-2</v>
      </c>
      <c r="W588" s="17">
        <v>8.2219034140195907E-2</v>
      </c>
      <c r="X588" s="17">
        <v>9.3238903115662602E-2</v>
      </c>
      <c r="Y588" s="17">
        <v>4.6029949792918003E-2</v>
      </c>
      <c r="Z588" s="17">
        <v>5.6797235260440102E-2</v>
      </c>
      <c r="AA588" s="17">
        <v>8.2352178146982397E-2</v>
      </c>
      <c r="AB588" s="17">
        <v>8.2527754505758499E-2</v>
      </c>
      <c r="AC588" s="17">
        <v>4.8298088449981499E-2</v>
      </c>
      <c r="AD588" s="17">
        <v>4.7334019196192401E-2</v>
      </c>
      <c r="AE588" s="17"/>
      <c r="AF588" s="17">
        <v>6.2041578609005298E-2</v>
      </c>
      <c r="AG588" s="17">
        <v>0.108332373258221</v>
      </c>
      <c r="AH588" s="17"/>
      <c r="AI588" s="17">
        <v>8.5280031111413496E-2</v>
      </c>
      <c r="AJ588" s="17">
        <v>8.0166450925570995E-2</v>
      </c>
      <c r="AK588" s="17"/>
      <c r="AL588" s="17">
        <v>7.7880612788017306E-2</v>
      </c>
      <c r="AM588" s="17">
        <v>8.2049916417966898E-2</v>
      </c>
      <c r="AN588" s="17"/>
      <c r="AO588" s="17">
        <v>9.3181572188152997E-2</v>
      </c>
      <c r="AP588" s="17">
        <v>7.8640453835840701E-2</v>
      </c>
    </row>
    <row r="589" spans="2:42" x14ac:dyDescent="0.35">
      <c r="B589" t="s">
        <v>215</v>
      </c>
      <c r="C589" s="17">
        <v>4.5238882807455402E-2</v>
      </c>
      <c r="D589" s="17">
        <v>4.3285729069273603E-2</v>
      </c>
      <c r="E589" s="17">
        <v>4.7473741565513698E-2</v>
      </c>
      <c r="F589" s="17"/>
      <c r="G589" s="17">
        <v>8.5756863164533403E-2</v>
      </c>
      <c r="H589" s="17">
        <v>5.5629842695095202E-2</v>
      </c>
      <c r="I589" s="17">
        <v>6.8919774789036506E-2</v>
      </c>
      <c r="J589" s="17">
        <v>3.91923649718008E-2</v>
      </c>
      <c r="K589" s="17">
        <v>1.30990727092347E-2</v>
      </c>
      <c r="L589" s="17">
        <v>1.6827115771876101E-2</v>
      </c>
      <c r="M589" s="17"/>
      <c r="N589" s="17">
        <v>4.4595765968114202E-2</v>
      </c>
      <c r="O589" s="17">
        <v>3.6973820119684302E-2</v>
      </c>
      <c r="P589" s="17">
        <v>5.0534447648955899E-2</v>
      </c>
      <c r="Q589" s="17">
        <v>4.91413454681058E-2</v>
      </c>
      <c r="R589" s="17"/>
      <c r="S589" s="17">
        <v>4.1218920345807403E-2</v>
      </c>
      <c r="T589" s="17">
        <v>5.7122834453154699E-2</v>
      </c>
      <c r="U589" s="17">
        <v>1.4193100202374199E-2</v>
      </c>
      <c r="V589" s="17">
        <v>3.4966736145980899E-2</v>
      </c>
      <c r="W589" s="17">
        <v>6.1154538509704599E-2</v>
      </c>
      <c r="X589" s="17">
        <v>4.8030398068575203E-2</v>
      </c>
      <c r="Y589" s="17">
        <v>4.0553037556122599E-2</v>
      </c>
      <c r="Z589" s="17">
        <v>8.4720096015677995E-2</v>
      </c>
      <c r="AA589" s="17">
        <v>5.6026002321587803E-2</v>
      </c>
      <c r="AB589" s="17">
        <v>3.9955732918345303E-2</v>
      </c>
      <c r="AC589" s="17">
        <v>2.7669002915416002E-2</v>
      </c>
      <c r="AD589" s="17">
        <v>4.6185806751813198E-2</v>
      </c>
      <c r="AE589" s="17"/>
      <c r="AF589" s="17">
        <v>3.8644453195136798E-2</v>
      </c>
      <c r="AG589" s="17">
        <v>5.2896241456750703E-2</v>
      </c>
      <c r="AH589" s="17"/>
      <c r="AI589" s="17">
        <v>3.7703982868754503E-2</v>
      </c>
      <c r="AJ589" s="17">
        <v>4.8635856647474003E-2</v>
      </c>
      <c r="AK589" s="17"/>
      <c r="AL589" s="17">
        <v>6.0294201990872799E-2</v>
      </c>
      <c r="AM589" s="17">
        <v>4.4094745969808197E-2</v>
      </c>
      <c r="AN589" s="17"/>
      <c r="AO589" s="17">
        <v>6.0786070269683898E-2</v>
      </c>
      <c r="AP589" s="17">
        <v>4.1000405608479097E-2</v>
      </c>
    </row>
    <row r="590" spans="2:42" x14ac:dyDescent="0.35">
      <c r="B590" t="s">
        <v>216</v>
      </c>
      <c r="C590" s="17">
        <v>1.5248787247550299E-2</v>
      </c>
      <c r="D590" s="17">
        <v>1.50387071056225E-2</v>
      </c>
      <c r="E590" s="17">
        <v>1.5564445116785799E-2</v>
      </c>
      <c r="F590" s="17"/>
      <c r="G590" s="17">
        <v>2.9168943935931401E-2</v>
      </c>
      <c r="H590" s="17">
        <v>3.4167155418960503E-2</v>
      </c>
      <c r="I590" s="17">
        <v>1.1970254411179E-2</v>
      </c>
      <c r="J590" s="17">
        <v>5.4401648974047702E-3</v>
      </c>
      <c r="K590" s="17">
        <v>9.7707157239704506E-3</v>
      </c>
      <c r="L590" s="17">
        <v>4.7853966896909102E-3</v>
      </c>
      <c r="M590" s="17"/>
      <c r="N590" s="17">
        <v>1.0970597710831601E-2</v>
      </c>
      <c r="O590" s="17">
        <v>1.50381688362998E-2</v>
      </c>
      <c r="P590" s="17">
        <v>1.8497743315876902E-2</v>
      </c>
      <c r="Q590" s="17">
        <v>1.7432230093531901E-2</v>
      </c>
      <c r="R590" s="17"/>
      <c r="S590" s="17">
        <v>3.2932660829091402E-2</v>
      </c>
      <c r="T590" s="17">
        <v>1.47303986070694E-2</v>
      </c>
      <c r="U590" s="17">
        <v>0</v>
      </c>
      <c r="V590" s="17">
        <v>1.09413618593284E-2</v>
      </c>
      <c r="W590" s="17">
        <v>0</v>
      </c>
      <c r="X590" s="17">
        <v>1.19309836559938E-2</v>
      </c>
      <c r="Y590" s="17">
        <v>2.85817265777225E-2</v>
      </c>
      <c r="Z590" s="17">
        <v>9.3417037161360808E-3</v>
      </c>
      <c r="AA590" s="17">
        <v>9.5083641945735101E-3</v>
      </c>
      <c r="AB590" s="17">
        <v>2.4085803606859298E-2</v>
      </c>
      <c r="AC590" s="17">
        <v>1.5846855230134099E-2</v>
      </c>
      <c r="AD590" s="17">
        <v>0</v>
      </c>
      <c r="AE590" s="17"/>
      <c r="AF590" s="17">
        <v>1.44936200788181E-2</v>
      </c>
      <c r="AG590" s="17">
        <v>1.6403069967263099E-2</v>
      </c>
      <c r="AH590" s="17"/>
      <c r="AI590" s="17">
        <v>1.3890656641327199E-2</v>
      </c>
      <c r="AJ590" s="17">
        <v>1.58610759545273E-2</v>
      </c>
      <c r="AK590" s="17"/>
      <c r="AL590" s="17">
        <v>2.3699846198310899E-2</v>
      </c>
      <c r="AM590" s="17">
        <v>1.46065446125789E-2</v>
      </c>
      <c r="AN590" s="17"/>
      <c r="AO590" s="17">
        <v>1.1089524960410701E-2</v>
      </c>
      <c r="AP590" s="17">
        <v>1.6382686122278101E-2</v>
      </c>
    </row>
    <row r="591" spans="2:42" x14ac:dyDescent="0.35">
      <c r="B591" t="s">
        <v>217</v>
      </c>
      <c r="C591" s="17">
        <v>5.7641564394824298E-2</v>
      </c>
      <c r="D591" s="17">
        <v>3.7814318197334003E-2</v>
      </c>
      <c r="E591" s="17">
        <v>7.59605526533563E-2</v>
      </c>
      <c r="F591" s="17"/>
      <c r="G591" s="17">
        <v>0.16271475455866499</v>
      </c>
      <c r="H591" s="17">
        <v>9.4390660021814607E-2</v>
      </c>
      <c r="I591" s="17">
        <v>4.9923778386862898E-2</v>
      </c>
      <c r="J591" s="17">
        <v>2.9114469352764401E-2</v>
      </c>
      <c r="K591" s="17">
        <v>2.1329602258403201E-2</v>
      </c>
      <c r="L591" s="17">
        <v>1.1124016665616999E-2</v>
      </c>
      <c r="M591" s="17"/>
      <c r="N591" s="17">
        <v>5.56727164251231E-2</v>
      </c>
      <c r="O591" s="17">
        <v>6.2550137261943098E-2</v>
      </c>
      <c r="P591" s="17">
        <v>5.0445896320679202E-2</v>
      </c>
      <c r="Q591" s="17">
        <v>6.1770291281299503E-2</v>
      </c>
      <c r="R591" s="17"/>
      <c r="S591" s="17">
        <v>6.8072877464594603E-2</v>
      </c>
      <c r="T591" s="17">
        <v>3.7786447780923903E-2</v>
      </c>
      <c r="U591" s="17">
        <v>4.6728325138442502E-2</v>
      </c>
      <c r="V591" s="17">
        <v>6.6518158705244607E-2</v>
      </c>
      <c r="W591" s="17">
        <v>7.7868286552784605E-2</v>
      </c>
      <c r="X591" s="17">
        <v>5.45655369728908E-2</v>
      </c>
      <c r="Y591" s="17">
        <v>3.9504455257743397E-2</v>
      </c>
      <c r="Z591" s="17">
        <v>6.6594360135576194E-2</v>
      </c>
      <c r="AA591" s="17">
        <v>9.0833482656731093E-2</v>
      </c>
      <c r="AB591" s="17">
        <v>4.2351536377610702E-2</v>
      </c>
      <c r="AC591" s="17">
        <v>4.42482097996632E-2</v>
      </c>
      <c r="AD591" s="17">
        <v>4.2360485964901599E-2</v>
      </c>
      <c r="AE591" s="17"/>
      <c r="AF591" s="17">
        <v>3.4850196849007503E-2</v>
      </c>
      <c r="AG591" s="17">
        <v>8.8914347289645604E-2</v>
      </c>
      <c r="AH591" s="17"/>
      <c r="AI591" s="17">
        <v>5.1818137537978502E-2</v>
      </c>
      <c r="AJ591" s="17">
        <v>6.0266951440823703E-2</v>
      </c>
      <c r="AK591" s="17"/>
      <c r="AL591" s="17">
        <v>5.3380867962790901E-2</v>
      </c>
      <c r="AM591" s="17">
        <v>5.7965358243532002E-2</v>
      </c>
      <c r="AN591" s="17"/>
      <c r="AO591" s="17">
        <v>5.6926282380825602E-2</v>
      </c>
      <c r="AP591" s="17">
        <v>5.78365647133409E-2</v>
      </c>
    </row>
    <row r="592" spans="2:42" x14ac:dyDescent="0.35">
      <c r="B592" t="s">
        <v>218</v>
      </c>
      <c r="C592" s="17">
        <v>0.36902097592824201</v>
      </c>
      <c r="D592" s="17">
        <v>0.34237685432292603</v>
      </c>
      <c r="E592" s="17">
        <v>0.39556700803646</v>
      </c>
      <c r="F592" s="17"/>
      <c r="G592" s="17">
        <v>0.18059910368583201</v>
      </c>
      <c r="H592" s="17">
        <v>0.23219535883224399</v>
      </c>
      <c r="I592" s="17">
        <v>0.33636506101062003</v>
      </c>
      <c r="J592" s="17">
        <v>0.42498600734833702</v>
      </c>
      <c r="K592" s="17">
        <v>0.46034131447689097</v>
      </c>
      <c r="L592" s="17">
        <v>0.52679048156187802</v>
      </c>
      <c r="M592" s="17"/>
      <c r="N592" s="17">
        <v>0.34319236645434098</v>
      </c>
      <c r="O592" s="17">
        <v>0.37651533826862399</v>
      </c>
      <c r="P592" s="17">
        <v>0.36215703289597101</v>
      </c>
      <c r="Q592" s="17">
        <v>0.39626766620348602</v>
      </c>
      <c r="R592" s="17"/>
      <c r="S592" s="17">
        <v>0.27342774707305101</v>
      </c>
      <c r="T592" s="17">
        <v>0.39719614859403901</v>
      </c>
      <c r="U592" s="17">
        <v>0.43356756248011002</v>
      </c>
      <c r="V592" s="17">
        <v>0.43043747072196897</v>
      </c>
      <c r="W592" s="17">
        <v>0.360545323982496</v>
      </c>
      <c r="X592" s="17">
        <v>0.35257413070339699</v>
      </c>
      <c r="Y592" s="17">
        <v>0.37346528486861602</v>
      </c>
      <c r="Z592" s="17">
        <v>0.38959804496832801</v>
      </c>
      <c r="AA592" s="17">
        <v>0.366687208288278</v>
      </c>
      <c r="AB592" s="17">
        <v>0.38178914774128397</v>
      </c>
      <c r="AC592" s="17">
        <v>0.388896810132416</v>
      </c>
      <c r="AD592" s="17">
        <v>0.30309286574772598</v>
      </c>
      <c r="AE592" s="17"/>
      <c r="AF592" s="17">
        <v>0.385723389100882</v>
      </c>
      <c r="AG592" s="17">
        <v>0.34550504167402601</v>
      </c>
      <c r="AH592" s="17"/>
      <c r="AI592" s="17">
        <v>0.29837414785724198</v>
      </c>
      <c r="AJ592" s="17">
        <v>0.40087082513524602</v>
      </c>
      <c r="AK592" s="17"/>
      <c r="AL592" s="17">
        <v>0.31570046278692698</v>
      </c>
      <c r="AM592" s="17">
        <v>0.37307309614861001</v>
      </c>
      <c r="AN592" s="17"/>
      <c r="AO592" s="17">
        <v>0.33507650204274197</v>
      </c>
      <c r="AP592" s="17">
        <v>0.37827492484629999</v>
      </c>
    </row>
    <row r="593" spans="2:42" x14ac:dyDescent="0.35">
      <c r="B593" t="s">
        <v>75</v>
      </c>
      <c r="C593" s="17">
        <v>4.1022635020721301E-2</v>
      </c>
      <c r="D593" s="17">
        <v>4.5239496464605601E-2</v>
      </c>
      <c r="E593" s="17">
        <v>3.5981820861686102E-2</v>
      </c>
      <c r="F593" s="17"/>
      <c r="G593" s="17">
        <v>5.6890320470029399E-2</v>
      </c>
      <c r="H593" s="17">
        <v>5.7345369040702698E-2</v>
      </c>
      <c r="I593" s="17">
        <v>5.48024819959885E-2</v>
      </c>
      <c r="J593" s="17">
        <v>3.8483533803177303E-2</v>
      </c>
      <c r="K593" s="17">
        <v>2.9388301476394801E-2</v>
      </c>
      <c r="L593" s="17">
        <v>1.5710016045617399E-2</v>
      </c>
      <c r="M593" s="17"/>
      <c r="N593" s="17">
        <v>2.7883489461200998E-2</v>
      </c>
      <c r="O593" s="17">
        <v>4.0617994089172001E-2</v>
      </c>
      <c r="P593" s="17">
        <v>4.8782100675015101E-2</v>
      </c>
      <c r="Q593" s="17">
        <v>4.8007257612127402E-2</v>
      </c>
      <c r="R593" s="17"/>
      <c r="S593" s="17">
        <v>3.7209675939681101E-2</v>
      </c>
      <c r="T593" s="17">
        <v>2.46719012482494E-2</v>
      </c>
      <c r="U593" s="17">
        <v>3.9561662714907901E-2</v>
      </c>
      <c r="V593" s="17">
        <v>4.032720147919E-2</v>
      </c>
      <c r="W593" s="17">
        <v>4.0065324786254297E-2</v>
      </c>
      <c r="X593" s="17">
        <v>6.7747228705522994E-2</v>
      </c>
      <c r="Y593" s="17">
        <v>6.8315675796369296E-2</v>
      </c>
      <c r="Z593" s="17">
        <v>4.2237203887349299E-2</v>
      </c>
      <c r="AA593" s="17">
        <v>3.1231521443732198E-2</v>
      </c>
      <c r="AB593" s="17">
        <v>4.1809405920744599E-2</v>
      </c>
      <c r="AC593" s="17">
        <v>2.435685636597E-2</v>
      </c>
      <c r="AD593" s="17">
        <v>4.4383060994449601E-2</v>
      </c>
      <c r="AE593" s="17"/>
      <c r="AF593" s="17">
        <v>3.6554261230507097E-2</v>
      </c>
      <c r="AG593" s="17">
        <v>4.5871506662843599E-2</v>
      </c>
      <c r="AH593" s="17"/>
      <c r="AI593" s="17">
        <v>4.1079844405722703E-2</v>
      </c>
      <c r="AJ593" s="17">
        <v>4.0996843200546598E-2</v>
      </c>
      <c r="AK593" s="17"/>
      <c r="AL593" s="17">
        <v>5.2093417790050098E-2</v>
      </c>
      <c r="AM593" s="17">
        <v>4.0181305107109801E-2</v>
      </c>
      <c r="AN593" s="17"/>
      <c r="AO593" s="17">
        <v>3.1300645658629701E-2</v>
      </c>
      <c r="AP593" s="17">
        <v>4.3673045607203601E-2</v>
      </c>
    </row>
    <row r="594" spans="2:42" x14ac:dyDescent="0.35"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</row>
    <row r="595" spans="2:42" x14ac:dyDescent="0.35">
      <c r="B595" s="6" t="s">
        <v>235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</row>
    <row r="596" spans="2:42" x14ac:dyDescent="0.35">
      <c r="B596" s="24" t="s">
        <v>59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</row>
    <row r="597" spans="2:42" x14ac:dyDescent="0.35">
      <c r="B597" t="s">
        <v>212</v>
      </c>
      <c r="C597" s="17">
        <v>5.7324225450759402E-2</v>
      </c>
      <c r="D597" s="17">
        <v>9.7925561214075002E-2</v>
      </c>
      <c r="E597" s="17">
        <v>1.7490205659560502E-2</v>
      </c>
      <c r="F597" s="17"/>
      <c r="G597" s="17">
        <v>9.5213316505365006E-2</v>
      </c>
      <c r="H597" s="17">
        <v>8.7199580051132999E-2</v>
      </c>
      <c r="I597" s="17">
        <v>6.56940702114064E-2</v>
      </c>
      <c r="J597" s="17">
        <v>4.96675519521474E-2</v>
      </c>
      <c r="K597" s="17">
        <v>3.6287988060062698E-2</v>
      </c>
      <c r="L597" s="17">
        <v>2.1070760307785302E-2</v>
      </c>
      <c r="M597" s="17"/>
      <c r="N597" s="17">
        <v>7.3667505525679799E-2</v>
      </c>
      <c r="O597" s="17">
        <v>5.7894223170663797E-2</v>
      </c>
      <c r="P597" s="17">
        <v>6.1875327174157502E-2</v>
      </c>
      <c r="Q597" s="17">
        <v>3.3244631593060001E-2</v>
      </c>
      <c r="R597" s="17"/>
      <c r="S597" s="17">
        <v>0.108486667914319</v>
      </c>
      <c r="T597" s="17">
        <v>3.8992116366167902E-2</v>
      </c>
      <c r="U597" s="17">
        <v>3.5939079048429801E-2</v>
      </c>
      <c r="V597" s="17">
        <v>3.4624080277000403E-2</v>
      </c>
      <c r="W597" s="17">
        <v>4.0067831206797702E-2</v>
      </c>
      <c r="X597" s="17">
        <v>8.3546121180319094E-2</v>
      </c>
      <c r="Y597" s="17">
        <v>4.9837486422457299E-2</v>
      </c>
      <c r="Z597" s="17">
        <v>4.0776725212010298E-2</v>
      </c>
      <c r="AA597" s="17">
        <v>6.2974566572026602E-2</v>
      </c>
      <c r="AB597" s="17">
        <v>5.0158619639070597E-2</v>
      </c>
      <c r="AC597" s="17">
        <v>4.61928497085402E-2</v>
      </c>
      <c r="AD597" s="17">
        <v>4.6205650918872902E-2</v>
      </c>
      <c r="AE597" s="17"/>
      <c r="AF597" s="17">
        <v>5.6828313719284998E-2</v>
      </c>
      <c r="AG597" s="17">
        <v>5.8501086151325897E-2</v>
      </c>
      <c r="AH597" s="17"/>
      <c r="AI597" s="17">
        <v>9.1466808624806203E-2</v>
      </c>
      <c r="AJ597" s="17">
        <v>4.1931657159680502E-2</v>
      </c>
      <c r="AK597" s="17"/>
      <c r="AL597" s="17">
        <v>2.1859087716079199E-2</v>
      </c>
      <c r="AM597" s="17">
        <v>6.0019417099646498E-2</v>
      </c>
      <c r="AN597" s="17"/>
      <c r="AO597" s="17">
        <v>5.3477837774474499E-2</v>
      </c>
      <c r="AP597" s="17">
        <v>5.8372828389648697E-2</v>
      </c>
    </row>
    <row r="598" spans="2:42" x14ac:dyDescent="0.35">
      <c r="B598" t="s">
        <v>213</v>
      </c>
      <c r="C598" s="17">
        <v>8.3437432234437794E-2</v>
      </c>
      <c r="D598" s="17">
        <v>0.10320889812399001</v>
      </c>
      <c r="E598" s="17">
        <v>6.4123074924768403E-2</v>
      </c>
      <c r="F598" s="17"/>
      <c r="G598" s="17">
        <v>8.4924991339093397E-2</v>
      </c>
      <c r="H598" s="17">
        <v>0.124522656022248</v>
      </c>
      <c r="I598" s="17">
        <v>0.11687892187674</v>
      </c>
      <c r="J598" s="17">
        <v>7.7702543841012897E-2</v>
      </c>
      <c r="K598" s="17">
        <v>7.4624834166064594E-2</v>
      </c>
      <c r="L598" s="17">
        <v>3.2196162671759898E-2</v>
      </c>
      <c r="M598" s="17"/>
      <c r="N598" s="17">
        <v>0.107157213915882</v>
      </c>
      <c r="O598" s="17">
        <v>7.6024575248188703E-2</v>
      </c>
      <c r="P598" s="17">
        <v>8.6960352558659804E-2</v>
      </c>
      <c r="Q598" s="17">
        <v>6.3531884686006401E-2</v>
      </c>
      <c r="R598" s="17"/>
      <c r="S598" s="17">
        <v>0.12701041889991799</v>
      </c>
      <c r="T598" s="17">
        <v>8.4350527797356106E-2</v>
      </c>
      <c r="U598" s="17">
        <v>3.47742872670838E-2</v>
      </c>
      <c r="V598" s="17">
        <v>7.3275152898129498E-2</v>
      </c>
      <c r="W598" s="17">
        <v>7.3395360053199493E-2</v>
      </c>
      <c r="X598" s="17">
        <v>8.4893198506501705E-2</v>
      </c>
      <c r="Y598" s="17">
        <v>7.8753902166933107E-2</v>
      </c>
      <c r="Z598" s="17">
        <v>7.5109332857946104E-2</v>
      </c>
      <c r="AA598" s="17">
        <v>6.4533480772839102E-2</v>
      </c>
      <c r="AB598" s="17">
        <v>8.4519597436871499E-2</v>
      </c>
      <c r="AC598" s="17">
        <v>9.0579569290470702E-2</v>
      </c>
      <c r="AD598" s="17">
        <v>0.133714673856282</v>
      </c>
      <c r="AE598" s="17"/>
      <c r="AF598" s="17">
        <v>9.6916583357730304E-2</v>
      </c>
      <c r="AG598" s="17">
        <v>6.5982751623789096E-2</v>
      </c>
      <c r="AH598" s="17"/>
      <c r="AI598" s="17">
        <v>0.106085570606737</v>
      </c>
      <c r="AJ598" s="17">
        <v>7.32269272241899E-2</v>
      </c>
      <c r="AK598" s="17"/>
      <c r="AL598" s="17">
        <v>0.14047999442713199</v>
      </c>
      <c r="AM598" s="17">
        <v>7.9102452954136496E-2</v>
      </c>
      <c r="AN598" s="17"/>
      <c r="AO598" s="17">
        <v>8.7569399342234497E-2</v>
      </c>
      <c r="AP598" s="17">
        <v>8.2310974576686902E-2</v>
      </c>
    </row>
    <row r="599" spans="2:42" x14ac:dyDescent="0.35">
      <c r="B599" t="s">
        <v>214</v>
      </c>
      <c r="C599" s="17">
        <v>9.8291105735049095E-2</v>
      </c>
      <c r="D599" s="17">
        <v>9.3431633236622E-2</v>
      </c>
      <c r="E599" s="17">
        <v>0.102508267722623</v>
      </c>
      <c r="F599" s="17"/>
      <c r="G599" s="17">
        <v>0.19620275277740201</v>
      </c>
      <c r="H599" s="17">
        <v>0.15796480947073399</v>
      </c>
      <c r="I599" s="17">
        <v>0.13571867487927899</v>
      </c>
      <c r="J599" s="17">
        <v>7.5112675536549905E-2</v>
      </c>
      <c r="K599" s="17">
        <v>3.4927915070553199E-2</v>
      </c>
      <c r="L599" s="17">
        <v>1.4866226224434601E-2</v>
      </c>
      <c r="M599" s="17"/>
      <c r="N599" s="17">
        <v>0.13693849584651299</v>
      </c>
      <c r="O599" s="17">
        <v>8.6251115098649897E-2</v>
      </c>
      <c r="P599" s="17">
        <v>9.2691585532425597E-2</v>
      </c>
      <c r="Q599" s="17">
        <v>7.2393476311782501E-2</v>
      </c>
      <c r="R599" s="17"/>
      <c r="S599" s="17">
        <v>0.15679764091387199</v>
      </c>
      <c r="T599" s="17">
        <v>6.86061524672541E-2</v>
      </c>
      <c r="U599" s="17">
        <v>6.9113199855632496E-2</v>
      </c>
      <c r="V599" s="17">
        <v>7.9940726821344094E-2</v>
      </c>
      <c r="W599" s="17">
        <v>0.100381315203233</v>
      </c>
      <c r="X599" s="17">
        <v>8.8007995966560199E-2</v>
      </c>
      <c r="Y599" s="17">
        <v>9.0133593358655797E-2</v>
      </c>
      <c r="Z599" s="17">
        <v>0.115011179668362</v>
      </c>
      <c r="AA599" s="17">
        <v>0.105902994434732</v>
      </c>
      <c r="AB599" s="17">
        <v>0.11460946258240801</v>
      </c>
      <c r="AC599" s="17">
        <v>7.7011361005829795E-2</v>
      </c>
      <c r="AD599" s="17">
        <v>7.0901472330779494E-2</v>
      </c>
      <c r="AE599" s="17"/>
      <c r="AF599" s="17">
        <v>8.3698327911763098E-2</v>
      </c>
      <c r="AG599" s="17">
        <v>0.118102277377513</v>
      </c>
      <c r="AH599" s="17"/>
      <c r="AI599" s="17">
        <v>0.109589360619365</v>
      </c>
      <c r="AJ599" s="17">
        <v>9.3197491142669897E-2</v>
      </c>
      <c r="AK599" s="17"/>
      <c r="AL599" s="17">
        <v>8.4767572006626796E-2</v>
      </c>
      <c r="AM599" s="17">
        <v>9.9318833737713705E-2</v>
      </c>
      <c r="AN599" s="17"/>
      <c r="AO599" s="17">
        <v>9.3720957021135601E-2</v>
      </c>
      <c r="AP599" s="17">
        <v>9.9537020545487506E-2</v>
      </c>
    </row>
    <row r="600" spans="2:42" x14ac:dyDescent="0.35">
      <c r="B600" t="s">
        <v>215</v>
      </c>
      <c r="C600" s="17">
        <v>5.0147922795374597E-2</v>
      </c>
      <c r="D600" s="17">
        <v>5.2780961039289101E-2</v>
      </c>
      <c r="E600" s="17">
        <v>4.6579333154512202E-2</v>
      </c>
      <c r="F600" s="17"/>
      <c r="G600" s="17">
        <v>6.6577520416025895E-2</v>
      </c>
      <c r="H600" s="17">
        <v>9.1842706543010605E-2</v>
      </c>
      <c r="I600" s="17">
        <v>7.6102749631271505E-2</v>
      </c>
      <c r="J600" s="17">
        <v>4.63131954160712E-2</v>
      </c>
      <c r="K600" s="17">
        <v>1.6447253268715201E-2</v>
      </c>
      <c r="L600" s="17">
        <v>9.6636349572703801E-3</v>
      </c>
      <c r="M600" s="17"/>
      <c r="N600" s="17">
        <v>5.0137827113183098E-2</v>
      </c>
      <c r="O600" s="17">
        <v>4.8914379676223398E-2</v>
      </c>
      <c r="P600" s="17">
        <v>4.8539976339764097E-2</v>
      </c>
      <c r="Q600" s="17">
        <v>5.3523698103442097E-2</v>
      </c>
      <c r="R600" s="17"/>
      <c r="S600" s="17">
        <v>7.4808043130633495E-2</v>
      </c>
      <c r="T600" s="17">
        <v>3.1484767426212298E-2</v>
      </c>
      <c r="U600" s="17">
        <v>4.6412736587360899E-2</v>
      </c>
      <c r="V600" s="17">
        <v>2.89223679758485E-2</v>
      </c>
      <c r="W600" s="17">
        <v>7.8288630107645502E-2</v>
      </c>
      <c r="X600" s="17">
        <v>4.2932263809310901E-2</v>
      </c>
      <c r="Y600" s="17">
        <v>4.12450801570238E-2</v>
      </c>
      <c r="Z600" s="17">
        <v>1.8842740946052299E-2</v>
      </c>
      <c r="AA600" s="17">
        <v>5.89089345398075E-2</v>
      </c>
      <c r="AB600" s="17">
        <v>7.0161080841981194E-2</v>
      </c>
      <c r="AC600" s="17">
        <v>4.2125269690188497E-2</v>
      </c>
      <c r="AD600" s="17">
        <v>3.2004981566375601E-2</v>
      </c>
      <c r="AE600" s="17"/>
      <c r="AF600" s="17">
        <v>4.9733837792277601E-2</v>
      </c>
      <c r="AG600" s="17">
        <v>5.1150804658753102E-2</v>
      </c>
      <c r="AH600" s="17"/>
      <c r="AI600" s="17">
        <v>5.3644783001649397E-2</v>
      </c>
      <c r="AJ600" s="17">
        <v>4.8571426393357903E-2</v>
      </c>
      <c r="AK600" s="17"/>
      <c r="AL600" s="17">
        <v>7.7344138218801206E-2</v>
      </c>
      <c r="AM600" s="17">
        <v>4.8081132212495298E-2</v>
      </c>
      <c r="AN600" s="17"/>
      <c r="AO600" s="17">
        <v>6.6671985330469405E-2</v>
      </c>
      <c r="AP600" s="17">
        <v>4.5643129728486498E-2</v>
      </c>
    </row>
    <row r="601" spans="2:42" x14ac:dyDescent="0.35">
      <c r="B601" t="s">
        <v>216</v>
      </c>
      <c r="C601" s="17">
        <v>1.7028249890672E-2</v>
      </c>
      <c r="D601" s="17">
        <v>2.0659400170767998E-2</v>
      </c>
      <c r="E601" s="17">
        <v>1.36066037268163E-2</v>
      </c>
      <c r="F601" s="17"/>
      <c r="G601" s="17">
        <v>5.1059268386920501E-2</v>
      </c>
      <c r="H601" s="17">
        <v>3.8996428585284702E-2</v>
      </c>
      <c r="I601" s="17">
        <v>6.58544199435476E-3</v>
      </c>
      <c r="J601" s="17">
        <v>7.6675343401308299E-3</v>
      </c>
      <c r="K601" s="17">
        <v>5.7165387977984698E-3</v>
      </c>
      <c r="L601" s="17">
        <v>0</v>
      </c>
      <c r="M601" s="17"/>
      <c r="N601" s="17">
        <v>2.3274248780799998E-2</v>
      </c>
      <c r="O601" s="17">
        <v>1.6907716938973701E-2</v>
      </c>
      <c r="P601" s="17">
        <v>2.23166166237675E-2</v>
      </c>
      <c r="Q601" s="17">
        <v>5.9810452552492904E-3</v>
      </c>
      <c r="R601" s="17"/>
      <c r="S601" s="17">
        <v>1.85012943266341E-2</v>
      </c>
      <c r="T601" s="17">
        <v>2.5957855847451101E-2</v>
      </c>
      <c r="U601" s="17">
        <v>4.5870059567388504E-3</v>
      </c>
      <c r="V601" s="17">
        <v>2.5604028362724001E-2</v>
      </c>
      <c r="W601" s="17">
        <v>1.02300588006278E-2</v>
      </c>
      <c r="X601" s="17">
        <v>1.7517446232935399E-2</v>
      </c>
      <c r="Y601" s="17">
        <v>1.0815991905713401E-2</v>
      </c>
      <c r="Z601" s="17">
        <v>1.5821266183307599E-2</v>
      </c>
      <c r="AA601" s="17">
        <v>1.43253566701148E-2</v>
      </c>
      <c r="AB601" s="17">
        <v>2.1561445495026602E-2</v>
      </c>
      <c r="AC601" s="17">
        <v>1.32211824652831E-2</v>
      </c>
      <c r="AD601" s="17">
        <v>1.41808251854375E-2</v>
      </c>
      <c r="AE601" s="17"/>
      <c r="AF601" s="17">
        <v>1.5350731115233499E-2</v>
      </c>
      <c r="AG601" s="17">
        <v>1.9443223388751901E-2</v>
      </c>
      <c r="AH601" s="17"/>
      <c r="AI601" s="17">
        <v>1.46570951447589E-2</v>
      </c>
      <c r="AJ601" s="17">
        <v>1.8097242273853099E-2</v>
      </c>
      <c r="AK601" s="17"/>
      <c r="AL601" s="17">
        <v>1.89089114885054E-2</v>
      </c>
      <c r="AM601" s="17">
        <v>1.6885328031160701E-2</v>
      </c>
      <c r="AN601" s="17"/>
      <c r="AO601" s="17">
        <v>7.4123592338587599E-3</v>
      </c>
      <c r="AP601" s="17">
        <v>1.96497358279689E-2</v>
      </c>
    </row>
    <row r="602" spans="2:42" x14ac:dyDescent="0.35">
      <c r="B602" t="s">
        <v>217</v>
      </c>
      <c r="C602" s="17">
        <v>5.1704612363289E-2</v>
      </c>
      <c r="D602" s="17">
        <v>4.2063153164715997E-2</v>
      </c>
      <c r="E602" s="17">
        <v>6.1492465535133503E-2</v>
      </c>
      <c r="F602" s="17"/>
      <c r="G602" s="17">
        <v>0.11173481660009001</v>
      </c>
      <c r="H602" s="17">
        <v>8.7819755916753506E-2</v>
      </c>
      <c r="I602" s="17">
        <v>7.1294571049274003E-2</v>
      </c>
      <c r="J602" s="17">
        <v>4.2334498103283498E-2</v>
      </c>
      <c r="K602" s="17">
        <v>8.1372037848163603E-3</v>
      </c>
      <c r="L602" s="17">
        <v>2.9087589030657199E-3</v>
      </c>
      <c r="M602" s="17"/>
      <c r="N602" s="17">
        <v>6.7504313533711294E-2</v>
      </c>
      <c r="O602" s="17">
        <v>4.7141760333480297E-2</v>
      </c>
      <c r="P602" s="17">
        <v>4.5536714975419501E-2</v>
      </c>
      <c r="Q602" s="17">
        <v>4.5497361940363197E-2</v>
      </c>
      <c r="R602" s="17"/>
      <c r="S602" s="17">
        <v>5.6808787974882299E-2</v>
      </c>
      <c r="T602" s="17">
        <v>3.52191407797557E-2</v>
      </c>
      <c r="U602" s="17">
        <v>6.5933829682577896E-2</v>
      </c>
      <c r="V602" s="17">
        <v>4.4514914905560997E-2</v>
      </c>
      <c r="W602" s="17">
        <v>6.6241405459064207E-2</v>
      </c>
      <c r="X602" s="17">
        <v>5.2147877948545099E-2</v>
      </c>
      <c r="Y602" s="17">
        <v>5.1609379215581001E-2</v>
      </c>
      <c r="Z602" s="17">
        <v>7.9335976472267006E-2</v>
      </c>
      <c r="AA602" s="17">
        <v>5.6431443021842699E-2</v>
      </c>
      <c r="AB602" s="17">
        <v>3.4132298908719799E-2</v>
      </c>
      <c r="AC602" s="17">
        <v>6.2920805260435697E-2</v>
      </c>
      <c r="AD602" s="17">
        <v>2.78281371993843E-2</v>
      </c>
      <c r="AE602" s="17"/>
      <c r="AF602" s="17">
        <v>3.5830236576435401E-2</v>
      </c>
      <c r="AG602" s="17">
        <v>7.3588679557760397E-2</v>
      </c>
      <c r="AH602" s="17"/>
      <c r="AI602" s="17">
        <v>5.6661607629696999E-2</v>
      </c>
      <c r="AJ602" s="17">
        <v>4.9469840384619899E-2</v>
      </c>
      <c r="AK602" s="17"/>
      <c r="AL602" s="17">
        <v>4.0843280871423998E-2</v>
      </c>
      <c r="AM602" s="17">
        <v>5.2530024917771798E-2</v>
      </c>
      <c r="AN602" s="17"/>
      <c r="AO602" s="17">
        <v>5.0773758608599603E-2</v>
      </c>
      <c r="AP602" s="17">
        <v>5.1958381890698201E-2</v>
      </c>
    </row>
    <row r="603" spans="2:42" x14ac:dyDescent="0.35">
      <c r="B603" t="s">
        <v>218</v>
      </c>
      <c r="C603" s="17">
        <v>0.577733734090356</v>
      </c>
      <c r="D603" s="17">
        <v>0.52332069997021202</v>
      </c>
      <c r="E603" s="17">
        <v>0.632960255244993</v>
      </c>
      <c r="F603" s="17"/>
      <c r="G603" s="17">
        <v>0.30805672710278398</v>
      </c>
      <c r="H603" s="17">
        <v>0.33271487836527802</v>
      </c>
      <c r="I603" s="17">
        <v>0.46467949707981998</v>
      </c>
      <c r="J603" s="17">
        <v>0.63149900689676497</v>
      </c>
      <c r="K603" s="17">
        <v>0.764126268705975</v>
      </c>
      <c r="L603" s="17">
        <v>0.88178287712119396</v>
      </c>
      <c r="M603" s="17"/>
      <c r="N603" s="17">
        <v>0.49802211445361699</v>
      </c>
      <c r="O603" s="17">
        <v>0.61394567345835604</v>
      </c>
      <c r="P603" s="17">
        <v>0.55709926211790695</v>
      </c>
      <c r="Q603" s="17">
        <v>0.64690096256395302</v>
      </c>
      <c r="R603" s="17"/>
      <c r="S603" s="17">
        <v>0.39916416219289802</v>
      </c>
      <c r="T603" s="17">
        <v>0.64816876269840795</v>
      </c>
      <c r="U603" s="17">
        <v>0.657379911121734</v>
      </c>
      <c r="V603" s="17">
        <v>0.63914461947650503</v>
      </c>
      <c r="W603" s="17">
        <v>0.55475122363123197</v>
      </c>
      <c r="X603" s="17">
        <v>0.56603884312903097</v>
      </c>
      <c r="Y603" s="17">
        <v>0.58516302916594998</v>
      </c>
      <c r="Z603" s="17">
        <v>0.61361614175832901</v>
      </c>
      <c r="AA603" s="17">
        <v>0.59068734718572402</v>
      </c>
      <c r="AB603" s="17">
        <v>0.57071921020087102</v>
      </c>
      <c r="AC603" s="17">
        <v>0.63229467985550802</v>
      </c>
      <c r="AD603" s="17">
        <v>0.61278849556859505</v>
      </c>
      <c r="AE603" s="17"/>
      <c r="AF603" s="17">
        <v>0.60358782376588205</v>
      </c>
      <c r="AG603" s="17">
        <v>0.541399917226973</v>
      </c>
      <c r="AH603" s="17"/>
      <c r="AI603" s="17">
        <v>0.51053881071915996</v>
      </c>
      <c r="AJ603" s="17">
        <v>0.60802735427522603</v>
      </c>
      <c r="AK603" s="17"/>
      <c r="AL603" s="17">
        <v>0.57186136989626202</v>
      </c>
      <c r="AM603" s="17">
        <v>0.57818000747165599</v>
      </c>
      <c r="AN603" s="17"/>
      <c r="AO603" s="17">
        <v>0.56618283623480004</v>
      </c>
      <c r="AP603" s="17">
        <v>0.58088274205770796</v>
      </c>
    </row>
    <row r="604" spans="2:42" x14ac:dyDescent="0.35">
      <c r="B604" t="s">
        <v>75</v>
      </c>
      <c r="C604" s="17">
        <v>6.4332717440062401E-2</v>
      </c>
      <c r="D604" s="17">
        <v>6.66096930803277E-2</v>
      </c>
      <c r="E604" s="17">
        <v>6.1239794031592999E-2</v>
      </c>
      <c r="F604" s="17"/>
      <c r="G604" s="17">
        <v>8.6230606872319898E-2</v>
      </c>
      <c r="H604" s="17">
        <v>7.8939185045558996E-2</v>
      </c>
      <c r="I604" s="17">
        <v>6.3046073277855094E-2</v>
      </c>
      <c r="J604" s="17">
        <v>6.9702993914038794E-2</v>
      </c>
      <c r="K604" s="17">
        <v>5.9731998146014299E-2</v>
      </c>
      <c r="L604" s="17">
        <v>3.7511579814490201E-2</v>
      </c>
      <c r="M604" s="17"/>
      <c r="N604" s="17">
        <v>4.3298280830613302E-2</v>
      </c>
      <c r="O604" s="17">
        <v>5.2920556075464302E-2</v>
      </c>
      <c r="P604" s="17">
        <v>8.4980164677898901E-2</v>
      </c>
      <c r="Q604" s="17">
        <v>7.8926939546143396E-2</v>
      </c>
      <c r="R604" s="17"/>
      <c r="S604" s="17">
        <v>5.8422984646842903E-2</v>
      </c>
      <c r="T604" s="17">
        <v>6.7220676617395406E-2</v>
      </c>
      <c r="U604" s="17">
        <v>8.5859950480442704E-2</v>
      </c>
      <c r="V604" s="17">
        <v>7.3974109282887598E-2</v>
      </c>
      <c r="W604" s="17">
        <v>7.6644175538200798E-2</v>
      </c>
      <c r="X604" s="17">
        <v>6.4916253226796797E-2</v>
      </c>
      <c r="Y604" s="17">
        <v>9.2441537607685503E-2</v>
      </c>
      <c r="Z604" s="17">
        <v>4.1486636901725098E-2</v>
      </c>
      <c r="AA604" s="17">
        <v>4.6235876802913203E-2</v>
      </c>
      <c r="AB604" s="17">
        <v>5.4138284895050799E-2</v>
      </c>
      <c r="AC604" s="17">
        <v>3.5654282723744497E-2</v>
      </c>
      <c r="AD604" s="17">
        <v>6.2375763374272301E-2</v>
      </c>
      <c r="AE604" s="17"/>
      <c r="AF604" s="17">
        <v>5.8054145761393297E-2</v>
      </c>
      <c r="AG604" s="17">
        <v>7.1831260015132903E-2</v>
      </c>
      <c r="AH604" s="17"/>
      <c r="AI604" s="17">
        <v>5.7355963653826898E-2</v>
      </c>
      <c r="AJ604" s="17">
        <v>6.7478061146402202E-2</v>
      </c>
      <c r="AK604" s="17"/>
      <c r="AL604" s="17">
        <v>4.3935645375170002E-2</v>
      </c>
      <c r="AM604" s="17">
        <v>6.5882803575419202E-2</v>
      </c>
      <c r="AN604" s="17"/>
      <c r="AO604" s="17">
        <v>7.4190866454427698E-2</v>
      </c>
      <c r="AP604" s="17">
        <v>6.1645186983315198E-2</v>
      </c>
    </row>
    <row r="605" spans="2:42" x14ac:dyDescent="0.35"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</row>
    <row r="606" spans="2:42" x14ac:dyDescent="0.35">
      <c r="B606" s="6" t="s">
        <v>236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</row>
    <row r="607" spans="2:42" x14ac:dyDescent="0.35">
      <c r="B607" s="24" t="s">
        <v>59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</row>
    <row r="608" spans="2:42" x14ac:dyDescent="0.35">
      <c r="B608" t="s">
        <v>212</v>
      </c>
      <c r="C608" s="17">
        <v>7.3025579946295993E-2</v>
      </c>
      <c r="D608" s="17">
        <v>0.12733409843466501</v>
      </c>
      <c r="E608" s="17">
        <v>1.9923031484182199E-2</v>
      </c>
      <c r="F608" s="17"/>
      <c r="G608" s="17">
        <v>0.122701936082246</v>
      </c>
      <c r="H608" s="17">
        <v>8.6427062147504993E-2</v>
      </c>
      <c r="I608" s="17">
        <v>7.4101812893868996E-2</v>
      </c>
      <c r="J608" s="17">
        <v>5.8702431792559899E-2</v>
      </c>
      <c r="K608" s="17">
        <v>6.6928124695684696E-2</v>
      </c>
      <c r="L608" s="17">
        <v>4.3683721018259999E-2</v>
      </c>
      <c r="M608" s="17"/>
      <c r="N608" s="17">
        <v>6.4479863992111294E-2</v>
      </c>
      <c r="O608" s="17">
        <v>7.9099802615477305E-2</v>
      </c>
      <c r="P608" s="17">
        <v>8.7521092046543902E-2</v>
      </c>
      <c r="Q608" s="17">
        <v>6.2818903963881997E-2</v>
      </c>
      <c r="R608" s="17"/>
      <c r="S608" s="17">
        <v>0.108557552425131</v>
      </c>
      <c r="T608" s="17">
        <v>8.2338675833761601E-2</v>
      </c>
      <c r="U608" s="17">
        <v>5.5236901994626601E-2</v>
      </c>
      <c r="V608" s="17">
        <v>7.5488639795617596E-2</v>
      </c>
      <c r="W608" s="17">
        <v>3.56389009379703E-2</v>
      </c>
      <c r="X608" s="17">
        <v>9.1226271509070103E-2</v>
      </c>
      <c r="Y608" s="17">
        <v>7.6252056384425504E-2</v>
      </c>
      <c r="Z608" s="17">
        <v>4.0357169761835197E-2</v>
      </c>
      <c r="AA608" s="17">
        <v>5.9681758088819002E-2</v>
      </c>
      <c r="AB608" s="17">
        <v>5.3532966547184299E-2</v>
      </c>
      <c r="AC608" s="17">
        <v>5.0785009222270999E-2</v>
      </c>
      <c r="AD608" s="17">
        <v>0.119165631051841</v>
      </c>
      <c r="AE608" s="17"/>
      <c r="AF608" s="17">
        <v>6.1178265403428002E-2</v>
      </c>
      <c r="AG608" s="17">
        <v>8.8993572239346203E-2</v>
      </c>
      <c r="AH608" s="17"/>
      <c r="AI608" s="17">
        <v>0.10048412096639001</v>
      </c>
      <c r="AJ608" s="17">
        <v>6.0646391597522699E-2</v>
      </c>
      <c r="AK608" s="17"/>
      <c r="AL608" s="17">
        <v>7.2642654903806406E-2</v>
      </c>
      <c r="AM608" s="17">
        <v>7.3054680534721403E-2</v>
      </c>
      <c r="AN608" s="17"/>
      <c r="AO608" s="17">
        <v>7.7963195050165898E-2</v>
      </c>
      <c r="AP608" s="17">
        <v>7.16794863788313E-2</v>
      </c>
    </row>
    <row r="609" spans="2:42" x14ac:dyDescent="0.35">
      <c r="B609" t="s">
        <v>213</v>
      </c>
      <c r="C609" s="17">
        <v>0.20168517896990901</v>
      </c>
      <c r="D609" s="17">
        <v>0.21808763336176601</v>
      </c>
      <c r="E609" s="17">
        <v>0.18713365828628301</v>
      </c>
      <c r="F609" s="17"/>
      <c r="G609" s="17">
        <v>0.103720172932491</v>
      </c>
      <c r="H609" s="17">
        <v>0.122782784774395</v>
      </c>
      <c r="I609" s="17">
        <v>0.155882615720496</v>
      </c>
      <c r="J609" s="17">
        <v>0.184255634633916</v>
      </c>
      <c r="K609" s="17">
        <v>0.28391144364946402</v>
      </c>
      <c r="L609" s="17">
        <v>0.32802270353366197</v>
      </c>
      <c r="M609" s="17"/>
      <c r="N609" s="17">
        <v>0.21129957807174499</v>
      </c>
      <c r="O609" s="17">
        <v>0.205507685371663</v>
      </c>
      <c r="P609" s="17">
        <v>0.20211573354458201</v>
      </c>
      <c r="Q609" s="17">
        <v>0.18825285954336601</v>
      </c>
      <c r="R609" s="17"/>
      <c r="S609" s="17">
        <v>0.19620663133992899</v>
      </c>
      <c r="T609" s="17">
        <v>0.18091718851732799</v>
      </c>
      <c r="U609" s="17">
        <v>0.230092714798565</v>
      </c>
      <c r="V609" s="17">
        <v>0.156064910124072</v>
      </c>
      <c r="W609" s="17">
        <v>0.19632266865055301</v>
      </c>
      <c r="X609" s="17">
        <v>0.174141248562378</v>
      </c>
      <c r="Y609" s="17">
        <v>0.201683577174363</v>
      </c>
      <c r="Z609" s="17">
        <v>0.25565890620935899</v>
      </c>
      <c r="AA609" s="17">
        <v>0.19402802593410701</v>
      </c>
      <c r="AB609" s="17">
        <v>0.235062220559555</v>
      </c>
      <c r="AC609" s="17">
        <v>0.22697839270443801</v>
      </c>
      <c r="AD609" s="17">
        <v>0.287889613716106</v>
      </c>
      <c r="AE609" s="17"/>
      <c r="AF609" s="17">
        <v>0.23866290223994899</v>
      </c>
      <c r="AG609" s="17">
        <v>0.153560370269856</v>
      </c>
      <c r="AH609" s="17"/>
      <c r="AI609" s="17">
        <v>0.22283342751704899</v>
      </c>
      <c r="AJ609" s="17">
        <v>0.192150872255647</v>
      </c>
      <c r="AK609" s="17"/>
      <c r="AL609" s="17">
        <v>0.237526424191881</v>
      </c>
      <c r="AM609" s="17">
        <v>0.19896140483626101</v>
      </c>
      <c r="AN609" s="17"/>
      <c r="AO609" s="17">
        <v>0.20033994869045901</v>
      </c>
      <c r="AP609" s="17">
        <v>0.20205191590420499</v>
      </c>
    </row>
    <row r="610" spans="2:42" x14ac:dyDescent="0.35">
      <c r="B610" t="s">
        <v>214</v>
      </c>
      <c r="C610" s="17">
        <v>0.22976877129871501</v>
      </c>
      <c r="D610" s="17">
        <v>0.20551394800343101</v>
      </c>
      <c r="E610" s="17">
        <v>0.252615555206813</v>
      </c>
      <c r="F610" s="17"/>
      <c r="G610" s="17">
        <v>0.28666598192550902</v>
      </c>
      <c r="H610" s="17">
        <v>0.31196956585293101</v>
      </c>
      <c r="I610" s="17">
        <v>0.27160470381613</v>
      </c>
      <c r="J610" s="17">
        <v>0.22808523213969101</v>
      </c>
      <c r="K610" s="17">
        <v>0.18617966517802001</v>
      </c>
      <c r="L610" s="17">
        <v>0.121048939630143</v>
      </c>
      <c r="M610" s="17"/>
      <c r="N610" s="17">
        <v>0.255536922923504</v>
      </c>
      <c r="O610" s="17">
        <v>0.231982786879845</v>
      </c>
      <c r="P610" s="17">
        <v>0.20208884540060901</v>
      </c>
      <c r="Q610" s="17">
        <v>0.22295044507995199</v>
      </c>
      <c r="R610" s="17"/>
      <c r="S610" s="17">
        <v>0.26825285674058602</v>
      </c>
      <c r="T610" s="17">
        <v>0.22796027534279001</v>
      </c>
      <c r="U610" s="17">
        <v>0.234635105865938</v>
      </c>
      <c r="V610" s="17">
        <v>0.24617326021236799</v>
      </c>
      <c r="W610" s="17">
        <v>0.23132257569598699</v>
      </c>
      <c r="X610" s="17">
        <v>0.25040654299988002</v>
      </c>
      <c r="Y610" s="17">
        <v>0.22764525537785099</v>
      </c>
      <c r="Z610" s="17">
        <v>0.16845393641064799</v>
      </c>
      <c r="AA610" s="17">
        <v>0.22391324167549001</v>
      </c>
      <c r="AB610" s="17">
        <v>0.21042150165776199</v>
      </c>
      <c r="AC610" s="17">
        <v>0.210180126566999</v>
      </c>
      <c r="AD610" s="17">
        <v>0.12926743187602799</v>
      </c>
      <c r="AE610" s="17"/>
      <c r="AF610" s="17">
        <v>0.20501994063675999</v>
      </c>
      <c r="AG610" s="17">
        <v>0.26357710500627901</v>
      </c>
      <c r="AH610" s="17"/>
      <c r="AI610" s="17">
        <v>0.24401911468560999</v>
      </c>
      <c r="AJ610" s="17">
        <v>0.22334426080881001</v>
      </c>
      <c r="AK610" s="17"/>
      <c r="AL610" s="17">
        <v>0.203979613489678</v>
      </c>
      <c r="AM610" s="17">
        <v>0.23172863180394501</v>
      </c>
      <c r="AN610" s="17"/>
      <c r="AO610" s="17">
        <v>0.247949969342008</v>
      </c>
      <c r="AP610" s="17">
        <v>0.22481220963482601</v>
      </c>
    </row>
    <row r="611" spans="2:42" x14ac:dyDescent="0.35">
      <c r="B611" t="s">
        <v>215</v>
      </c>
      <c r="C611" s="17">
        <v>8.6108010866532095E-2</v>
      </c>
      <c r="D611" s="17">
        <v>7.9610595615118795E-2</v>
      </c>
      <c r="E611" s="17">
        <v>9.2464871034015503E-2</v>
      </c>
      <c r="F611" s="17"/>
      <c r="G611" s="17">
        <v>9.4988594806454704E-2</v>
      </c>
      <c r="H611" s="17">
        <v>0.124093650756724</v>
      </c>
      <c r="I611" s="17">
        <v>0.100739439624297</v>
      </c>
      <c r="J611" s="17">
        <v>8.2319134561375601E-2</v>
      </c>
      <c r="K611" s="17">
        <v>5.8983143674428203E-2</v>
      </c>
      <c r="L611" s="17">
        <v>5.8478874630423602E-2</v>
      </c>
      <c r="M611" s="17"/>
      <c r="N611" s="17">
        <v>8.3798496069390493E-2</v>
      </c>
      <c r="O611" s="17">
        <v>8.8745446801115402E-2</v>
      </c>
      <c r="P611" s="17">
        <v>8.4659431932776003E-2</v>
      </c>
      <c r="Q611" s="17">
        <v>8.5739840927370206E-2</v>
      </c>
      <c r="R611" s="17"/>
      <c r="S611" s="17">
        <v>9.9269690063138794E-2</v>
      </c>
      <c r="T611" s="17">
        <v>0.10673501069541599</v>
      </c>
      <c r="U611" s="17">
        <v>5.2770468274424102E-2</v>
      </c>
      <c r="V611" s="17">
        <v>8.3371347957001296E-2</v>
      </c>
      <c r="W611" s="17">
        <v>0.101500154080094</v>
      </c>
      <c r="X611" s="17">
        <v>8.3504532354763197E-2</v>
      </c>
      <c r="Y611" s="17">
        <v>7.6479317216781306E-2</v>
      </c>
      <c r="Z611" s="17">
        <v>6.9783417113038301E-2</v>
      </c>
      <c r="AA611" s="17">
        <v>6.8786180956033005E-2</v>
      </c>
      <c r="AB611" s="17">
        <v>8.8989642658638499E-2</v>
      </c>
      <c r="AC611" s="17">
        <v>0.101020373576477</v>
      </c>
      <c r="AD611" s="17">
        <v>8.1917040893897106E-2</v>
      </c>
      <c r="AE611" s="17"/>
      <c r="AF611" s="17">
        <v>8.1909299385118095E-2</v>
      </c>
      <c r="AG611" s="17">
        <v>9.1768492614083597E-2</v>
      </c>
      <c r="AH611" s="17"/>
      <c r="AI611" s="17">
        <v>7.7666698802875703E-2</v>
      </c>
      <c r="AJ611" s="17">
        <v>8.9913624277321302E-2</v>
      </c>
      <c r="AK611" s="17"/>
      <c r="AL611" s="17">
        <v>0.128297022805822</v>
      </c>
      <c r="AM611" s="17">
        <v>8.2901834888752607E-2</v>
      </c>
      <c r="AN611" s="17"/>
      <c r="AO611" s="17">
        <v>8.0158446125903907E-2</v>
      </c>
      <c r="AP611" s="17">
        <v>8.7729982336178902E-2</v>
      </c>
    </row>
    <row r="612" spans="2:42" x14ac:dyDescent="0.35">
      <c r="B612" t="s">
        <v>216</v>
      </c>
      <c r="C612" s="17">
        <v>1.5752585547132401E-2</v>
      </c>
      <c r="D612" s="17">
        <v>1.85201985234828E-2</v>
      </c>
      <c r="E612" s="17">
        <v>1.3164764826798001E-2</v>
      </c>
      <c r="F612" s="17"/>
      <c r="G612" s="17">
        <v>2.9161051925662401E-2</v>
      </c>
      <c r="H612" s="17">
        <v>2.21709160159245E-2</v>
      </c>
      <c r="I612" s="17">
        <v>9.7799938943204396E-3</v>
      </c>
      <c r="J612" s="17">
        <v>1.9035376377169799E-2</v>
      </c>
      <c r="K612" s="17">
        <v>1.24687055595062E-2</v>
      </c>
      <c r="L612" s="17">
        <v>5.9340492861918196E-3</v>
      </c>
      <c r="M612" s="17"/>
      <c r="N612" s="17">
        <v>2.3006050371432302E-2</v>
      </c>
      <c r="O612" s="17">
        <v>8.1577206443271492E-3</v>
      </c>
      <c r="P612" s="17">
        <v>1.9885531123689699E-2</v>
      </c>
      <c r="Q612" s="17">
        <v>1.23804189158603E-2</v>
      </c>
      <c r="R612" s="17"/>
      <c r="S612" s="17">
        <v>2.20006243418778E-2</v>
      </c>
      <c r="T612" s="17">
        <v>1.8571929107482701E-2</v>
      </c>
      <c r="U612" s="17">
        <v>1.4290146812981399E-2</v>
      </c>
      <c r="V612" s="17">
        <v>2.1874903033135201E-2</v>
      </c>
      <c r="W612" s="17">
        <v>0</v>
      </c>
      <c r="X612" s="17">
        <v>2.1905160495120399E-2</v>
      </c>
      <c r="Y612" s="17">
        <v>2.2193015518644402E-2</v>
      </c>
      <c r="Z612" s="17">
        <v>1.8270427744668302E-2</v>
      </c>
      <c r="AA612" s="17">
        <v>1.6494880128129899E-2</v>
      </c>
      <c r="AB612" s="17">
        <v>4.6360828642656397E-3</v>
      </c>
      <c r="AC612" s="17">
        <v>0</v>
      </c>
      <c r="AD612" s="17">
        <v>1.4555742656737E-2</v>
      </c>
      <c r="AE612" s="17"/>
      <c r="AF612" s="17">
        <v>1.44114229956602E-2</v>
      </c>
      <c r="AG612" s="17">
        <v>1.7702271106606101E-2</v>
      </c>
      <c r="AH612" s="17"/>
      <c r="AI612" s="17">
        <v>1.14358218045793E-2</v>
      </c>
      <c r="AJ612" s="17">
        <v>1.7698720681811098E-2</v>
      </c>
      <c r="AK612" s="17"/>
      <c r="AL612" s="17">
        <v>1.37799821773032E-2</v>
      </c>
      <c r="AM612" s="17">
        <v>1.59024945695844E-2</v>
      </c>
      <c r="AN612" s="17"/>
      <c r="AO612" s="17">
        <v>1.30681823416544E-2</v>
      </c>
      <c r="AP612" s="17">
        <v>1.64844080588838E-2</v>
      </c>
    </row>
    <row r="613" spans="2:42" x14ac:dyDescent="0.35">
      <c r="B613" t="s">
        <v>217</v>
      </c>
      <c r="C613" s="17">
        <v>0.11791217567115</v>
      </c>
      <c r="D613" s="17">
        <v>8.9862211107324494E-2</v>
      </c>
      <c r="E613" s="17">
        <v>0.143196842508273</v>
      </c>
      <c r="F613" s="17"/>
      <c r="G613" s="17">
        <v>0.189512191303702</v>
      </c>
      <c r="H613" s="17">
        <v>0.15553288013806901</v>
      </c>
      <c r="I613" s="17">
        <v>0.12088583808457801</v>
      </c>
      <c r="J613" s="17">
        <v>0.115947785859548</v>
      </c>
      <c r="K613" s="17">
        <v>7.7142333755799902E-2</v>
      </c>
      <c r="L613" s="17">
        <v>6.5781253481463006E-2</v>
      </c>
      <c r="M613" s="17"/>
      <c r="N613" s="17">
        <v>0.100838672866117</v>
      </c>
      <c r="O613" s="17">
        <v>0.11179961815869199</v>
      </c>
      <c r="P613" s="17">
        <v>0.125940959538136</v>
      </c>
      <c r="Q613" s="17">
        <v>0.13720730097619099</v>
      </c>
      <c r="R613" s="17"/>
      <c r="S613" s="17">
        <v>7.3026059219070696E-2</v>
      </c>
      <c r="T613" s="17">
        <v>0.114483018224162</v>
      </c>
      <c r="U613" s="17">
        <v>0.111840848862874</v>
      </c>
      <c r="V613" s="17">
        <v>0.11021847426586399</v>
      </c>
      <c r="W613" s="17">
        <v>0.11043675947466</v>
      </c>
      <c r="X613" s="17">
        <v>0.12686852020914099</v>
      </c>
      <c r="Y613" s="17">
        <v>8.5752326912395205E-2</v>
      </c>
      <c r="Z613" s="17">
        <v>0.14385877688526999</v>
      </c>
      <c r="AA613" s="17">
        <v>0.15059874094282699</v>
      </c>
      <c r="AB613" s="17">
        <v>0.14885969252542999</v>
      </c>
      <c r="AC613" s="17">
        <v>0.13974147929925701</v>
      </c>
      <c r="AD613" s="17">
        <v>0.17450112287964101</v>
      </c>
      <c r="AE613" s="17"/>
      <c r="AF613" s="17">
        <v>9.3224898004430096E-2</v>
      </c>
      <c r="AG613" s="17">
        <v>0.150808039975246</v>
      </c>
      <c r="AH613" s="17"/>
      <c r="AI613" s="17">
        <v>0.107301185243001</v>
      </c>
      <c r="AJ613" s="17">
        <v>0.12269594946965399</v>
      </c>
      <c r="AK613" s="17"/>
      <c r="AL613" s="17">
        <v>0.10459861950206099</v>
      </c>
      <c r="AM613" s="17">
        <v>0.11892394631962</v>
      </c>
      <c r="AN613" s="17"/>
      <c r="AO613" s="17">
        <v>0.120373036401259</v>
      </c>
      <c r="AP613" s="17">
        <v>0.117241295351493</v>
      </c>
    </row>
    <row r="614" spans="2:42" x14ac:dyDescent="0.35">
      <c r="B614" t="s">
        <v>218</v>
      </c>
      <c r="C614" s="17">
        <v>0.22859140716023199</v>
      </c>
      <c r="D614" s="17">
        <v>0.21650503283181299</v>
      </c>
      <c r="E614" s="17">
        <v>0.24147446262971001</v>
      </c>
      <c r="F614" s="17"/>
      <c r="G614" s="17">
        <v>0.12012041924959201</v>
      </c>
      <c r="H614" s="17">
        <v>0.13295986998047399</v>
      </c>
      <c r="I614" s="17">
        <v>0.22640186206131599</v>
      </c>
      <c r="J614" s="17">
        <v>0.257405610922533</v>
      </c>
      <c r="K614" s="17">
        <v>0.26418520566706999</v>
      </c>
      <c r="L614" s="17">
        <v>0.33383271570704298</v>
      </c>
      <c r="M614" s="17"/>
      <c r="N614" s="17">
        <v>0.22803207842790801</v>
      </c>
      <c r="O614" s="17">
        <v>0.22597670370692999</v>
      </c>
      <c r="P614" s="17">
        <v>0.23026163843238401</v>
      </c>
      <c r="Q614" s="17">
        <v>0.23089080498897799</v>
      </c>
      <c r="R614" s="17"/>
      <c r="S614" s="17">
        <v>0.18157657086725701</v>
      </c>
      <c r="T614" s="17">
        <v>0.219158185569232</v>
      </c>
      <c r="U614" s="17">
        <v>0.25302825789399003</v>
      </c>
      <c r="V614" s="17">
        <v>0.26282237437538303</v>
      </c>
      <c r="W614" s="17">
        <v>0.27670075335580901</v>
      </c>
      <c r="X614" s="17">
        <v>0.192150664253046</v>
      </c>
      <c r="Y614" s="17">
        <v>0.250234764530683</v>
      </c>
      <c r="Z614" s="17">
        <v>0.27945929918418899</v>
      </c>
      <c r="AA614" s="17">
        <v>0.24303140194683501</v>
      </c>
      <c r="AB614" s="17">
        <v>0.21180328337996601</v>
      </c>
      <c r="AC614" s="17">
        <v>0.23379728930759999</v>
      </c>
      <c r="AD614" s="17">
        <v>0.180927167659962</v>
      </c>
      <c r="AE614" s="17"/>
      <c r="AF614" s="17">
        <v>0.26913144156088697</v>
      </c>
      <c r="AG614" s="17">
        <v>0.17397847725228899</v>
      </c>
      <c r="AH614" s="17"/>
      <c r="AI614" s="17">
        <v>0.202430929338687</v>
      </c>
      <c r="AJ614" s="17">
        <v>0.24038538711021701</v>
      </c>
      <c r="AK614" s="17"/>
      <c r="AL614" s="17">
        <v>0.20693814255291501</v>
      </c>
      <c r="AM614" s="17">
        <v>0.23023695830336799</v>
      </c>
      <c r="AN614" s="17"/>
      <c r="AO614" s="17">
        <v>0.2123201165545</v>
      </c>
      <c r="AP614" s="17">
        <v>0.23302728949572599</v>
      </c>
    </row>
    <row r="615" spans="2:42" x14ac:dyDescent="0.35">
      <c r="B615" t="s">
        <v>75</v>
      </c>
      <c r="C615" s="17">
        <v>4.7156290540034201E-2</v>
      </c>
      <c r="D615" s="17">
        <v>4.4566282122398201E-2</v>
      </c>
      <c r="E615" s="17">
        <v>5.0026814023924997E-2</v>
      </c>
      <c r="F615" s="17"/>
      <c r="G615" s="17">
        <v>5.3129651774344103E-2</v>
      </c>
      <c r="H615" s="17">
        <v>4.4063270333977098E-2</v>
      </c>
      <c r="I615" s="17">
        <v>4.0603733904992598E-2</v>
      </c>
      <c r="J615" s="17">
        <v>5.4248793713206102E-2</v>
      </c>
      <c r="K615" s="17">
        <v>5.0201377820026503E-2</v>
      </c>
      <c r="L615" s="17">
        <v>4.3217742712813298E-2</v>
      </c>
      <c r="M615" s="17"/>
      <c r="N615" s="17">
        <v>3.30083372777914E-2</v>
      </c>
      <c r="O615" s="17">
        <v>4.8730235821949797E-2</v>
      </c>
      <c r="P615" s="17">
        <v>4.7526767981280603E-2</v>
      </c>
      <c r="Q615" s="17">
        <v>5.9759425604400701E-2</v>
      </c>
      <c r="R615" s="17"/>
      <c r="S615" s="17">
        <v>5.1110015003009698E-2</v>
      </c>
      <c r="T615" s="17">
        <v>4.9835716709826998E-2</v>
      </c>
      <c r="U615" s="17">
        <v>4.8105555496600297E-2</v>
      </c>
      <c r="V615" s="17">
        <v>4.3986090236558702E-2</v>
      </c>
      <c r="W615" s="17">
        <v>4.8078187804927001E-2</v>
      </c>
      <c r="X615" s="17">
        <v>5.9797059616601603E-2</v>
      </c>
      <c r="Y615" s="17">
        <v>5.9759686884856902E-2</v>
      </c>
      <c r="Z615" s="17">
        <v>2.4158066690993001E-2</v>
      </c>
      <c r="AA615" s="17">
        <v>4.3465770327758203E-2</v>
      </c>
      <c r="AB615" s="17">
        <v>4.6694609807198202E-2</v>
      </c>
      <c r="AC615" s="17">
        <v>3.7497329322957497E-2</v>
      </c>
      <c r="AD615" s="17">
        <v>1.1776249265787801E-2</v>
      </c>
      <c r="AE615" s="17"/>
      <c r="AF615" s="17">
        <v>3.64618297737676E-2</v>
      </c>
      <c r="AG615" s="17">
        <v>5.9611671536293799E-2</v>
      </c>
      <c r="AH615" s="17"/>
      <c r="AI615" s="17">
        <v>3.3828701641808297E-2</v>
      </c>
      <c r="AJ615" s="17">
        <v>5.3164793799017403E-2</v>
      </c>
      <c r="AK615" s="17"/>
      <c r="AL615" s="17">
        <v>3.2237540376534E-2</v>
      </c>
      <c r="AM615" s="17">
        <v>4.8290048743746997E-2</v>
      </c>
      <c r="AN615" s="17"/>
      <c r="AO615" s="17">
        <v>4.7827105494049997E-2</v>
      </c>
      <c r="AP615" s="17">
        <v>4.6973412839856198E-2</v>
      </c>
    </row>
    <row r="616" spans="2:42" x14ac:dyDescent="0.35"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</row>
    <row r="617" spans="2:42" x14ac:dyDescent="0.35">
      <c r="B617" s="6" t="s">
        <v>243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</row>
    <row r="618" spans="2:42" x14ac:dyDescent="0.35">
      <c r="B618" s="24" t="s">
        <v>59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</row>
    <row r="619" spans="2:42" x14ac:dyDescent="0.35">
      <c r="B619" t="s">
        <v>240</v>
      </c>
      <c r="C619" s="17">
        <v>0.71402486253405795</v>
      </c>
      <c r="D619" s="17">
        <v>0.71516959843281303</v>
      </c>
      <c r="E619" s="17">
        <v>0.71276705414160602</v>
      </c>
      <c r="F619" s="17"/>
      <c r="G619" s="17">
        <v>0.75110977538143697</v>
      </c>
      <c r="H619" s="17">
        <v>0.77047786639164895</v>
      </c>
      <c r="I619" s="17">
        <v>0.73453791525297396</v>
      </c>
      <c r="J619" s="17">
        <v>0.71809229849745204</v>
      </c>
      <c r="K619" s="17">
        <v>0.69760574782762197</v>
      </c>
      <c r="L619" s="17">
        <v>0.63406999848863899</v>
      </c>
      <c r="M619" s="17"/>
      <c r="N619" s="17">
        <v>0.760846390539068</v>
      </c>
      <c r="O619" s="17">
        <v>0.71818653689675005</v>
      </c>
      <c r="P619" s="17">
        <v>0.67707872908077305</v>
      </c>
      <c r="Q619" s="17">
        <v>0.69043078269107305</v>
      </c>
      <c r="R619" s="17"/>
      <c r="S619" s="17">
        <v>0.68798146662656501</v>
      </c>
      <c r="T619" s="17">
        <v>0.718530950198221</v>
      </c>
      <c r="U619" s="17">
        <v>0.69443326927545501</v>
      </c>
      <c r="V619" s="17">
        <v>0.680429755117954</v>
      </c>
      <c r="W619" s="17">
        <v>0.71966993728643103</v>
      </c>
      <c r="X619" s="17">
        <v>0.70185989752023803</v>
      </c>
      <c r="Y619" s="17">
        <v>0.71317367960696798</v>
      </c>
      <c r="Z619" s="17">
        <v>0.649678694870648</v>
      </c>
      <c r="AA619" s="17">
        <v>0.76910239153875504</v>
      </c>
      <c r="AB619" s="17">
        <v>0.76304033632587798</v>
      </c>
      <c r="AC619" s="17">
        <v>0.74461147350301904</v>
      </c>
      <c r="AD619" s="17">
        <v>0.68023562196915599</v>
      </c>
      <c r="AE619" s="17"/>
      <c r="AF619" s="17">
        <v>0.70433840238415002</v>
      </c>
      <c r="AG619" s="17">
        <v>0.72789677747914905</v>
      </c>
      <c r="AH619" s="17"/>
      <c r="AI619" s="17">
        <v>0.78442019697184295</v>
      </c>
      <c r="AJ619" s="17">
        <v>0.682288394699058</v>
      </c>
      <c r="AK619" s="17"/>
      <c r="AL619" s="17">
        <v>0.74459713168480401</v>
      </c>
      <c r="AM619" s="17">
        <v>0.71170150698644796</v>
      </c>
      <c r="AN619" s="17"/>
      <c r="AO619" s="17">
        <v>0.75797359992812097</v>
      </c>
      <c r="AP619" s="17">
        <v>0.70204354939809099</v>
      </c>
    </row>
    <row r="620" spans="2:42" x14ac:dyDescent="0.35">
      <c r="B620" t="s">
        <v>241</v>
      </c>
      <c r="C620" s="17">
        <v>0.26609682055405498</v>
      </c>
      <c r="D620" s="17">
        <v>0.26449066553052603</v>
      </c>
      <c r="E620" s="17">
        <v>0.26827140964464402</v>
      </c>
      <c r="F620" s="17"/>
      <c r="G620" s="17">
        <v>0.20514715936201999</v>
      </c>
      <c r="H620" s="17">
        <v>0.209213488258022</v>
      </c>
      <c r="I620" s="17">
        <v>0.25020132865241002</v>
      </c>
      <c r="J620" s="17">
        <v>0.26652686013659299</v>
      </c>
      <c r="K620" s="17">
        <v>0.29216891401514999</v>
      </c>
      <c r="L620" s="17">
        <v>0.34847993719943499</v>
      </c>
      <c r="M620" s="17"/>
      <c r="N620" s="17">
        <v>0.227188043555375</v>
      </c>
      <c r="O620" s="17">
        <v>0.260273025463654</v>
      </c>
      <c r="P620" s="17">
        <v>0.30374967339289599</v>
      </c>
      <c r="Q620" s="17">
        <v>0.28332914177287899</v>
      </c>
      <c r="R620" s="17"/>
      <c r="S620" s="17">
        <v>0.27867118398652702</v>
      </c>
      <c r="T620" s="17">
        <v>0.26015356104571402</v>
      </c>
      <c r="U620" s="17">
        <v>0.28742787690129701</v>
      </c>
      <c r="V620" s="17">
        <v>0.30062671381738398</v>
      </c>
      <c r="W620" s="17">
        <v>0.27079351151445202</v>
      </c>
      <c r="X620" s="17">
        <v>0.26927328365992798</v>
      </c>
      <c r="Y620" s="17">
        <v>0.267962363787491</v>
      </c>
      <c r="Z620" s="17">
        <v>0.33516306945041602</v>
      </c>
      <c r="AA620" s="17">
        <v>0.21433556445384</v>
      </c>
      <c r="AB620" s="17">
        <v>0.223560162967961</v>
      </c>
      <c r="AC620" s="17">
        <v>0.24480078947645401</v>
      </c>
      <c r="AD620" s="17">
        <v>0.308285757273912</v>
      </c>
      <c r="AE620" s="17"/>
      <c r="AF620" s="17">
        <v>0.28193740863141398</v>
      </c>
      <c r="AG620" s="17">
        <v>0.24528789755369501</v>
      </c>
      <c r="AH620" s="17"/>
      <c r="AI620" s="17">
        <v>0.20572198131794101</v>
      </c>
      <c r="AJ620" s="17">
        <v>0.29331572872123801</v>
      </c>
      <c r="AK620" s="17"/>
      <c r="AL620" s="17">
        <v>0.23825835162345699</v>
      </c>
      <c r="AM620" s="17">
        <v>0.26821241952735803</v>
      </c>
      <c r="AN620" s="17"/>
      <c r="AO620" s="17">
        <v>0.22709126170611199</v>
      </c>
      <c r="AP620" s="17">
        <v>0.27673052341587401</v>
      </c>
    </row>
    <row r="621" spans="2:42" x14ac:dyDescent="0.35">
      <c r="B621" t="s">
        <v>124</v>
      </c>
      <c r="C621" s="17">
        <v>1.9878316911887201E-2</v>
      </c>
      <c r="D621" s="17">
        <v>2.0339736036661699E-2</v>
      </c>
      <c r="E621" s="17">
        <v>1.8961536213749599E-2</v>
      </c>
      <c r="F621" s="17"/>
      <c r="G621" s="17">
        <v>4.3743065256542903E-2</v>
      </c>
      <c r="H621" s="17">
        <v>2.03086453503293E-2</v>
      </c>
      <c r="I621" s="17">
        <v>1.52607560946161E-2</v>
      </c>
      <c r="J621" s="17">
        <v>1.53808413659553E-2</v>
      </c>
      <c r="K621" s="17">
        <v>1.02253381572282E-2</v>
      </c>
      <c r="L621" s="17">
        <v>1.7450064311926299E-2</v>
      </c>
      <c r="M621" s="17"/>
      <c r="N621" s="17">
        <v>1.1965565905556599E-2</v>
      </c>
      <c r="O621" s="17">
        <v>2.15404376395965E-2</v>
      </c>
      <c r="P621" s="17">
        <v>1.9171597526331501E-2</v>
      </c>
      <c r="Q621" s="17">
        <v>2.6240075536048301E-2</v>
      </c>
      <c r="R621" s="17"/>
      <c r="S621" s="17">
        <v>3.3347349386908101E-2</v>
      </c>
      <c r="T621" s="17">
        <v>2.13154887560645E-2</v>
      </c>
      <c r="U621" s="17">
        <v>1.8138853823248501E-2</v>
      </c>
      <c r="V621" s="17">
        <v>1.8943531064662102E-2</v>
      </c>
      <c r="W621" s="17">
        <v>9.5365511991173206E-3</v>
      </c>
      <c r="X621" s="17">
        <v>2.8866818819834099E-2</v>
      </c>
      <c r="Y621" s="17">
        <v>1.8863956605541E-2</v>
      </c>
      <c r="Z621" s="17">
        <v>1.5158235678936901E-2</v>
      </c>
      <c r="AA621" s="17">
        <v>1.6562044007404401E-2</v>
      </c>
      <c r="AB621" s="17">
        <v>1.33995007061613E-2</v>
      </c>
      <c r="AC621" s="17">
        <v>1.05877370205267E-2</v>
      </c>
      <c r="AD621" s="17">
        <v>1.1478620756932E-2</v>
      </c>
      <c r="AE621" s="17"/>
      <c r="AF621" s="17">
        <v>1.3724188984435601E-2</v>
      </c>
      <c r="AG621" s="17">
        <v>2.6815324967156402E-2</v>
      </c>
      <c r="AH621" s="17"/>
      <c r="AI621" s="17">
        <v>9.8578217102156598E-3</v>
      </c>
      <c r="AJ621" s="17">
        <v>2.4395876579704101E-2</v>
      </c>
      <c r="AK621" s="17"/>
      <c r="AL621" s="17">
        <v>1.71445166917387E-2</v>
      </c>
      <c r="AM621" s="17">
        <v>2.00860734861938E-2</v>
      </c>
      <c r="AN621" s="17"/>
      <c r="AO621" s="17">
        <v>1.4935138365766199E-2</v>
      </c>
      <c r="AP621" s="17">
        <v>2.1225927186035099E-2</v>
      </c>
    </row>
    <row r="622" spans="2:42" x14ac:dyDescent="0.35"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</row>
    <row r="623" spans="2:42" x14ac:dyDescent="0.35">
      <c r="B623" s="6" t="s">
        <v>244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</row>
    <row r="624" spans="2:42" x14ac:dyDescent="0.35">
      <c r="B624" s="24" t="s">
        <v>59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</row>
    <row r="625" spans="2:42" x14ac:dyDescent="0.35">
      <c r="B625" t="s">
        <v>240</v>
      </c>
      <c r="C625" s="17">
        <v>0.37084614770489399</v>
      </c>
      <c r="D625" s="17">
        <v>0.33081714744194801</v>
      </c>
      <c r="E625" s="17">
        <v>0.410732488682785</v>
      </c>
      <c r="F625" s="17"/>
      <c r="G625" s="17">
        <v>0.54530555381795598</v>
      </c>
      <c r="H625" s="17">
        <v>0.44841179655053798</v>
      </c>
      <c r="I625" s="17">
        <v>0.44964882195949502</v>
      </c>
      <c r="J625" s="17">
        <v>0.30855562642392897</v>
      </c>
      <c r="K625" s="17">
        <v>0.30631812791019303</v>
      </c>
      <c r="L625" s="17">
        <v>0.220441528017775</v>
      </c>
      <c r="M625" s="17"/>
      <c r="N625" s="17">
        <v>0.39552630414739398</v>
      </c>
      <c r="O625" s="17">
        <v>0.359791690694721</v>
      </c>
      <c r="P625" s="17">
        <v>0.38706744474205201</v>
      </c>
      <c r="Q625" s="17">
        <v>0.34102004982817602</v>
      </c>
      <c r="R625" s="17"/>
      <c r="S625" s="17">
        <v>0.39881813006454497</v>
      </c>
      <c r="T625" s="17">
        <v>0.320369566135777</v>
      </c>
      <c r="U625" s="17">
        <v>0.33862500075313101</v>
      </c>
      <c r="V625" s="17">
        <v>0.33968585046504102</v>
      </c>
      <c r="W625" s="17">
        <v>0.41821219942290999</v>
      </c>
      <c r="X625" s="17">
        <v>0.43220608111040698</v>
      </c>
      <c r="Y625" s="17">
        <v>0.35348160864487599</v>
      </c>
      <c r="Z625" s="17">
        <v>0.318681506757447</v>
      </c>
      <c r="AA625" s="17">
        <v>0.35722465495424</v>
      </c>
      <c r="AB625" s="17">
        <v>0.435277610146453</v>
      </c>
      <c r="AC625" s="17">
        <v>0.40226611533735301</v>
      </c>
      <c r="AD625" s="17">
        <v>0.263353839606498</v>
      </c>
      <c r="AE625" s="17"/>
      <c r="AF625" s="17">
        <v>0.360929737994163</v>
      </c>
      <c r="AG625" s="17">
        <v>0.385367135724619</v>
      </c>
      <c r="AH625" s="17"/>
      <c r="AI625" s="17">
        <v>0.40581575083704302</v>
      </c>
      <c r="AJ625" s="17">
        <v>0.35508073237062998</v>
      </c>
      <c r="AK625" s="17"/>
      <c r="AL625" s="17">
        <v>0.40361145625501899</v>
      </c>
      <c r="AM625" s="17">
        <v>0.36835613098373698</v>
      </c>
      <c r="AN625" s="17"/>
      <c r="AO625" s="17">
        <v>0.41820140409106099</v>
      </c>
      <c r="AP625" s="17">
        <v>0.35793614871426899</v>
      </c>
    </row>
    <row r="626" spans="2:42" x14ac:dyDescent="0.35">
      <c r="B626" t="s">
        <v>241</v>
      </c>
      <c r="C626" s="17">
        <v>0.61307698175104897</v>
      </c>
      <c r="D626" s="17">
        <v>0.65193203600481298</v>
      </c>
      <c r="E626" s="17">
        <v>0.57544150745859501</v>
      </c>
      <c r="F626" s="17"/>
      <c r="G626" s="17">
        <v>0.41445825304147099</v>
      </c>
      <c r="H626" s="17">
        <v>0.53001676005439902</v>
      </c>
      <c r="I626" s="17">
        <v>0.53299109846915904</v>
      </c>
      <c r="J626" s="17">
        <v>0.676764080262651</v>
      </c>
      <c r="K626" s="17">
        <v>0.68882320939654096</v>
      </c>
      <c r="L626" s="17">
        <v>0.77652150107624895</v>
      </c>
      <c r="M626" s="17"/>
      <c r="N626" s="17">
        <v>0.598517567034069</v>
      </c>
      <c r="O626" s="17">
        <v>0.62466659494099797</v>
      </c>
      <c r="P626" s="17">
        <v>0.59415414595627702</v>
      </c>
      <c r="Q626" s="17">
        <v>0.63492440586320098</v>
      </c>
      <c r="R626" s="17"/>
      <c r="S626" s="17">
        <v>0.579849615113046</v>
      </c>
      <c r="T626" s="17">
        <v>0.65504221877328905</v>
      </c>
      <c r="U626" s="17">
        <v>0.65153083289087499</v>
      </c>
      <c r="V626" s="17">
        <v>0.64277346057023399</v>
      </c>
      <c r="W626" s="17">
        <v>0.57312215996164595</v>
      </c>
      <c r="X626" s="17">
        <v>0.55221276440134104</v>
      </c>
      <c r="Y626" s="17">
        <v>0.63363982856353795</v>
      </c>
      <c r="Z626" s="17">
        <v>0.66407878971483802</v>
      </c>
      <c r="AA626" s="17">
        <v>0.62244797562754905</v>
      </c>
      <c r="AB626" s="17">
        <v>0.55746026416007</v>
      </c>
      <c r="AC626" s="17">
        <v>0.59773388466264699</v>
      </c>
      <c r="AD626" s="17">
        <v>0.70626275488658596</v>
      </c>
      <c r="AE626" s="17"/>
      <c r="AF626" s="17">
        <v>0.62748173137254903</v>
      </c>
      <c r="AG626" s="17">
        <v>0.59390102498942698</v>
      </c>
      <c r="AH626" s="17"/>
      <c r="AI626" s="17">
        <v>0.58116781170990595</v>
      </c>
      <c r="AJ626" s="17">
        <v>0.62746265598273099</v>
      </c>
      <c r="AK626" s="17"/>
      <c r="AL626" s="17">
        <v>0.57223856449127997</v>
      </c>
      <c r="AM626" s="17">
        <v>0.61618051858137901</v>
      </c>
      <c r="AN626" s="17"/>
      <c r="AO626" s="17">
        <v>0.57713617353749003</v>
      </c>
      <c r="AP626" s="17">
        <v>0.62287517171280504</v>
      </c>
    </row>
    <row r="627" spans="2:42" x14ac:dyDescent="0.35">
      <c r="B627" t="s">
        <v>124</v>
      </c>
      <c r="C627" s="17">
        <v>1.6076870544056699E-2</v>
      </c>
      <c r="D627" s="17">
        <v>1.72508165532393E-2</v>
      </c>
      <c r="E627" s="17">
        <v>1.3826003858619901E-2</v>
      </c>
      <c r="F627" s="17"/>
      <c r="G627" s="17">
        <v>4.0236193140572397E-2</v>
      </c>
      <c r="H627" s="17">
        <v>2.15714433950632E-2</v>
      </c>
      <c r="I627" s="17">
        <v>1.73600795713457E-2</v>
      </c>
      <c r="J627" s="17">
        <v>1.4680293313420099E-2</v>
      </c>
      <c r="K627" s="17">
        <v>4.85866269326594E-3</v>
      </c>
      <c r="L627" s="17">
        <v>3.0369709059757301E-3</v>
      </c>
      <c r="M627" s="17"/>
      <c r="N627" s="17">
        <v>5.95612881853636E-3</v>
      </c>
      <c r="O627" s="17">
        <v>1.5541714364281299E-2</v>
      </c>
      <c r="P627" s="17">
        <v>1.87784093016705E-2</v>
      </c>
      <c r="Q627" s="17">
        <v>2.4055544308623101E-2</v>
      </c>
      <c r="R627" s="17"/>
      <c r="S627" s="17">
        <v>2.13322548224095E-2</v>
      </c>
      <c r="T627" s="17">
        <v>2.4588215090934E-2</v>
      </c>
      <c r="U627" s="17">
        <v>9.8441663559932693E-3</v>
      </c>
      <c r="V627" s="17">
        <v>1.7540688964724101E-2</v>
      </c>
      <c r="W627" s="17">
        <v>8.6656406154449108E-3</v>
      </c>
      <c r="X627" s="17">
        <v>1.5581154488251699E-2</v>
      </c>
      <c r="Y627" s="17">
        <v>1.2878562791585699E-2</v>
      </c>
      <c r="Z627" s="17">
        <v>1.7239703527714999E-2</v>
      </c>
      <c r="AA627" s="17">
        <v>2.0327369418210599E-2</v>
      </c>
      <c r="AB627" s="17">
        <v>7.2621256934769698E-3</v>
      </c>
      <c r="AC627" s="17">
        <v>0</v>
      </c>
      <c r="AD627" s="17">
        <v>3.0383405506915401E-2</v>
      </c>
      <c r="AE627" s="17"/>
      <c r="AF627" s="17">
        <v>1.15885306332888E-2</v>
      </c>
      <c r="AG627" s="17">
        <v>2.0731839285953398E-2</v>
      </c>
      <c r="AH627" s="17"/>
      <c r="AI627" s="17">
        <v>1.30164374530508E-2</v>
      </c>
      <c r="AJ627" s="17">
        <v>1.74566116466396E-2</v>
      </c>
      <c r="AK627" s="17"/>
      <c r="AL627" s="17">
        <v>2.4149979253701499E-2</v>
      </c>
      <c r="AM627" s="17">
        <v>1.54633504348844E-2</v>
      </c>
      <c r="AN627" s="17"/>
      <c r="AO627" s="17">
        <v>4.6624223714491E-3</v>
      </c>
      <c r="AP627" s="17">
        <v>1.9188679572926502E-2</v>
      </c>
    </row>
    <row r="628" spans="2:42" x14ac:dyDescent="0.35"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</row>
    <row r="629" spans="2:42" x14ac:dyDescent="0.35">
      <c r="B629" s="6" t="s">
        <v>245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</row>
    <row r="630" spans="2:42" x14ac:dyDescent="0.35">
      <c r="B630" s="24" t="s">
        <v>59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</row>
    <row r="631" spans="2:42" x14ac:dyDescent="0.35">
      <c r="B631" t="s">
        <v>240</v>
      </c>
      <c r="C631" s="17">
        <v>0.230501527086553</v>
      </c>
      <c r="D631" s="17">
        <v>0.24408586071616101</v>
      </c>
      <c r="E631" s="17">
        <v>0.216891232271336</v>
      </c>
      <c r="F631" s="17"/>
      <c r="G631" s="17">
        <v>0.42410649298280401</v>
      </c>
      <c r="H631" s="17">
        <v>0.39888414645492798</v>
      </c>
      <c r="I631" s="17">
        <v>0.29703054629904202</v>
      </c>
      <c r="J631" s="17">
        <v>0.16232140171958401</v>
      </c>
      <c r="K631" s="17">
        <v>0.100029920108133</v>
      </c>
      <c r="L631" s="17">
        <v>5.2078538183802203E-2</v>
      </c>
      <c r="M631" s="17"/>
      <c r="N631" s="17">
        <v>0.28643951263166401</v>
      </c>
      <c r="O631" s="17">
        <v>0.21484603639811001</v>
      </c>
      <c r="P631" s="17">
        <v>0.231957697961615</v>
      </c>
      <c r="Q631" s="17">
        <v>0.18536384890985799</v>
      </c>
      <c r="R631" s="17"/>
      <c r="S631" s="17">
        <v>0.35249654479020998</v>
      </c>
      <c r="T631" s="17">
        <v>0.189987993838268</v>
      </c>
      <c r="U631" s="17">
        <v>0.14136756496501801</v>
      </c>
      <c r="V631" s="17">
        <v>0.192388127461848</v>
      </c>
      <c r="W631" s="17">
        <v>0.20686158777956601</v>
      </c>
      <c r="X631" s="17">
        <v>0.26200617045866098</v>
      </c>
      <c r="Y631" s="17">
        <v>0.18991266794401601</v>
      </c>
      <c r="Z631" s="17">
        <v>0.22044635220225101</v>
      </c>
      <c r="AA631" s="17">
        <v>0.24054669697165501</v>
      </c>
      <c r="AB631" s="17">
        <v>0.21523698098114599</v>
      </c>
      <c r="AC631" s="17">
        <v>0.21597491114506001</v>
      </c>
      <c r="AD631" s="17">
        <v>0.30514788234773799</v>
      </c>
      <c r="AE631" s="17"/>
      <c r="AF631" s="17">
        <v>0.23289682996140901</v>
      </c>
      <c r="AG631" s="17">
        <v>0.228561640649176</v>
      </c>
      <c r="AH631" s="17"/>
      <c r="AI631" s="17">
        <v>0.300108258732664</v>
      </c>
      <c r="AJ631" s="17">
        <v>0.19912058660762699</v>
      </c>
      <c r="AK631" s="17"/>
      <c r="AL631" s="17">
        <v>0.21963792551646699</v>
      </c>
      <c r="AM631" s="17">
        <v>0.23132711215681501</v>
      </c>
      <c r="AN631" s="17"/>
      <c r="AO631" s="17">
        <v>0.25794913557905502</v>
      </c>
      <c r="AP631" s="17">
        <v>0.22301875484594499</v>
      </c>
    </row>
    <row r="632" spans="2:42" x14ac:dyDescent="0.35">
      <c r="B632" t="s">
        <v>241</v>
      </c>
      <c r="C632" s="17">
        <v>0.74591307470451396</v>
      </c>
      <c r="D632" s="17">
        <v>0.73773095621924001</v>
      </c>
      <c r="E632" s="17">
        <v>0.75531534403369105</v>
      </c>
      <c r="F632" s="17"/>
      <c r="G632" s="17">
        <v>0.52772751683774299</v>
      </c>
      <c r="H632" s="17">
        <v>0.57673405728622895</v>
      </c>
      <c r="I632" s="17">
        <v>0.67977166039740899</v>
      </c>
      <c r="J632" s="17">
        <v>0.81516124597205397</v>
      </c>
      <c r="K632" s="17">
        <v>0.87214512673094602</v>
      </c>
      <c r="L632" s="17">
        <v>0.94309607756245795</v>
      </c>
      <c r="M632" s="17"/>
      <c r="N632" s="17">
        <v>0.69838814122108195</v>
      </c>
      <c r="O632" s="17">
        <v>0.769375170187652</v>
      </c>
      <c r="P632" s="17">
        <v>0.74288537274196598</v>
      </c>
      <c r="Q632" s="17">
        <v>0.77626925220698395</v>
      </c>
      <c r="R632" s="17"/>
      <c r="S632" s="17">
        <v>0.62293220361908197</v>
      </c>
      <c r="T632" s="17">
        <v>0.78609051065392499</v>
      </c>
      <c r="U632" s="17">
        <v>0.83982748801443496</v>
      </c>
      <c r="V632" s="17">
        <v>0.77355221400208996</v>
      </c>
      <c r="W632" s="17">
        <v>0.77158309597070895</v>
      </c>
      <c r="X632" s="17">
        <v>0.71094385355355305</v>
      </c>
      <c r="Y632" s="17">
        <v>0.78640486149052102</v>
      </c>
      <c r="Z632" s="17">
        <v>0.77183691469856996</v>
      </c>
      <c r="AA632" s="17">
        <v>0.73499508861496199</v>
      </c>
      <c r="AB632" s="17">
        <v>0.76404246572854695</v>
      </c>
      <c r="AC632" s="17">
        <v>0.76693595324298902</v>
      </c>
      <c r="AD632" s="17">
        <v>0.66460891553983503</v>
      </c>
      <c r="AE632" s="17"/>
      <c r="AF632" s="17">
        <v>0.74901261996049195</v>
      </c>
      <c r="AG632" s="17">
        <v>0.74265461371098895</v>
      </c>
      <c r="AH632" s="17"/>
      <c r="AI632" s="17">
        <v>0.68389355697071597</v>
      </c>
      <c r="AJ632" s="17">
        <v>0.77387345653124395</v>
      </c>
      <c r="AK632" s="17"/>
      <c r="AL632" s="17">
        <v>0.76212536105941198</v>
      </c>
      <c r="AM632" s="17">
        <v>0.74468101354293104</v>
      </c>
      <c r="AN632" s="17"/>
      <c r="AO632" s="17">
        <v>0.72149054839343496</v>
      </c>
      <c r="AP632" s="17">
        <v>0.75257114846623996</v>
      </c>
    </row>
    <row r="633" spans="2:42" x14ac:dyDescent="0.35">
      <c r="B633" t="s">
        <v>124</v>
      </c>
      <c r="C633" s="17">
        <v>2.3585398208933E-2</v>
      </c>
      <c r="D633" s="17">
        <v>1.8183183064598801E-2</v>
      </c>
      <c r="E633" s="17">
        <v>2.7793423694973202E-2</v>
      </c>
      <c r="F633" s="17"/>
      <c r="G633" s="17">
        <v>4.8165990179452597E-2</v>
      </c>
      <c r="H633" s="17">
        <v>2.4381796258842601E-2</v>
      </c>
      <c r="I633" s="17">
        <v>2.3197793303549201E-2</v>
      </c>
      <c r="J633" s="17">
        <v>2.25173523083615E-2</v>
      </c>
      <c r="K633" s="17">
        <v>2.7824953160920301E-2</v>
      </c>
      <c r="L633" s="17">
        <v>4.8253842537398098E-3</v>
      </c>
      <c r="M633" s="17"/>
      <c r="N633" s="17">
        <v>1.5172346147253799E-2</v>
      </c>
      <c r="O633" s="17">
        <v>1.5778793414238001E-2</v>
      </c>
      <c r="P633" s="17">
        <v>2.5156929296419099E-2</v>
      </c>
      <c r="Q633" s="17">
        <v>3.8366898883158397E-2</v>
      </c>
      <c r="R633" s="17"/>
      <c r="S633" s="17">
        <v>2.4571251590707902E-2</v>
      </c>
      <c r="T633" s="17">
        <v>2.3921495507807301E-2</v>
      </c>
      <c r="U633" s="17">
        <v>1.88049470205464E-2</v>
      </c>
      <c r="V633" s="17">
        <v>3.40596585360625E-2</v>
      </c>
      <c r="W633" s="17">
        <v>2.1555316249724999E-2</v>
      </c>
      <c r="X633" s="17">
        <v>2.7049975987785801E-2</v>
      </c>
      <c r="Y633" s="17">
        <v>2.3682470565463101E-2</v>
      </c>
      <c r="Z633" s="17">
        <v>7.7167330991787996E-3</v>
      </c>
      <c r="AA633" s="17">
        <v>2.4458214413382799E-2</v>
      </c>
      <c r="AB633" s="17">
        <v>2.0720553290307E-2</v>
      </c>
      <c r="AC633" s="17">
        <v>1.7089135611950301E-2</v>
      </c>
      <c r="AD633" s="17">
        <v>3.0243202112427401E-2</v>
      </c>
      <c r="AE633" s="17"/>
      <c r="AF633" s="17">
        <v>1.8090550078099201E-2</v>
      </c>
      <c r="AG633" s="17">
        <v>2.87837456398344E-2</v>
      </c>
      <c r="AH633" s="17"/>
      <c r="AI633" s="17">
        <v>1.59981842966197E-2</v>
      </c>
      <c r="AJ633" s="17">
        <v>2.7005956861128999E-2</v>
      </c>
      <c r="AK633" s="17"/>
      <c r="AL633" s="17">
        <v>1.8236713424121299E-2</v>
      </c>
      <c r="AM633" s="17">
        <v>2.3991874300253999E-2</v>
      </c>
      <c r="AN633" s="17"/>
      <c r="AO633" s="17">
        <v>2.05603160275106E-2</v>
      </c>
      <c r="AP633" s="17">
        <v>2.44100966878147E-2</v>
      </c>
    </row>
    <row r="634" spans="2:42" x14ac:dyDescent="0.35"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</row>
    <row r="635" spans="2:42" x14ac:dyDescent="0.35">
      <c r="B635" s="6" t="s">
        <v>258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</row>
    <row r="636" spans="2:42" x14ac:dyDescent="0.35">
      <c r="B636" s="24" t="s">
        <v>59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</row>
    <row r="637" spans="2:42" x14ac:dyDescent="0.35">
      <c r="B637" t="s">
        <v>249</v>
      </c>
      <c r="C637" s="17">
        <v>8.7154422239456603E-2</v>
      </c>
      <c r="D637" s="17">
        <v>9.6018900583668201E-2</v>
      </c>
      <c r="E637" s="17">
        <v>7.8518860416492794E-2</v>
      </c>
      <c r="F637" s="17"/>
      <c r="G637" s="17">
        <v>0.16122684170249299</v>
      </c>
      <c r="H637" s="17">
        <v>0.14742479443602899</v>
      </c>
      <c r="I637" s="17">
        <v>0.11573510660587299</v>
      </c>
      <c r="J637" s="17">
        <v>5.19656378209764E-2</v>
      </c>
      <c r="K637" s="17">
        <v>5.3642193530243701E-2</v>
      </c>
      <c r="L637" s="17">
        <v>1.6126436369215E-2</v>
      </c>
      <c r="M637" s="17"/>
      <c r="N637" s="17">
        <v>0.114599363933301</v>
      </c>
      <c r="O637" s="17">
        <v>8.5876248958714096E-2</v>
      </c>
      <c r="P637" s="17">
        <v>7.7198536021070699E-2</v>
      </c>
      <c r="Q637" s="17">
        <v>6.7251315235566905E-2</v>
      </c>
      <c r="R637" s="17"/>
      <c r="S637" s="17">
        <v>0.140494950010702</v>
      </c>
      <c r="T637" s="17">
        <v>5.61314965421877E-2</v>
      </c>
      <c r="U637" s="17">
        <v>5.79171691665493E-2</v>
      </c>
      <c r="V637" s="17">
        <v>6.8514220127482706E-2</v>
      </c>
      <c r="W637" s="17">
        <v>6.2936770168887504E-2</v>
      </c>
      <c r="X637" s="17">
        <v>9.7069003288455899E-2</v>
      </c>
      <c r="Y637" s="17">
        <v>7.7774808751323199E-2</v>
      </c>
      <c r="Z637" s="17">
        <v>0.121036734171968</v>
      </c>
      <c r="AA637" s="17">
        <v>9.5778769547863601E-2</v>
      </c>
      <c r="AB637" s="17">
        <v>6.9515775783014905E-2</v>
      </c>
      <c r="AC637" s="17">
        <v>0.13494460731388899</v>
      </c>
      <c r="AD637" s="17">
        <v>5.54359770679533E-2</v>
      </c>
      <c r="AE637" s="17"/>
      <c r="AF637" s="17">
        <v>8.0261598321723804E-2</v>
      </c>
      <c r="AG637" s="17">
        <v>9.7229559159784304E-2</v>
      </c>
      <c r="AH637" s="17"/>
      <c r="AI637" s="17">
        <v>0.103877728378149</v>
      </c>
      <c r="AJ637" s="17">
        <v>7.9615021061747296E-2</v>
      </c>
      <c r="AK637" s="17"/>
      <c r="AL637" s="17">
        <v>7.8448156552571105E-2</v>
      </c>
      <c r="AM637" s="17">
        <v>8.7816059443514005E-2</v>
      </c>
      <c r="AN637" s="17"/>
      <c r="AO637" s="17">
        <v>7.4042365267173296E-2</v>
      </c>
      <c r="AP637" s="17">
        <v>9.0729033701736697E-2</v>
      </c>
    </row>
    <row r="638" spans="2:42" x14ac:dyDescent="0.35">
      <c r="B638" t="s">
        <v>250</v>
      </c>
      <c r="C638" s="17">
        <v>0.33137229267443502</v>
      </c>
      <c r="D638" s="17">
        <v>0.30855428837313098</v>
      </c>
      <c r="E638" s="17">
        <v>0.35348956771198498</v>
      </c>
      <c r="F638" s="17"/>
      <c r="G638" s="17">
        <v>0.40258740352803302</v>
      </c>
      <c r="H638" s="17">
        <v>0.43466527303145103</v>
      </c>
      <c r="I638" s="17">
        <v>0.35882620390039</v>
      </c>
      <c r="J638" s="17">
        <v>0.34764977610373898</v>
      </c>
      <c r="K638" s="17">
        <v>0.28007186480969998</v>
      </c>
      <c r="L638" s="17">
        <v>0.198123080153918</v>
      </c>
      <c r="M638" s="17"/>
      <c r="N638" s="17">
        <v>0.37620237601496098</v>
      </c>
      <c r="O638" s="17">
        <v>0.34253716168673598</v>
      </c>
      <c r="P638" s="17">
        <v>0.30527870476160701</v>
      </c>
      <c r="Q638" s="17">
        <v>0.29477974908788801</v>
      </c>
      <c r="R638" s="17"/>
      <c r="S638" s="17">
        <v>0.33975642619706597</v>
      </c>
      <c r="T638" s="17">
        <v>0.35505842073824501</v>
      </c>
      <c r="U638" s="17">
        <v>0.29959723545614397</v>
      </c>
      <c r="V638" s="17">
        <v>0.36155404695425702</v>
      </c>
      <c r="W638" s="17">
        <v>0.348198686139438</v>
      </c>
      <c r="X638" s="17">
        <v>0.284883226840074</v>
      </c>
      <c r="Y638" s="17">
        <v>0.37751477039322201</v>
      </c>
      <c r="Z638" s="17">
        <v>0.27623602691215998</v>
      </c>
      <c r="AA638" s="17">
        <v>0.33703169164020702</v>
      </c>
      <c r="AB638" s="17">
        <v>0.32935518536590902</v>
      </c>
      <c r="AC638" s="17">
        <v>0.26557422948494402</v>
      </c>
      <c r="AD638" s="17">
        <v>0.32887006598309199</v>
      </c>
      <c r="AE638" s="17"/>
      <c r="AF638" s="17">
        <v>0.33275176621782998</v>
      </c>
      <c r="AG638" s="17">
        <v>0.33089985307845798</v>
      </c>
      <c r="AH638" s="17"/>
      <c r="AI638" s="17">
        <v>0.373776197370423</v>
      </c>
      <c r="AJ638" s="17">
        <v>0.31225525646442898</v>
      </c>
      <c r="AK638" s="17"/>
      <c r="AL638" s="17">
        <v>0.41505327249354002</v>
      </c>
      <c r="AM638" s="17">
        <v>0.325012912945914</v>
      </c>
      <c r="AN638" s="17"/>
      <c r="AO638" s="17">
        <v>0.363574378214991</v>
      </c>
      <c r="AP638" s="17">
        <v>0.32259335399792399</v>
      </c>
    </row>
    <row r="639" spans="2:42" x14ac:dyDescent="0.35">
      <c r="B639" t="s">
        <v>251</v>
      </c>
      <c r="C639" s="17">
        <v>0.348346070239544</v>
      </c>
      <c r="D639" s="17">
        <v>0.34865971883798202</v>
      </c>
      <c r="E639" s="17">
        <v>0.34836057497377598</v>
      </c>
      <c r="F639" s="17"/>
      <c r="G639" s="17">
        <v>0.27929406151173602</v>
      </c>
      <c r="H639" s="17">
        <v>0.26475182716984902</v>
      </c>
      <c r="I639" s="17">
        <v>0.33520599528457501</v>
      </c>
      <c r="J639" s="17">
        <v>0.36100601839276403</v>
      </c>
      <c r="K639" s="17">
        <v>0.39520439939542501</v>
      </c>
      <c r="L639" s="17">
        <v>0.431856214221365</v>
      </c>
      <c r="M639" s="17"/>
      <c r="N639" s="17">
        <v>0.34241772058040498</v>
      </c>
      <c r="O639" s="17">
        <v>0.33375764427697502</v>
      </c>
      <c r="P639" s="17">
        <v>0.35576432955308201</v>
      </c>
      <c r="Q639" s="17">
        <v>0.36528206205520902</v>
      </c>
      <c r="R639" s="17"/>
      <c r="S639" s="17">
        <v>0.33650720376787702</v>
      </c>
      <c r="T639" s="17">
        <v>0.36665683377934499</v>
      </c>
      <c r="U639" s="17">
        <v>0.40464924047296402</v>
      </c>
      <c r="V639" s="17">
        <v>0.33933010918450102</v>
      </c>
      <c r="W639" s="17">
        <v>0.31033274970503499</v>
      </c>
      <c r="X639" s="17">
        <v>0.32069715494941498</v>
      </c>
      <c r="Y639" s="17">
        <v>0.29470794554198099</v>
      </c>
      <c r="Z639" s="17">
        <v>0.38005578282021102</v>
      </c>
      <c r="AA639" s="17">
        <v>0.362600337875427</v>
      </c>
      <c r="AB639" s="17">
        <v>0.324967913834457</v>
      </c>
      <c r="AC639" s="17">
        <v>0.39232912623785099</v>
      </c>
      <c r="AD639" s="17">
        <v>0.418951560826126</v>
      </c>
      <c r="AE639" s="17"/>
      <c r="AF639" s="17">
        <v>0.35811605788276002</v>
      </c>
      <c r="AG639" s="17">
        <v>0.33413019116884402</v>
      </c>
      <c r="AH639" s="17"/>
      <c r="AI639" s="17">
        <v>0.32524555654838699</v>
      </c>
      <c r="AJ639" s="17">
        <v>0.358760520509389</v>
      </c>
      <c r="AK639" s="17"/>
      <c r="AL639" s="17">
        <v>0.33552883931390598</v>
      </c>
      <c r="AM639" s="17">
        <v>0.349320122392142</v>
      </c>
      <c r="AN639" s="17"/>
      <c r="AO639" s="17">
        <v>0.35378381801466202</v>
      </c>
      <c r="AP639" s="17">
        <v>0.34686363040824902</v>
      </c>
    </row>
    <row r="640" spans="2:42" x14ac:dyDescent="0.35">
      <c r="B640" t="s">
        <v>252</v>
      </c>
      <c r="C640" s="17">
        <v>0.15637736005052999</v>
      </c>
      <c r="D640" s="17">
        <v>0.16089787339351699</v>
      </c>
      <c r="E640" s="17">
        <v>0.15183837469780001</v>
      </c>
      <c r="F640" s="17"/>
      <c r="G640" s="17">
        <v>0.106656511728616</v>
      </c>
      <c r="H640" s="17">
        <v>0.110351109760235</v>
      </c>
      <c r="I640" s="17">
        <v>0.12794572703819701</v>
      </c>
      <c r="J640" s="17">
        <v>0.15385611277130501</v>
      </c>
      <c r="K640" s="17">
        <v>0.16407568733932801</v>
      </c>
      <c r="L640" s="17">
        <v>0.247308278902474</v>
      </c>
      <c r="M640" s="17"/>
      <c r="N640" s="17">
        <v>0.11550564079636</v>
      </c>
      <c r="O640" s="17">
        <v>0.16440222673508501</v>
      </c>
      <c r="P640" s="17">
        <v>0.17573980391952301</v>
      </c>
      <c r="Q640" s="17">
        <v>0.17467625126214101</v>
      </c>
      <c r="R640" s="17"/>
      <c r="S640" s="17">
        <v>0.107881262572272</v>
      </c>
      <c r="T640" s="17">
        <v>0.141912814010349</v>
      </c>
      <c r="U640" s="17">
        <v>0.146064650284213</v>
      </c>
      <c r="V640" s="17">
        <v>0.17802759907820001</v>
      </c>
      <c r="W640" s="17">
        <v>0.201366588680023</v>
      </c>
      <c r="X640" s="17">
        <v>0.185108488659885</v>
      </c>
      <c r="Y640" s="17">
        <v>0.165189279352847</v>
      </c>
      <c r="Z640" s="17">
        <v>0.175465458446043</v>
      </c>
      <c r="AA640" s="17">
        <v>0.122286668715982</v>
      </c>
      <c r="AB640" s="17">
        <v>0.20786176699060899</v>
      </c>
      <c r="AC640" s="17">
        <v>0.150990201806664</v>
      </c>
      <c r="AD640" s="17">
        <v>0.14679638693736899</v>
      </c>
      <c r="AE640" s="17"/>
      <c r="AF640" s="17">
        <v>0.15058461976152299</v>
      </c>
      <c r="AG640" s="17">
        <v>0.16481148411164101</v>
      </c>
      <c r="AH640" s="17"/>
      <c r="AI640" s="17">
        <v>0.13699031838504999</v>
      </c>
      <c r="AJ640" s="17">
        <v>0.16511765838345499</v>
      </c>
      <c r="AK640" s="17"/>
      <c r="AL640" s="17">
        <v>0.103419784195033</v>
      </c>
      <c r="AM640" s="17">
        <v>0.16040189866247101</v>
      </c>
      <c r="AN640" s="17"/>
      <c r="AO640" s="17">
        <v>0.14342848559708499</v>
      </c>
      <c r="AP640" s="17">
        <v>0.159907484663529</v>
      </c>
    </row>
    <row r="641" spans="2:42" x14ac:dyDescent="0.35">
      <c r="B641" t="s">
        <v>253</v>
      </c>
      <c r="C641" s="17">
        <v>4.5215287594220402E-2</v>
      </c>
      <c r="D641" s="17">
        <v>5.1761650392482803E-2</v>
      </c>
      <c r="E641" s="17">
        <v>3.91518704280195E-2</v>
      </c>
      <c r="F641" s="17"/>
      <c r="G641" s="17">
        <v>1.8093517839330799E-2</v>
      </c>
      <c r="H641" s="17">
        <v>1.13523642028753E-2</v>
      </c>
      <c r="I641" s="17">
        <v>3.6580609678017698E-2</v>
      </c>
      <c r="J641" s="17">
        <v>5.8750360389731998E-2</v>
      </c>
      <c r="K641" s="17">
        <v>6.9988299311792193E-2</v>
      </c>
      <c r="L641" s="17">
        <v>7.0455407788516194E-2</v>
      </c>
      <c r="M641" s="17"/>
      <c r="N641" s="17">
        <v>3.5840070864278803E-2</v>
      </c>
      <c r="O641" s="17">
        <v>4.2033704286556603E-2</v>
      </c>
      <c r="P641" s="17">
        <v>4.4067379772873498E-2</v>
      </c>
      <c r="Q641" s="17">
        <v>5.9032106853994099E-2</v>
      </c>
      <c r="R641" s="17"/>
      <c r="S641" s="17">
        <v>4.04489108339516E-2</v>
      </c>
      <c r="T641" s="17">
        <v>5.0115003865535399E-2</v>
      </c>
      <c r="U641" s="17">
        <v>6.5620115770401596E-2</v>
      </c>
      <c r="V641" s="17">
        <v>1.9836497535691899E-2</v>
      </c>
      <c r="W641" s="17">
        <v>4.5914479331435401E-2</v>
      </c>
      <c r="X641" s="17">
        <v>5.5638477890812901E-2</v>
      </c>
      <c r="Y641" s="17">
        <v>6.1236449195900503E-2</v>
      </c>
      <c r="Z641" s="17">
        <v>2.9137953266660299E-2</v>
      </c>
      <c r="AA641" s="17">
        <v>4.7209135559197098E-2</v>
      </c>
      <c r="AB641" s="17">
        <v>4.2100998583738801E-2</v>
      </c>
      <c r="AC641" s="17">
        <v>4.0014832059414002E-2</v>
      </c>
      <c r="AD641" s="17">
        <v>2.4226343077352899E-2</v>
      </c>
      <c r="AE641" s="17"/>
      <c r="AF641" s="17">
        <v>4.6331946499880698E-2</v>
      </c>
      <c r="AG641" s="17">
        <v>4.4108390106655002E-2</v>
      </c>
      <c r="AH641" s="17"/>
      <c r="AI641" s="17">
        <v>3.3486423310116802E-2</v>
      </c>
      <c r="AJ641" s="17">
        <v>5.0503034673858298E-2</v>
      </c>
      <c r="AK641" s="17"/>
      <c r="AL641" s="17">
        <v>2.9084988128462701E-2</v>
      </c>
      <c r="AM641" s="17">
        <v>4.6441118119379898E-2</v>
      </c>
      <c r="AN641" s="17"/>
      <c r="AO641" s="17">
        <v>3.8003343993659802E-2</v>
      </c>
      <c r="AP641" s="17">
        <v>4.7181409028437399E-2</v>
      </c>
    </row>
    <row r="642" spans="2:42" x14ac:dyDescent="0.35">
      <c r="B642" t="s">
        <v>75</v>
      </c>
      <c r="C642" s="17">
        <v>3.1534567201814301E-2</v>
      </c>
      <c r="D642" s="17">
        <v>3.4107568419218998E-2</v>
      </c>
      <c r="E642" s="17">
        <v>2.8640751771926199E-2</v>
      </c>
      <c r="F642" s="17"/>
      <c r="G642" s="17">
        <v>3.2141663689791697E-2</v>
      </c>
      <c r="H642" s="17">
        <v>3.1454631399560298E-2</v>
      </c>
      <c r="I642" s="17">
        <v>2.5706357492947099E-2</v>
      </c>
      <c r="J642" s="17">
        <v>2.6772094521483901E-2</v>
      </c>
      <c r="K642" s="17">
        <v>3.7017555613511499E-2</v>
      </c>
      <c r="L642" s="17">
        <v>3.61305825645118E-2</v>
      </c>
      <c r="M642" s="17"/>
      <c r="N642" s="17">
        <v>1.5434827810694E-2</v>
      </c>
      <c r="O642" s="17">
        <v>3.1393014055932499E-2</v>
      </c>
      <c r="P642" s="17">
        <v>4.1951245971844103E-2</v>
      </c>
      <c r="Q642" s="17">
        <v>3.8978515505201698E-2</v>
      </c>
      <c r="R642" s="17"/>
      <c r="S642" s="17">
        <v>3.4911246618131803E-2</v>
      </c>
      <c r="T642" s="17">
        <v>3.01254310643372E-2</v>
      </c>
      <c r="U642" s="17">
        <v>2.6151588849727399E-2</v>
      </c>
      <c r="V642" s="17">
        <v>3.2737527119867799E-2</v>
      </c>
      <c r="W642" s="17">
        <v>3.1250725975180998E-2</v>
      </c>
      <c r="X642" s="17">
        <v>5.6603648371357999E-2</v>
      </c>
      <c r="Y642" s="17">
        <v>2.3576746764726399E-2</v>
      </c>
      <c r="Z642" s="17">
        <v>1.8068044382957199E-2</v>
      </c>
      <c r="AA642" s="17">
        <v>3.50933966613238E-2</v>
      </c>
      <c r="AB642" s="17">
        <v>2.61983594422707E-2</v>
      </c>
      <c r="AC642" s="17">
        <v>1.6147003097237701E-2</v>
      </c>
      <c r="AD642" s="17">
        <v>2.5719666108106502E-2</v>
      </c>
      <c r="AE642" s="17"/>
      <c r="AF642" s="17">
        <v>3.1954011316283101E-2</v>
      </c>
      <c r="AG642" s="17">
        <v>2.8820522374617599E-2</v>
      </c>
      <c r="AH642" s="17"/>
      <c r="AI642" s="17">
        <v>2.66237760078737E-2</v>
      </c>
      <c r="AJ642" s="17">
        <v>3.3748508907121999E-2</v>
      </c>
      <c r="AK642" s="17"/>
      <c r="AL642" s="17">
        <v>3.8464959316486698E-2</v>
      </c>
      <c r="AM642" s="17">
        <v>3.10078884365796E-2</v>
      </c>
      <c r="AN642" s="17"/>
      <c r="AO642" s="17">
        <v>2.7167608912429499E-2</v>
      </c>
      <c r="AP642" s="17">
        <v>3.2725088200123799E-2</v>
      </c>
    </row>
    <row r="643" spans="2:42" x14ac:dyDescent="0.35">
      <c r="B643" t="s">
        <v>254</v>
      </c>
      <c r="C643" s="17">
        <v>0.41852671491389198</v>
      </c>
      <c r="D643" s="17">
        <v>0.404573188956799</v>
      </c>
      <c r="E643" s="17">
        <v>0.43200842812847801</v>
      </c>
      <c r="F643" s="17"/>
      <c r="G643" s="17">
        <v>0.56381424523052603</v>
      </c>
      <c r="H643" s="17">
        <v>0.58209006746748004</v>
      </c>
      <c r="I643" s="17">
        <v>0.47456131050626299</v>
      </c>
      <c r="J643" s="17">
        <v>0.399615413924715</v>
      </c>
      <c r="K643" s="17">
        <v>0.333714058339943</v>
      </c>
      <c r="L643" s="17">
        <v>0.21424951652313301</v>
      </c>
      <c r="M643" s="17"/>
      <c r="N643" s="17">
        <v>0.49080173994826198</v>
      </c>
      <c r="O643" s="17">
        <v>0.42841341064545002</v>
      </c>
      <c r="P643" s="17">
        <v>0.38247724078267797</v>
      </c>
      <c r="Q643" s="17">
        <v>0.362031064323455</v>
      </c>
      <c r="R643" s="17"/>
      <c r="S643" s="17">
        <v>0.48025137620776798</v>
      </c>
      <c r="T643" s="17">
        <v>0.41118991728043303</v>
      </c>
      <c r="U643" s="17">
        <v>0.35751440462269402</v>
      </c>
      <c r="V643" s="17">
        <v>0.43006826708174001</v>
      </c>
      <c r="W643" s="17">
        <v>0.41113545630832599</v>
      </c>
      <c r="X643" s="17">
        <v>0.38195223012853002</v>
      </c>
      <c r="Y643" s="17">
        <v>0.45528957914454499</v>
      </c>
      <c r="Z643" s="17">
        <v>0.39727276108412801</v>
      </c>
      <c r="AA643" s="17">
        <v>0.43281046118806998</v>
      </c>
      <c r="AB643" s="17">
        <v>0.39887096114892401</v>
      </c>
      <c r="AC643" s="17">
        <v>0.40051883679883299</v>
      </c>
      <c r="AD643" s="17">
        <v>0.38430604305104499</v>
      </c>
      <c r="AE643" s="17"/>
      <c r="AF643" s="17">
        <v>0.41301336453955401</v>
      </c>
      <c r="AG643" s="17">
        <v>0.42812941223824202</v>
      </c>
      <c r="AH643" s="17"/>
      <c r="AI643" s="17">
        <v>0.47765392574857302</v>
      </c>
      <c r="AJ643" s="17">
        <v>0.39187027752617598</v>
      </c>
      <c r="AK643" s="17"/>
      <c r="AL643" s="17">
        <v>0.493501429046111</v>
      </c>
      <c r="AM643" s="17">
        <v>0.41282897238942801</v>
      </c>
      <c r="AN643" s="17"/>
      <c r="AO643" s="17">
        <v>0.43761674348216401</v>
      </c>
      <c r="AP643" s="17">
        <v>0.41332238769966001</v>
      </c>
    </row>
    <row r="644" spans="2:42" x14ac:dyDescent="0.35">
      <c r="B644" t="s">
        <v>255</v>
      </c>
      <c r="C644" s="17">
        <v>0.20159264764474999</v>
      </c>
      <c r="D644" s="17">
        <v>0.212659523786</v>
      </c>
      <c r="E644" s="17">
        <v>0.190990245125819</v>
      </c>
      <c r="F644" s="17"/>
      <c r="G644" s="17">
        <v>0.12475002956794699</v>
      </c>
      <c r="H644" s="17">
        <v>0.121703473963111</v>
      </c>
      <c r="I644" s="17">
        <v>0.164526336716214</v>
      </c>
      <c r="J644" s="17">
        <v>0.21260647316103701</v>
      </c>
      <c r="K644" s="17">
        <v>0.23406398665111999</v>
      </c>
      <c r="L644" s="17">
        <v>0.31776368669098998</v>
      </c>
      <c r="M644" s="17"/>
      <c r="N644" s="17">
        <v>0.15134571166063901</v>
      </c>
      <c r="O644" s="17">
        <v>0.20643593102164201</v>
      </c>
      <c r="P644" s="17">
        <v>0.21980718369239599</v>
      </c>
      <c r="Q644" s="17">
        <v>0.233708358116135</v>
      </c>
      <c r="R644" s="17"/>
      <c r="S644" s="17">
        <v>0.14833017340622401</v>
      </c>
      <c r="T644" s="17">
        <v>0.19202781787588499</v>
      </c>
      <c r="U644" s="17">
        <v>0.211684766054615</v>
      </c>
      <c r="V644" s="17">
        <v>0.19786409661389201</v>
      </c>
      <c r="W644" s="17">
        <v>0.24728106801145799</v>
      </c>
      <c r="X644" s="17">
        <v>0.24074696655069799</v>
      </c>
      <c r="Y644" s="17">
        <v>0.22642572854874801</v>
      </c>
      <c r="Z644" s="17">
        <v>0.20460341171270299</v>
      </c>
      <c r="AA644" s="17">
        <v>0.16949580427517899</v>
      </c>
      <c r="AB644" s="17">
        <v>0.24996276557434799</v>
      </c>
      <c r="AC644" s="17">
        <v>0.19100503386607801</v>
      </c>
      <c r="AD644" s="17">
        <v>0.17102273001472201</v>
      </c>
      <c r="AE644" s="17"/>
      <c r="AF644" s="17">
        <v>0.196916566261404</v>
      </c>
      <c r="AG644" s="17">
        <v>0.208919874218296</v>
      </c>
      <c r="AH644" s="17"/>
      <c r="AI644" s="17">
        <v>0.17047674169516699</v>
      </c>
      <c r="AJ644" s="17">
        <v>0.21562069305731299</v>
      </c>
      <c r="AK644" s="17"/>
      <c r="AL644" s="17">
        <v>0.132504772323496</v>
      </c>
      <c r="AM644" s="17">
        <v>0.20684301678185099</v>
      </c>
      <c r="AN644" s="17"/>
      <c r="AO644" s="17">
        <v>0.181431829590745</v>
      </c>
      <c r="AP644" s="17">
        <v>0.20708889369196701</v>
      </c>
    </row>
    <row r="645" spans="2:42" x14ac:dyDescent="0.35">
      <c r="B645" t="s">
        <v>256</v>
      </c>
      <c r="C645" s="17">
        <v>0.216934067269141</v>
      </c>
      <c r="D645" s="17">
        <v>0.191913665170799</v>
      </c>
      <c r="E645" s="17">
        <v>0.24101818300265901</v>
      </c>
      <c r="F645" s="17"/>
      <c r="G645" s="17">
        <v>0.43906421566258003</v>
      </c>
      <c r="H645" s="17">
        <v>0.46038659350437</v>
      </c>
      <c r="I645" s="17">
        <v>0.31003497379004902</v>
      </c>
      <c r="J645" s="17">
        <v>0.18700894076367799</v>
      </c>
      <c r="K645" s="17">
        <v>9.96500716888232E-2</v>
      </c>
      <c r="L645" s="17">
        <v>-0.10351417016785699</v>
      </c>
      <c r="M645" s="17"/>
      <c r="N645" s="17">
        <v>0.339456028287624</v>
      </c>
      <c r="O645" s="17">
        <v>0.22197747962380901</v>
      </c>
      <c r="P645" s="17">
        <v>0.16267005709028201</v>
      </c>
      <c r="Q645" s="17">
        <v>0.128322706207321</v>
      </c>
      <c r="R645" s="17"/>
      <c r="S645" s="17">
        <v>0.33192120280154402</v>
      </c>
      <c r="T645" s="17">
        <v>0.21916209940454801</v>
      </c>
      <c r="U645" s="17">
        <v>0.14582963856807901</v>
      </c>
      <c r="V645" s="17">
        <v>0.232204170467848</v>
      </c>
      <c r="W645" s="17">
        <v>0.16385438829686699</v>
      </c>
      <c r="X645" s="17">
        <v>0.141205263577832</v>
      </c>
      <c r="Y645" s="17">
        <v>0.228863850595797</v>
      </c>
      <c r="Z645" s="17">
        <v>0.19266934937142499</v>
      </c>
      <c r="AA645" s="17">
        <v>0.26331465691289102</v>
      </c>
      <c r="AB645" s="17">
        <v>0.14890819557457599</v>
      </c>
      <c r="AC645" s="17">
        <v>0.20951380293275501</v>
      </c>
      <c r="AD645" s="17">
        <v>0.213283313036323</v>
      </c>
      <c r="AE645" s="17"/>
      <c r="AF645" s="17">
        <v>0.21609679827815001</v>
      </c>
      <c r="AG645" s="17">
        <v>0.219209538019946</v>
      </c>
      <c r="AH645" s="17"/>
      <c r="AI645" s="17">
        <v>0.30717718405340599</v>
      </c>
      <c r="AJ645" s="17">
        <v>0.17624958446886299</v>
      </c>
      <c r="AK645" s="17"/>
      <c r="AL645" s="17">
        <v>0.36099665672261499</v>
      </c>
      <c r="AM645" s="17">
        <v>0.20598595560757699</v>
      </c>
      <c r="AN645" s="17"/>
      <c r="AO645" s="17">
        <v>0.25618491389141901</v>
      </c>
      <c r="AP645" s="17">
        <v>0.206233494007694</v>
      </c>
    </row>
    <row r="646" spans="2:42" x14ac:dyDescent="0.35"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</row>
    <row r="647" spans="2:42" x14ac:dyDescent="0.35">
      <c r="B647" s="6" t="s">
        <v>259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</row>
    <row r="648" spans="2:42" x14ac:dyDescent="0.35">
      <c r="B648" s="24" t="s">
        <v>59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</row>
    <row r="649" spans="2:42" x14ac:dyDescent="0.35">
      <c r="B649" t="s">
        <v>249</v>
      </c>
      <c r="C649" s="17">
        <v>8.4643749034614704E-2</v>
      </c>
      <c r="D649" s="17">
        <v>9.3404895777900301E-2</v>
      </c>
      <c r="E649" s="17">
        <v>7.6090867428143E-2</v>
      </c>
      <c r="F649" s="17"/>
      <c r="G649" s="17">
        <v>0.15831560206547199</v>
      </c>
      <c r="H649" s="17">
        <v>0.16149248191715401</v>
      </c>
      <c r="I649" s="17">
        <v>0.10624009418987899</v>
      </c>
      <c r="J649" s="17">
        <v>5.2523062397282702E-2</v>
      </c>
      <c r="K649" s="17">
        <v>3.2523519749381703E-2</v>
      </c>
      <c r="L649" s="17">
        <v>1.6013213245591899E-2</v>
      </c>
      <c r="M649" s="17"/>
      <c r="N649" s="17">
        <v>0.10678564823150601</v>
      </c>
      <c r="O649" s="17">
        <v>8.8987284427902699E-2</v>
      </c>
      <c r="P649" s="17">
        <v>6.7659372808169693E-2</v>
      </c>
      <c r="Q649" s="17">
        <v>6.9435861730759496E-2</v>
      </c>
      <c r="R649" s="17"/>
      <c r="S649" s="17">
        <v>0.13138138625055101</v>
      </c>
      <c r="T649" s="17">
        <v>7.2958848079649294E-2</v>
      </c>
      <c r="U649" s="17">
        <v>5.8514622535779201E-2</v>
      </c>
      <c r="V649" s="17">
        <v>7.22370486317616E-2</v>
      </c>
      <c r="W649" s="17">
        <v>4.8044395151131597E-2</v>
      </c>
      <c r="X649" s="17">
        <v>0.12777672969312001</v>
      </c>
      <c r="Y649" s="17">
        <v>7.5639523313762794E-2</v>
      </c>
      <c r="Z649" s="17">
        <v>0.103873936478509</v>
      </c>
      <c r="AA649" s="17">
        <v>5.6127417193394903E-2</v>
      </c>
      <c r="AB649" s="17">
        <v>7.0082402283558401E-2</v>
      </c>
      <c r="AC649" s="17">
        <v>0.12604999137404899</v>
      </c>
      <c r="AD649" s="17">
        <v>5.8209107046400498E-2</v>
      </c>
      <c r="AE649" s="17"/>
      <c r="AF649" s="17">
        <v>8.4748668087487405E-2</v>
      </c>
      <c r="AG649" s="17">
        <v>8.5251510783866294E-2</v>
      </c>
      <c r="AH649" s="17"/>
      <c r="AI649" s="17">
        <v>0.116077271319596</v>
      </c>
      <c r="AJ649" s="17">
        <v>7.0472512021461403E-2</v>
      </c>
      <c r="AK649" s="17"/>
      <c r="AL649" s="17">
        <v>9.6971553683240702E-2</v>
      </c>
      <c r="AM649" s="17">
        <v>8.3706891087335394E-2</v>
      </c>
      <c r="AN649" s="17"/>
      <c r="AO649" s="17">
        <v>9.1028442411964797E-2</v>
      </c>
      <c r="AP649" s="17">
        <v>8.2903152713376699E-2</v>
      </c>
    </row>
    <row r="650" spans="2:42" x14ac:dyDescent="0.35">
      <c r="B650" t="s">
        <v>250</v>
      </c>
      <c r="C650" s="17">
        <v>0.35386071380700301</v>
      </c>
      <c r="D650" s="17">
        <v>0.34456260463341498</v>
      </c>
      <c r="E650" s="17">
        <v>0.36277314387337101</v>
      </c>
      <c r="F650" s="17"/>
      <c r="G650" s="17">
        <v>0.36684765890316701</v>
      </c>
      <c r="H650" s="17">
        <v>0.43916275978768698</v>
      </c>
      <c r="I650" s="17">
        <v>0.41259871471060999</v>
      </c>
      <c r="J650" s="17">
        <v>0.384563137527</v>
      </c>
      <c r="K650" s="17">
        <v>0.31846781924029899</v>
      </c>
      <c r="L650" s="17">
        <v>0.22640808287165701</v>
      </c>
      <c r="M650" s="17"/>
      <c r="N650" s="17">
        <v>0.415908499514756</v>
      </c>
      <c r="O650" s="17">
        <v>0.36934279954273003</v>
      </c>
      <c r="P650" s="17">
        <v>0.35122067591463402</v>
      </c>
      <c r="Q650" s="17">
        <v>0.275169460838666</v>
      </c>
      <c r="R650" s="17"/>
      <c r="S650" s="17">
        <v>0.40565621969916799</v>
      </c>
      <c r="T650" s="17">
        <v>0.35281623881505703</v>
      </c>
      <c r="U650" s="17">
        <v>0.33409720807586801</v>
      </c>
      <c r="V650" s="17">
        <v>0.32979954811070999</v>
      </c>
      <c r="W650" s="17">
        <v>0.41144116855034102</v>
      </c>
      <c r="X650" s="17">
        <v>0.29399397445581898</v>
      </c>
      <c r="Y650" s="17">
        <v>0.372664235199194</v>
      </c>
      <c r="Z650" s="17">
        <v>0.36377329084645099</v>
      </c>
      <c r="AA650" s="17">
        <v>0.34945625389339402</v>
      </c>
      <c r="AB650" s="17">
        <v>0.34226983281490803</v>
      </c>
      <c r="AC650" s="17">
        <v>0.32191178002441301</v>
      </c>
      <c r="AD650" s="17">
        <v>0.32753298891070498</v>
      </c>
      <c r="AE650" s="17"/>
      <c r="AF650" s="17">
        <v>0.358805105660017</v>
      </c>
      <c r="AG650" s="17">
        <v>0.34861404304667098</v>
      </c>
      <c r="AH650" s="17"/>
      <c r="AI650" s="17">
        <v>0.398931469787141</v>
      </c>
      <c r="AJ650" s="17">
        <v>0.333541375758727</v>
      </c>
      <c r="AK650" s="17"/>
      <c r="AL650" s="17">
        <v>0.36372371443469498</v>
      </c>
      <c r="AM650" s="17">
        <v>0.35311116992750102</v>
      </c>
      <c r="AN650" s="17"/>
      <c r="AO650" s="17">
        <v>0.37033420847477699</v>
      </c>
      <c r="AP650" s="17">
        <v>0.34936970656170802</v>
      </c>
    </row>
    <row r="651" spans="2:42" x14ac:dyDescent="0.35">
      <c r="B651" t="s">
        <v>251</v>
      </c>
      <c r="C651" s="17">
        <v>0.37440451624238102</v>
      </c>
      <c r="D651" s="17">
        <v>0.35042650304146999</v>
      </c>
      <c r="E651" s="17">
        <v>0.39784934128197302</v>
      </c>
      <c r="F651" s="17"/>
      <c r="G651" s="17">
        <v>0.32740333801141203</v>
      </c>
      <c r="H651" s="17">
        <v>0.26612086981236199</v>
      </c>
      <c r="I651" s="17">
        <v>0.32113153059037097</v>
      </c>
      <c r="J651" s="17">
        <v>0.37048771529650498</v>
      </c>
      <c r="K651" s="17">
        <v>0.42958040141770998</v>
      </c>
      <c r="L651" s="17">
        <v>0.50391359516292999</v>
      </c>
      <c r="M651" s="17"/>
      <c r="N651" s="17">
        <v>0.33437821319510802</v>
      </c>
      <c r="O651" s="17">
        <v>0.34672919731406898</v>
      </c>
      <c r="P651" s="17">
        <v>0.38254225955554899</v>
      </c>
      <c r="Q651" s="17">
        <v>0.43894477599267701</v>
      </c>
      <c r="R651" s="17"/>
      <c r="S651" s="17">
        <v>0.30831387192320397</v>
      </c>
      <c r="T651" s="17">
        <v>0.39181131335108699</v>
      </c>
      <c r="U651" s="17">
        <v>0.41771928632614902</v>
      </c>
      <c r="V651" s="17">
        <v>0.40675393122564801</v>
      </c>
      <c r="W651" s="17">
        <v>0.32638317206107798</v>
      </c>
      <c r="X651" s="17">
        <v>0.362726720089315</v>
      </c>
      <c r="Y651" s="17">
        <v>0.34877919084826298</v>
      </c>
      <c r="Z651" s="17">
        <v>0.39356198445959301</v>
      </c>
      <c r="AA651" s="17">
        <v>0.39385138644107098</v>
      </c>
      <c r="AB651" s="17">
        <v>0.38796733879844097</v>
      </c>
      <c r="AC651" s="17">
        <v>0.407447713355443</v>
      </c>
      <c r="AD651" s="17">
        <v>0.41794380940055198</v>
      </c>
      <c r="AE651" s="17"/>
      <c r="AF651" s="17">
        <v>0.37615656526354202</v>
      </c>
      <c r="AG651" s="17">
        <v>0.37140309614038602</v>
      </c>
      <c r="AH651" s="17"/>
      <c r="AI651" s="17">
        <v>0.34347562769061502</v>
      </c>
      <c r="AJ651" s="17">
        <v>0.38834824823164998</v>
      </c>
      <c r="AK651" s="17"/>
      <c r="AL651" s="17">
        <v>0.41114356389814</v>
      </c>
      <c r="AM651" s="17">
        <v>0.37161251314427801</v>
      </c>
      <c r="AN651" s="17"/>
      <c r="AO651" s="17">
        <v>0.37459831468640697</v>
      </c>
      <c r="AP651" s="17">
        <v>0.37435168287376003</v>
      </c>
    </row>
    <row r="652" spans="2:42" x14ac:dyDescent="0.35">
      <c r="B652" t="s">
        <v>252</v>
      </c>
      <c r="C652" s="17">
        <v>0.111567395434173</v>
      </c>
      <c r="D652" s="17">
        <v>0.125473975347897</v>
      </c>
      <c r="E652" s="17">
        <v>9.8182891230915406E-2</v>
      </c>
      <c r="F652" s="17"/>
      <c r="G652" s="17">
        <v>9.4878503441966994E-2</v>
      </c>
      <c r="H652" s="17">
        <v>9.1725494913908606E-2</v>
      </c>
      <c r="I652" s="17">
        <v>0.100337247284569</v>
      </c>
      <c r="J652" s="17">
        <v>9.5061443192283102E-2</v>
      </c>
      <c r="K652" s="17">
        <v>0.12600455468982499</v>
      </c>
      <c r="L652" s="17">
        <v>0.15182390535586801</v>
      </c>
      <c r="M652" s="17"/>
      <c r="N652" s="17">
        <v>9.7102085417230394E-2</v>
      </c>
      <c r="O652" s="17">
        <v>0.108131562806854</v>
      </c>
      <c r="P652" s="17">
        <v>0.12589683371074101</v>
      </c>
      <c r="Q652" s="17">
        <v>0.119636274663789</v>
      </c>
      <c r="R652" s="17"/>
      <c r="S652" s="17">
        <v>0.107478562980815</v>
      </c>
      <c r="T652" s="17">
        <v>9.8787101269576599E-2</v>
      </c>
      <c r="U652" s="17">
        <v>8.1686418676245806E-2</v>
      </c>
      <c r="V652" s="17">
        <v>0.13148612620824299</v>
      </c>
      <c r="W652" s="17">
        <v>0.13485736383215999</v>
      </c>
      <c r="X652" s="17">
        <v>0.12588013998271899</v>
      </c>
      <c r="Y652" s="17">
        <v>0.122885742929605</v>
      </c>
      <c r="Z652" s="17">
        <v>6.4341816265502005E-2</v>
      </c>
      <c r="AA652" s="17">
        <v>0.11554431025478</v>
      </c>
      <c r="AB652" s="17">
        <v>0.12773405506871899</v>
      </c>
      <c r="AC652" s="17">
        <v>0.102106192864041</v>
      </c>
      <c r="AD652" s="17">
        <v>9.3675266643205704E-2</v>
      </c>
      <c r="AE652" s="17"/>
      <c r="AF652" s="17">
        <v>0.110025969339676</v>
      </c>
      <c r="AG652" s="17">
        <v>0.114635661111867</v>
      </c>
      <c r="AH652" s="17"/>
      <c r="AI652" s="17">
        <v>9.2289145595206803E-2</v>
      </c>
      <c r="AJ652" s="17">
        <v>0.12025864693281001</v>
      </c>
      <c r="AK652" s="17"/>
      <c r="AL652" s="17">
        <v>7.9071636472799203E-2</v>
      </c>
      <c r="AM652" s="17">
        <v>0.11403692759367499</v>
      </c>
      <c r="AN652" s="17"/>
      <c r="AO652" s="17">
        <v>9.6838005124716797E-2</v>
      </c>
      <c r="AP652" s="17">
        <v>0.11558292461802901</v>
      </c>
    </row>
    <row r="653" spans="2:42" x14ac:dyDescent="0.35">
      <c r="B653" t="s">
        <v>253</v>
      </c>
      <c r="C653" s="17">
        <v>3.2278760009958503E-2</v>
      </c>
      <c r="D653" s="17">
        <v>4.3794581415799602E-2</v>
      </c>
      <c r="E653" s="17">
        <v>2.1269852962017E-2</v>
      </c>
      <c r="F653" s="17"/>
      <c r="G653" s="17">
        <v>1.7958367965072899E-2</v>
      </c>
      <c r="H653" s="17">
        <v>7.9429619188200705E-3</v>
      </c>
      <c r="I653" s="17">
        <v>2.90049760184517E-2</v>
      </c>
      <c r="J653" s="17">
        <v>4.8822309700762699E-2</v>
      </c>
      <c r="K653" s="17">
        <v>5.3245287901245601E-2</v>
      </c>
      <c r="L653" s="17">
        <v>3.6909056232234602E-2</v>
      </c>
      <c r="M653" s="17"/>
      <c r="N653" s="17">
        <v>2.5955069587704101E-2</v>
      </c>
      <c r="O653" s="17">
        <v>3.5891421036987503E-2</v>
      </c>
      <c r="P653" s="17">
        <v>3.0548766649236801E-2</v>
      </c>
      <c r="Q653" s="17">
        <v>3.7308772703486898E-2</v>
      </c>
      <c r="R653" s="17"/>
      <c r="S653" s="17">
        <v>2.1714378687744802E-2</v>
      </c>
      <c r="T653" s="17">
        <v>3.11262097949793E-2</v>
      </c>
      <c r="U653" s="17">
        <v>4.8556347100942601E-2</v>
      </c>
      <c r="V653" s="17">
        <v>1.33808740049772E-2</v>
      </c>
      <c r="W653" s="17">
        <v>2.6170355707524101E-2</v>
      </c>
      <c r="X653" s="17">
        <v>3.7782035016545798E-2</v>
      </c>
      <c r="Y653" s="17">
        <v>3.2174338987867902E-2</v>
      </c>
      <c r="Z653" s="17">
        <v>3.2818662875553503E-2</v>
      </c>
      <c r="AA653" s="17">
        <v>5.0640206953968397E-2</v>
      </c>
      <c r="AB653" s="17">
        <v>3.2813513004886601E-2</v>
      </c>
      <c r="AC653" s="17">
        <v>2.5418325319923201E-2</v>
      </c>
      <c r="AD653" s="17">
        <v>3.9623670077360999E-2</v>
      </c>
      <c r="AE653" s="17"/>
      <c r="AF653" s="17">
        <v>2.5668487291928901E-2</v>
      </c>
      <c r="AG653" s="17">
        <v>4.0717661394035501E-2</v>
      </c>
      <c r="AH653" s="17"/>
      <c r="AI653" s="17">
        <v>1.8625208488717002E-2</v>
      </c>
      <c r="AJ653" s="17">
        <v>3.8434217642883697E-2</v>
      </c>
      <c r="AK653" s="17"/>
      <c r="AL653" s="17">
        <v>7.6149574279886197E-3</v>
      </c>
      <c r="AM653" s="17">
        <v>3.4153098557464602E-2</v>
      </c>
      <c r="AN653" s="17"/>
      <c r="AO653" s="17">
        <v>2.9085301456413599E-2</v>
      </c>
      <c r="AP653" s="17">
        <v>3.3149361287389503E-2</v>
      </c>
    </row>
    <row r="654" spans="2:42" x14ac:dyDescent="0.35">
      <c r="B654" t="s">
        <v>75</v>
      </c>
      <c r="C654" s="17">
        <v>4.3244865471870099E-2</v>
      </c>
      <c r="D654" s="17">
        <v>4.2337439783517401E-2</v>
      </c>
      <c r="E654" s="17">
        <v>4.3833903223581001E-2</v>
      </c>
      <c r="F654" s="17"/>
      <c r="G654" s="17">
        <v>3.4596529612909203E-2</v>
      </c>
      <c r="H654" s="17">
        <v>3.3555431650068301E-2</v>
      </c>
      <c r="I654" s="17">
        <v>3.0687437206120799E-2</v>
      </c>
      <c r="J654" s="17">
        <v>4.8542331886166697E-2</v>
      </c>
      <c r="K654" s="17">
        <v>4.0178417001538499E-2</v>
      </c>
      <c r="L654" s="17">
        <v>6.4932147131717299E-2</v>
      </c>
      <c r="M654" s="17"/>
      <c r="N654" s="17">
        <v>1.98704840536954E-2</v>
      </c>
      <c r="O654" s="17">
        <v>5.0917734871457003E-2</v>
      </c>
      <c r="P654" s="17">
        <v>4.2132091361669899E-2</v>
      </c>
      <c r="Q654" s="17">
        <v>5.9504854070621303E-2</v>
      </c>
      <c r="R654" s="17"/>
      <c r="S654" s="17">
        <v>2.5455580458517001E-2</v>
      </c>
      <c r="T654" s="17">
        <v>5.2500288689650801E-2</v>
      </c>
      <c r="U654" s="17">
        <v>5.9426117285015602E-2</v>
      </c>
      <c r="V654" s="17">
        <v>4.6342471818659602E-2</v>
      </c>
      <c r="W654" s="17">
        <v>5.3103544697764897E-2</v>
      </c>
      <c r="X654" s="17">
        <v>5.1840400762480698E-2</v>
      </c>
      <c r="Y654" s="17">
        <v>4.7856968721306403E-2</v>
      </c>
      <c r="Z654" s="17">
        <v>4.1630309074391497E-2</v>
      </c>
      <c r="AA654" s="17">
        <v>3.43804252633923E-2</v>
      </c>
      <c r="AB654" s="17">
        <v>3.9132858029486697E-2</v>
      </c>
      <c r="AC654" s="17">
        <v>1.7065997062131098E-2</v>
      </c>
      <c r="AD654" s="17">
        <v>6.3015157921775894E-2</v>
      </c>
      <c r="AE654" s="17"/>
      <c r="AF654" s="17">
        <v>4.45952043573484E-2</v>
      </c>
      <c r="AG654" s="17">
        <v>3.9378027523174701E-2</v>
      </c>
      <c r="AH654" s="17"/>
      <c r="AI654" s="17">
        <v>3.0601277118725199E-2</v>
      </c>
      <c r="AJ654" s="17">
        <v>4.8944999412468E-2</v>
      </c>
      <c r="AK654" s="17"/>
      <c r="AL654" s="17">
        <v>4.1474574083136498E-2</v>
      </c>
      <c r="AM654" s="17">
        <v>4.3379399689746398E-2</v>
      </c>
      <c r="AN654" s="17"/>
      <c r="AO654" s="17">
        <v>3.8115727845720399E-2</v>
      </c>
      <c r="AP654" s="17">
        <v>4.4643171945736401E-2</v>
      </c>
    </row>
    <row r="655" spans="2:42" x14ac:dyDescent="0.35">
      <c r="B655" t="s">
        <v>254</v>
      </c>
      <c r="C655" s="17">
        <v>0.43850446284161798</v>
      </c>
      <c r="D655" s="17">
        <v>0.43796750041131499</v>
      </c>
      <c r="E655" s="17">
        <v>0.43886401130151398</v>
      </c>
      <c r="F655" s="17"/>
      <c r="G655" s="17">
        <v>0.52516326096863897</v>
      </c>
      <c r="H655" s="17">
        <v>0.60065524170484097</v>
      </c>
      <c r="I655" s="17">
        <v>0.51883880890048795</v>
      </c>
      <c r="J655" s="17">
        <v>0.43708619992428299</v>
      </c>
      <c r="K655" s="17">
        <v>0.35099133898968099</v>
      </c>
      <c r="L655" s="17">
        <v>0.242421296117249</v>
      </c>
      <c r="M655" s="17"/>
      <c r="N655" s="17">
        <v>0.52269414774626199</v>
      </c>
      <c r="O655" s="17">
        <v>0.45833008397063202</v>
      </c>
      <c r="P655" s="17">
        <v>0.41888004872280399</v>
      </c>
      <c r="Q655" s="17">
        <v>0.344605322569425</v>
      </c>
      <c r="R655" s="17"/>
      <c r="S655" s="17">
        <v>0.53703760594971905</v>
      </c>
      <c r="T655" s="17">
        <v>0.425775086894706</v>
      </c>
      <c r="U655" s="17">
        <v>0.39261183061164701</v>
      </c>
      <c r="V655" s="17">
        <v>0.402036596742471</v>
      </c>
      <c r="W655" s="17">
        <v>0.45948556370147298</v>
      </c>
      <c r="X655" s="17">
        <v>0.42177070414893902</v>
      </c>
      <c r="Y655" s="17">
        <v>0.44830375851295701</v>
      </c>
      <c r="Z655" s="17">
        <v>0.46764722732496</v>
      </c>
      <c r="AA655" s="17">
        <v>0.405583671086789</v>
      </c>
      <c r="AB655" s="17">
        <v>0.41235223509846602</v>
      </c>
      <c r="AC655" s="17">
        <v>0.44796177139846199</v>
      </c>
      <c r="AD655" s="17">
        <v>0.38574209595710601</v>
      </c>
      <c r="AE655" s="17"/>
      <c r="AF655" s="17">
        <v>0.44355377374750399</v>
      </c>
      <c r="AG655" s="17">
        <v>0.43386555383053699</v>
      </c>
      <c r="AH655" s="17"/>
      <c r="AI655" s="17">
        <v>0.515008741106736</v>
      </c>
      <c r="AJ655" s="17">
        <v>0.40401388778018898</v>
      </c>
      <c r="AK655" s="17"/>
      <c r="AL655" s="17">
        <v>0.46069526811793599</v>
      </c>
      <c r="AM655" s="17">
        <v>0.436818061014836</v>
      </c>
      <c r="AN655" s="17"/>
      <c r="AO655" s="17">
        <v>0.461362650886742</v>
      </c>
      <c r="AP655" s="17">
        <v>0.43227285927508502</v>
      </c>
    </row>
    <row r="656" spans="2:42" x14ac:dyDescent="0.35">
      <c r="B656" t="s">
        <v>255</v>
      </c>
      <c r="C656" s="17">
        <v>0.14384615544413201</v>
      </c>
      <c r="D656" s="17">
        <v>0.16926855676369701</v>
      </c>
      <c r="E656" s="17">
        <v>0.119452744192932</v>
      </c>
      <c r="F656" s="17"/>
      <c r="G656" s="17">
        <v>0.11283687140704</v>
      </c>
      <c r="H656" s="17">
        <v>9.9668456832728694E-2</v>
      </c>
      <c r="I656" s="17">
        <v>0.12934222330302</v>
      </c>
      <c r="J656" s="17">
        <v>0.143883752893046</v>
      </c>
      <c r="K656" s="17">
        <v>0.17924984259107099</v>
      </c>
      <c r="L656" s="17">
        <v>0.18873296158810299</v>
      </c>
      <c r="M656" s="17"/>
      <c r="N656" s="17">
        <v>0.123057155004934</v>
      </c>
      <c r="O656" s="17">
        <v>0.14402298384384099</v>
      </c>
      <c r="P656" s="17">
        <v>0.15644560035997801</v>
      </c>
      <c r="Q656" s="17">
        <v>0.15694504736727599</v>
      </c>
      <c r="R656" s="17"/>
      <c r="S656" s="17">
        <v>0.12919294166855999</v>
      </c>
      <c r="T656" s="17">
        <v>0.129913311064556</v>
      </c>
      <c r="U656" s="17">
        <v>0.13024276577718799</v>
      </c>
      <c r="V656" s="17">
        <v>0.14486700021322099</v>
      </c>
      <c r="W656" s="17">
        <v>0.16102771953968401</v>
      </c>
      <c r="X656" s="17">
        <v>0.163662174999265</v>
      </c>
      <c r="Y656" s="17">
        <v>0.155060081917473</v>
      </c>
      <c r="Z656" s="17">
        <v>9.7160479141055495E-2</v>
      </c>
      <c r="AA656" s="17">
        <v>0.16618451720874799</v>
      </c>
      <c r="AB656" s="17">
        <v>0.16054756807360601</v>
      </c>
      <c r="AC656" s="17">
        <v>0.12752451818396399</v>
      </c>
      <c r="AD656" s="17">
        <v>0.133298936720567</v>
      </c>
      <c r="AE656" s="17"/>
      <c r="AF656" s="17">
        <v>0.13569445663160501</v>
      </c>
      <c r="AG656" s="17">
        <v>0.155353322505903</v>
      </c>
      <c r="AH656" s="17"/>
      <c r="AI656" s="17">
        <v>0.110914354083924</v>
      </c>
      <c r="AJ656" s="17">
        <v>0.15869286457569401</v>
      </c>
      <c r="AK656" s="17"/>
      <c r="AL656" s="17">
        <v>8.6686593900787798E-2</v>
      </c>
      <c r="AM656" s="17">
        <v>0.14819002615113899</v>
      </c>
      <c r="AN656" s="17"/>
      <c r="AO656" s="17">
        <v>0.12592330658112999</v>
      </c>
      <c r="AP656" s="17">
        <v>0.14873228590541801</v>
      </c>
    </row>
    <row r="657" spans="2:42" x14ac:dyDescent="0.35">
      <c r="B657" t="s">
        <v>256</v>
      </c>
      <c r="C657" s="17">
        <v>0.294658307397486</v>
      </c>
      <c r="D657" s="17">
        <v>0.26869894364761798</v>
      </c>
      <c r="E657" s="17">
        <v>0.31941126710858098</v>
      </c>
      <c r="F657" s="17"/>
      <c r="G657" s="17">
        <v>0.412326389561599</v>
      </c>
      <c r="H657" s="17">
        <v>0.50098678487211301</v>
      </c>
      <c r="I657" s="17">
        <v>0.38949658559746803</v>
      </c>
      <c r="J657" s="17">
        <v>0.29320244703123699</v>
      </c>
      <c r="K657" s="17">
        <v>0.171741496398609</v>
      </c>
      <c r="L657" s="17">
        <v>5.3688334529146203E-2</v>
      </c>
      <c r="M657" s="17"/>
      <c r="N657" s="17">
        <v>0.39963699274132702</v>
      </c>
      <c r="O657" s="17">
        <v>0.31430710012679097</v>
      </c>
      <c r="P657" s="17">
        <v>0.26243444836282598</v>
      </c>
      <c r="Q657" s="17">
        <v>0.18766027520214901</v>
      </c>
      <c r="R657" s="17"/>
      <c r="S657" s="17">
        <v>0.40784466428115901</v>
      </c>
      <c r="T657" s="17">
        <v>0.29586177583015</v>
      </c>
      <c r="U657" s="17">
        <v>0.26236906483445899</v>
      </c>
      <c r="V657" s="17">
        <v>0.25716959652925098</v>
      </c>
      <c r="W657" s="17">
        <v>0.298457844161788</v>
      </c>
      <c r="X657" s="17">
        <v>0.25810852914967403</v>
      </c>
      <c r="Y657" s="17">
        <v>0.293243676595484</v>
      </c>
      <c r="Z657" s="17">
        <v>0.37048674818390498</v>
      </c>
      <c r="AA657" s="17">
        <v>0.239399153878041</v>
      </c>
      <c r="AB657" s="17">
        <v>0.25180466702485998</v>
      </c>
      <c r="AC657" s="17">
        <v>0.32043725321449701</v>
      </c>
      <c r="AD657" s="17">
        <v>0.25244315923653898</v>
      </c>
      <c r="AE657" s="17"/>
      <c r="AF657" s="17">
        <v>0.30785931711589898</v>
      </c>
      <c r="AG657" s="17">
        <v>0.27851223132463399</v>
      </c>
      <c r="AH657" s="17"/>
      <c r="AI657" s="17">
        <v>0.40409438702281297</v>
      </c>
      <c r="AJ657" s="17">
        <v>0.245321023204495</v>
      </c>
      <c r="AK657" s="17"/>
      <c r="AL657" s="17">
        <v>0.37400867421714801</v>
      </c>
      <c r="AM657" s="17">
        <v>0.28862803486369698</v>
      </c>
      <c r="AN657" s="17"/>
      <c r="AO657" s="17">
        <v>0.33543934430561201</v>
      </c>
      <c r="AP657" s="17">
        <v>0.28354057336966698</v>
      </c>
    </row>
    <row r="658" spans="2:42" x14ac:dyDescent="0.35"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</row>
    <row r="659" spans="2:42" x14ac:dyDescent="0.35">
      <c r="B659" s="6" t="s">
        <v>260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</row>
    <row r="660" spans="2:42" x14ac:dyDescent="0.35">
      <c r="B660" s="24" t="s">
        <v>59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</row>
    <row r="661" spans="2:42" x14ac:dyDescent="0.35">
      <c r="B661" t="s">
        <v>249</v>
      </c>
      <c r="C661" s="17">
        <v>0.15316192875659099</v>
      </c>
      <c r="D661" s="17">
        <v>0.15433748093521399</v>
      </c>
      <c r="E661" s="17">
        <v>0.15115012809369999</v>
      </c>
      <c r="F661" s="17"/>
      <c r="G661" s="17">
        <v>0.25300690345675603</v>
      </c>
      <c r="H661" s="17">
        <v>0.224956949461453</v>
      </c>
      <c r="I661" s="17">
        <v>0.19662723692603501</v>
      </c>
      <c r="J661" s="17">
        <v>0.12795206568761</v>
      </c>
      <c r="K661" s="17">
        <v>8.1747892603948699E-2</v>
      </c>
      <c r="L661" s="17">
        <v>6.0670741028926202E-2</v>
      </c>
      <c r="M661" s="17"/>
      <c r="N661" s="17">
        <v>0.18983266013379299</v>
      </c>
      <c r="O661" s="17">
        <v>0.15647723399878799</v>
      </c>
      <c r="P661" s="17">
        <v>0.126094421359631</v>
      </c>
      <c r="Q661" s="17">
        <v>0.13446220259288999</v>
      </c>
      <c r="R661" s="17"/>
      <c r="S661" s="17">
        <v>0.20904867400256799</v>
      </c>
      <c r="T661" s="17">
        <v>0.12023105458419001</v>
      </c>
      <c r="U661" s="17">
        <v>0.137979612640931</v>
      </c>
      <c r="V661" s="17">
        <v>0.12517196169314701</v>
      </c>
      <c r="W661" s="17">
        <v>0.15723649167906301</v>
      </c>
      <c r="X661" s="17">
        <v>0.15785396121223999</v>
      </c>
      <c r="Y661" s="17">
        <v>0.14179586079074999</v>
      </c>
      <c r="Z661" s="17">
        <v>0.18153544908213901</v>
      </c>
      <c r="AA661" s="17">
        <v>0.14358003714446799</v>
      </c>
      <c r="AB661" s="17">
        <v>0.13115150743624199</v>
      </c>
      <c r="AC661" s="17">
        <v>0.18014313894536599</v>
      </c>
      <c r="AD661" s="17">
        <v>0.18520088838790899</v>
      </c>
      <c r="AE661" s="17"/>
      <c r="AF661" s="17">
        <v>0.13948171887312599</v>
      </c>
      <c r="AG661" s="17">
        <v>0.17154429259443901</v>
      </c>
      <c r="AH661" s="17"/>
      <c r="AI661" s="17">
        <v>0.15810837700986199</v>
      </c>
      <c r="AJ661" s="17">
        <v>0.15093191170871201</v>
      </c>
      <c r="AK661" s="17"/>
      <c r="AL661" s="17">
        <v>0.130311119283264</v>
      </c>
      <c r="AM661" s="17">
        <v>0.154898487946734</v>
      </c>
      <c r="AN661" s="17"/>
      <c r="AO661" s="17">
        <v>0.142880724981545</v>
      </c>
      <c r="AP661" s="17">
        <v>0.15596479248254999</v>
      </c>
    </row>
    <row r="662" spans="2:42" x14ac:dyDescent="0.35">
      <c r="B662" t="s">
        <v>250</v>
      </c>
      <c r="C662" s="17">
        <v>0.37702081259112202</v>
      </c>
      <c r="D662" s="17">
        <v>0.34825612912936998</v>
      </c>
      <c r="E662" s="17">
        <v>0.40381514766847698</v>
      </c>
      <c r="F662" s="17"/>
      <c r="G662" s="17">
        <v>0.40048733619612797</v>
      </c>
      <c r="H662" s="17">
        <v>0.44195736338231101</v>
      </c>
      <c r="I662" s="17">
        <v>0.42327061252450199</v>
      </c>
      <c r="J662" s="17">
        <v>0.38183605913344998</v>
      </c>
      <c r="K662" s="17">
        <v>0.34298587905420502</v>
      </c>
      <c r="L662" s="17">
        <v>0.28949696449913997</v>
      </c>
      <c r="M662" s="17"/>
      <c r="N662" s="17">
        <v>0.40098314424572101</v>
      </c>
      <c r="O662" s="17">
        <v>0.40445087057331802</v>
      </c>
      <c r="P662" s="17">
        <v>0.36275798531145698</v>
      </c>
      <c r="Q662" s="17">
        <v>0.33357735088996199</v>
      </c>
      <c r="R662" s="17"/>
      <c r="S662" s="17">
        <v>0.40980626844541002</v>
      </c>
      <c r="T662" s="17">
        <v>0.40685359258662501</v>
      </c>
      <c r="U662" s="17">
        <v>0.34584722288938702</v>
      </c>
      <c r="V662" s="17">
        <v>0.37773656120347099</v>
      </c>
      <c r="W662" s="17">
        <v>0.34421621022112298</v>
      </c>
      <c r="X662" s="17">
        <v>0.35338142769959002</v>
      </c>
      <c r="Y662" s="17">
        <v>0.40045691085885199</v>
      </c>
      <c r="Z662" s="17">
        <v>0.360584418468607</v>
      </c>
      <c r="AA662" s="17">
        <v>0.37880479304692499</v>
      </c>
      <c r="AB662" s="17">
        <v>0.37685541472474099</v>
      </c>
      <c r="AC662" s="17">
        <v>0.33308134548910701</v>
      </c>
      <c r="AD662" s="17">
        <v>0.349785681309423</v>
      </c>
      <c r="AE662" s="17"/>
      <c r="AF662" s="17">
        <v>0.38531449155483</v>
      </c>
      <c r="AG662" s="17">
        <v>0.36564603781902699</v>
      </c>
      <c r="AH662" s="17"/>
      <c r="AI662" s="17">
        <v>0.39849505228920301</v>
      </c>
      <c r="AJ662" s="17">
        <v>0.367339538641617</v>
      </c>
      <c r="AK662" s="17"/>
      <c r="AL662" s="17">
        <v>0.37443793399509501</v>
      </c>
      <c r="AM662" s="17">
        <v>0.37721709979784801</v>
      </c>
      <c r="AN662" s="17"/>
      <c r="AO662" s="17">
        <v>0.39504109298578699</v>
      </c>
      <c r="AP662" s="17">
        <v>0.372108120327167</v>
      </c>
    </row>
    <row r="663" spans="2:42" x14ac:dyDescent="0.35">
      <c r="B663" t="s">
        <v>251</v>
      </c>
      <c r="C663" s="17">
        <v>0.351272102783725</v>
      </c>
      <c r="D663" s="17">
        <v>0.35649924094061602</v>
      </c>
      <c r="E663" s="17">
        <v>0.34807259950248498</v>
      </c>
      <c r="F663" s="17"/>
      <c r="G663" s="17">
        <v>0.27557690325136502</v>
      </c>
      <c r="H663" s="17">
        <v>0.26072428808606501</v>
      </c>
      <c r="I663" s="17">
        <v>0.28195414956647302</v>
      </c>
      <c r="J663" s="17">
        <v>0.36336647209484002</v>
      </c>
      <c r="K663" s="17">
        <v>0.42578545094817</v>
      </c>
      <c r="L663" s="17">
        <v>0.47256442173816798</v>
      </c>
      <c r="M663" s="17"/>
      <c r="N663" s="17">
        <v>0.31947704105237501</v>
      </c>
      <c r="O663" s="17">
        <v>0.32430544224554497</v>
      </c>
      <c r="P663" s="17">
        <v>0.36279633657629301</v>
      </c>
      <c r="Q663" s="17">
        <v>0.40433878377201898</v>
      </c>
      <c r="R663" s="17"/>
      <c r="S663" s="17">
        <v>0.28461143494487501</v>
      </c>
      <c r="T663" s="17">
        <v>0.35884878633081502</v>
      </c>
      <c r="U663" s="17">
        <v>0.39662699456311001</v>
      </c>
      <c r="V663" s="17">
        <v>0.358656794287951</v>
      </c>
      <c r="W663" s="17">
        <v>0.35459542071984501</v>
      </c>
      <c r="X663" s="17">
        <v>0.35947450922330398</v>
      </c>
      <c r="Y663" s="17">
        <v>0.31176963091853599</v>
      </c>
      <c r="Z663" s="17">
        <v>0.35884961438395102</v>
      </c>
      <c r="AA663" s="17">
        <v>0.34261000042913098</v>
      </c>
      <c r="AB663" s="17">
        <v>0.39199989560569298</v>
      </c>
      <c r="AC663" s="17">
        <v>0.413175047418604</v>
      </c>
      <c r="AD663" s="17">
        <v>0.35573917049058201</v>
      </c>
      <c r="AE663" s="17"/>
      <c r="AF663" s="17">
        <v>0.355597626376908</v>
      </c>
      <c r="AG663" s="17">
        <v>0.347796132972852</v>
      </c>
      <c r="AH663" s="17"/>
      <c r="AI663" s="17">
        <v>0.342498246708277</v>
      </c>
      <c r="AJ663" s="17">
        <v>0.35522763766897297</v>
      </c>
      <c r="AK663" s="17"/>
      <c r="AL663" s="17">
        <v>0.38156245687410101</v>
      </c>
      <c r="AM663" s="17">
        <v>0.348970171518239</v>
      </c>
      <c r="AN663" s="17"/>
      <c r="AO663" s="17">
        <v>0.34083702310334402</v>
      </c>
      <c r="AP663" s="17">
        <v>0.354116916188223</v>
      </c>
    </row>
    <row r="664" spans="2:42" x14ac:dyDescent="0.35">
      <c r="B664" t="s">
        <v>252</v>
      </c>
      <c r="C664" s="17">
        <v>5.9033640962495998E-2</v>
      </c>
      <c r="D664" s="17">
        <v>6.9805352203855905E-2</v>
      </c>
      <c r="E664" s="17">
        <v>4.8945187863548699E-2</v>
      </c>
      <c r="F664" s="17"/>
      <c r="G664" s="17">
        <v>2.57464731551303E-2</v>
      </c>
      <c r="H664" s="17">
        <v>3.1497946152265102E-2</v>
      </c>
      <c r="I664" s="17">
        <v>3.4216012415166003E-2</v>
      </c>
      <c r="J664" s="17">
        <v>5.7734675684164502E-2</v>
      </c>
      <c r="K664" s="17">
        <v>8.31285521265962E-2</v>
      </c>
      <c r="L664" s="17">
        <v>0.108914452767398</v>
      </c>
      <c r="M664" s="17"/>
      <c r="N664" s="17">
        <v>5.1165031998964598E-2</v>
      </c>
      <c r="O664" s="17">
        <v>5.2417586108345002E-2</v>
      </c>
      <c r="P664" s="17">
        <v>7.3517613947025107E-2</v>
      </c>
      <c r="Q664" s="17">
        <v>6.2444833271402399E-2</v>
      </c>
      <c r="R664" s="17"/>
      <c r="S664" s="17">
        <v>3.9549704838627402E-2</v>
      </c>
      <c r="T664" s="17">
        <v>5.5325381992025802E-2</v>
      </c>
      <c r="U664" s="17">
        <v>4.4063079705926003E-2</v>
      </c>
      <c r="V664" s="17">
        <v>8.7008052308505501E-2</v>
      </c>
      <c r="W664" s="17">
        <v>7.6566901988192895E-2</v>
      </c>
      <c r="X664" s="17">
        <v>5.3343646564994601E-2</v>
      </c>
      <c r="Y664" s="17">
        <v>9.1691750647371104E-2</v>
      </c>
      <c r="Z664" s="17">
        <v>4.0921757264344903E-2</v>
      </c>
      <c r="AA664" s="17">
        <v>5.4784491946727999E-2</v>
      </c>
      <c r="AB664" s="17">
        <v>6.5150766141288896E-2</v>
      </c>
      <c r="AC664" s="17">
        <v>4.1112379022433199E-2</v>
      </c>
      <c r="AD664" s="17">
        <v>6.1943682455823199E-2</v>
      </c>
      <c r="AE664" s="17"/>
      <c r="AF664" s="17">
        <v>6.3499572485241004E-2</v>
      </c>
      <c r="AG664" s="17">
        <v>5.2806468128281603E-2</v>
      </c>
      <c r="AH664" s="17"/>
      <c r="AI664" s="17">
        <v>5.5427000280995203E-2</v>
      </c>
      <c r="AJ664" s="17">
        <v>6.0659629913255401E-2</v>
      </c>
      <c r="AK664" s="17"/>
      <c r="AL664" s="17">
        <v>6.3970511641046696E-2</v>
      </c>
      <c r="AM664" s="17">
        <v>5.8658460899076899E-2</v>
      </c>
      <c r="AN664" s="17"/>
      <c r="AO664" s="17">
        <v>5.6746084406988702E-2</v>
      </c>
      <c r="AP664" s="17">
        <v>5.9657275065155502E-2</v>
      </c>
    </row>
    <row r="665" spans="2:42" x14ac:dyDescent="0.35">
      <c r="B665" t="s">
        <v>253</v>
      </c>
      <c r="C665" s="17">
        <v>3.4517956509609801E-2</v>
      </c>
      <c r="D665" s="17">
        <v>4.6983883088818401E-2</v>
      </c>
      <c r="E665" s="17">
        <v>2.2597693284088501E-2</v>
      </c>
      <c r="F665" s="17"/>
      <c r="G665" s="17">
        <v>1.4792868712779499E-2</v>
      </c>
      <c r="H665" s="17">
        <v>1.41399634446069E-2</v>
      </c>
      <c r="I665" s="17">
        <v>4.1013418932368997E-2</v>
      </c>
      <c r="J665" s="17">
        <v>4.5145334692001902E-2</v>
      </c>
      <c r="K665" s="17">
        <v>4.3055844432246401E-2</v>
      </c>
      <c r="L665" s="17">
        <v>4.4720491358458903E-2</v>
      </c>
      <c r="M665" s="17"/>
      <c r="N665" s="17">
        <v>3.0643974718899E-2</v>
      </c>
      <c r="O665" s="17">
        <v>3.2673601100120603E-2</v>
      </c>
      <c r="P665" s="17">
        <v>4.1990641949532802E-2</v>
      </c>
      <c r="Q665" s="17">
        <v>3.4501803561896097E-2</v>
      </c>
      <c r="R665" s="17"/>
      <c r="S665" s="17">
        <v>3.4750304516249803E-2</v>
      </c>
      <c r="T665" s="17">
        <v>3.5441856614752701E-2</v>
      </c>
      <c r="U665" s="17">
        <v>4.0066981069539702E-2</v>
      </c>
      <c r="V665" s="17">
        <v>3.4975864338716398E-2</v>
      </c>
      <c r="W665" s="17">
        <v>3.19255223735996E-2</v>
      </c>
      <c r="X665" s="17">
        <v>3.91708968277115E-2</v>
      </c>
      <c r="Y665" s="17">
        <v>2.5941404141465001E-2</v>
      </c>
      <c r="Z665" s="17">
        <v>3.2908720893140099E-2</v>
      </c>
      <c r="AA665" s="17">
        <v>5.9670761980256302E-2</v>
      </c>
      <c r="AB665" s="17">
        <v>1.27139051332863E-2</v>
      </c>
      <c r="AC665" s="17">
        <v>2.6944663290785702E-2</v>
      </c>
      <c r="AD665" s="17">
        <v>1.6128859123009699E-2</v>
      </c>
      <c r="AE665" s="17"/>
      <c r="AF665" s="17">
        <v>3.4289083539206497E-2</v>
      </c>
      <c r="AG665" s="17">
        <v>3.5132473340351002E-2</v>
      </c>
      <c r="AH665" s="17"/>
      <c r="AI665" s="17">
        <v>2.7638555344839399E-2</v>
      </c>
      <c r="AJ665" s="17">
        <v>3.7619410541094703E-2</v>
      </c>
      <c r="AK665" s="17"/>
      <c r="AL665" s="17">
        <v>2.53129561280101E-2</v>
      </c>
      <c r="AM665" s="17">
        <v>3.52174953170463E-2</v>
      </c>
      <c r="AN665" s="17"/>
      <c r="AO665" s="17">
        <v>4.33856725272442E-2</v>
      </c>
      <c r="AP665" s="17">
        <v>3.2100438084553602E-2</v>
      </c>
    </row>
    <row r="666" spans="2:42" x14ac:dyDescent="0.35">
      <c r="B666" t="s">
        <v>75</v>
      </c>
      <c r="C666" s="17">
        <v>2.49935583964561E-2</v>
      </c>
      <c r="D666" s="17">
        <v>2.4117913702125199E-2</v>
      </c>
      <c r="E666" s="17">
        <v>2.5419243587700799E-2</v>
      </c>
      <c r="F666" s="17"/>
      <c r="G666" s="17">
        <v>3.0389515227840998E-2</v>
      </c>
      <c r="H666" s="17">
        <v>2.6723489473299802E-2</v>
      </c>
      <c r="I666" s="17">
        <v>2.2918569635454501E-2</v>
      </c>
      <c r="J666" s="17">
        <v>2.3965392707932499E-2</v>
      </c>
      <c r="K666" s="17">
        <v>2.3296380834833999E-2</v>
      </c>
      <c r="L666" s="17">
        <v>2.3632928607908801E-2</v>
      </c>
      <c r="M666" s="17"/>
      <c r="N666" s="17">
        <v>7.8981478502468307E-3</v>
      </c>
      <c r="O666" s="17">
        <v>2.9675265973884299E-2</v>
      </c>
      <c r="P666" s="17">
        <v>3.2843000856061198E-2</v>
      </c>
      <c r="Q666" s="17">
        <v>3.0675025911830599E-2</v>
      </c>
      <c r="R666" s="17"/>
      <c r="S666" s="17">
        <v>2.2233613252270301E-2</v>
      </c>
      <c r="T666" s="17">
        <v>2.3299327891591601E-2</v>
      </c>
      <c r="U666" s="17">
        <v>3.5416109131106099E-2</v>
      </c>
      <c r="V666" s="17">
        <v>1.64507661682089E-2</v>
      </c>
      <c r="W666" s="17">
        <v>3.5459453018176303E-2</v>
      </c>
      <c r="X666" s="17">
        <v>3.6775558472160401E-2</v>
      </c>
      <c r="Y666" s="17">
        <v>2.83444426430264E-2</v>
      </c>
      <c r="Z666" s="17">
        <v>2.52000399078183E-2</v>
      </c>
      <c r="AA666" s="17">
        <v>2.05499154524914E-2</v>
      </c>
      <c r="AB666" s="17">
        <v>2.2128510958748598E-2</v>
      </c>
      <c r="AC666" s="17">
        <v>5.5434258337047097E-3</v>
      </c>
      <c r="AD666" s="17">
        <v>3.1201718233253E-2</v>
      </c>
      <c r="AE666" s="17"/>
      <c r="AF666" s="17">
        <v>2.1817507170689102E-2</v>
      </c>
      <c r="AG666" s="17">
        <v>2.7074595145050399E-2</v>
      </c>
      <c r="AH666" s="17"/>
      <c r="AI666" s="17">
        <v>1.7832768366823602E-2</v>
      </c>
      <c r="AJ666" s="17">
        <v>2.8221871526347701E-2</v>
      </c>
      <c r="AK666" s="17"/>
      <c r="AL666" s="17">
        <v>2.44050220784831E-2</v>
      </c>
      <c r="AM666" s="17">
        <v>2.50382845210558E-2</v>
      </c>
      <c r="AN666" s="17"/>
      <c r="AO666" s="17">
        <v>2.11094019950906E-2</v>
      </c>
      <c r="AP666" s="17">
        <v>2.6052457852350601E-2</v>
      </c>
    </row>
    <row r="667" spans="2:42" x14ac:dyDescent="0.35">
      <c r="B667" t="s">
        <v>254</v>
      </c>
      <c r="C667" s="17">
        <v>0.53018274134771404</v>
      </c>
      <c r="D667" s="17">
        <v>0.50259361006458503</v>
      </c>
      <c r="E667" s="17">
        <v>0.55496527576217702</v>
      </c>
      <c r="F667" s="17"/>
      <c r="G667" s="17">
        <v>0.653494239652884</v>
      </c>
      <c r="H667" s="17">
        <v>0.66691431284376301</v>
      </c>
      <c r="I667" s="17">
        <v>0.61989784945053705</v>
      </c>
      <c r="J667" s="17">
        <v>0.50978812482106095</v>
      </c>
      <c r="K667" s="17">
        <v>0.42473377165815401</v>
      </c>
      <c r="L667" s="17">
        <v>0.35016770552806598</v>
      </c>
      <c r="M667" s="17"/>
      <c r="N667" s="17">
        <v>0.59081580437951398</v>
      </c>
      <c r="O667" s="17">
        <v>0.56092810457210596</v>
      </c>
      <c r="P667" s="17">
        <v>0.48885240667108798</v>
      </c>
      <c r="Q667" s="17">
        <v>0.46803955348285198</v>
      </c>
      <c r="R667" s="17"/>
      <c r="S667" s="17">
        <v>0.61885494244797801</v>
      </c>
      <c r="T667" s="17">
        <v>0.52708464717081505</v>
      </c>
      <c r="U667" s="17">
        <v>0.48382683553031802</v>
      </c>
      <c r="V667" s="17">
        <v>0.50290852289661803</v>
      </c>
      <c r="W667" s="17">
        <v>0.50145270190018698</v>
      </c>
      <c r="X667" s="17">
        <v>0.51123538891182896</v>
      </c>
      <c r="Y667" s="17">
        <v>0.54225277164960095</v>
      </c>
      <c r="Z667" s="17">
        <v>0.54211986755074604</v>
      </c>
      <c r="AA667" s="17">
        <v>0.52238483019139303</v>
      </c>
      <c r="AB667" s="17">
        <v>0.50800692216098298</v>
      </c>
      <c r="AC667" s="17">
        <v>0.51322448443447299</v>
      </c>
      <c r="AD667" s="17">
        <v>0.53498656969733205</v>
      </c>
      <c r="AE667" s="17"/>
      <c r="AF667" s="17">
        <v>0.52479621042795599</v>
      </c>
      <c r="AG667" s="17">
        <v>0.53719033041346498</v>
      </c>
      <c r="AH667" s="17"/>
      <c r="AI667" s="17">
        <v>0.55660342929906503</v>
      </c>
      <c r="AJ667" s="17">
        <v>0.51827145035032895</v>
      </c>
      <c r="AK667" s="17"/>
      <c r="AL667" s="17">
        <v>0.50474905327835895</v>
      </c>
      <c r="AM667" s="17">
        <v>0.53211558774458201</v>
      </c>
      <c r="AN667" s="17"/>
      <c r="AO667" s="17">
        <v>0.53792181796733196</v>
      </c>
      <c r="AP667" s="17">
        <v>0.52807291280971702</v>
      </c>
    </row>
    <row r="668" spans="2:42" x14ac:dyDescent="0.35">
      <c r="B668" t="s">
        <v>255</v>
      </c>
      <c r="C668" s="17">
        <v>9.3551597472105799E-2</v>
      </c>
      <c r="D668" s="17">
        <v>0.116789235292674</v>
      </c>
      <c r="E668" s="17">
        <v>7.1542881147637197E-2</v>
      </c>
      <c r="F668" s="17"/>
      <c r="G668" s="17">
        <v>4.0539341867909799E-2</v>
      </c>
      <c r="H668" s="17">
        <v>4.5637909596871903E-2</v>
      </c>
      <c r="I668" s="17">
        <v>7.5229431347534903E-2</v>
      </c>
      <c r="J668" s="17">
        <v>0.102880010376166</v>
      </c>
      <c r="K668" s="17">
        <v>0.126184396558843</v>
      </c>
      <c r="L668" s="17">
        <v>0.15363494412585699</v>
      </c>
      <c r="M668" s="17"/>
      <c r="N668" s="17">
        <v>8.1809006717863605E-2</v>
      </c>
      <c r="O668" s="17">
        <v>8.5091187208465605E-2</v>
      </c>
      <c r="P668" s="17">
        <v>0.115508255896558</v>
      </c>
      <c r="Q668" s="17">
        <v>9.6946636833298502E-2</v>
      </c>
      <c r="R668" s="17"/>
      <c r="S668" s="17">
        <v>7.4300009354877197E-2</v>
      </c>
      <c r="T668" s="17">
        <v>9.0767238606778405E-2</v>
      </c>
      <c r="U668" s="17">
        <v>8.4130060775465698E-2</v>
      </c>
      <c r="V668" s="17">
        <v>0.121983916647222</v>
      </c>
      <c r="W668" s="17">
        <v>0.108492424361792</v>
      </c>
      <c r="X668" s="17">
        <v>9.2514543392706095E-2</v>
      </c>
      <c r="Y668" s="17">
        <v>0.117633154788836</v>
      </c>
      <c r="Z668" s="17">
        <v>7.3830478157485002E-2</v>
      </c>
      <c r="AA668" s="17">
        <v>0.114455253926984</v>
      </c>
      <c r="AB668" s="17">
        <v>7.7864671274575206E-2</v>
      </c>
      <c r="AC668" s="17">
        <v>6.8057042313218893E-2</v>
      </c>
      <c r="AD668" s="17">
        <v>7.8072541578832894E-2</v>
      </c>
      <c r="AE668" s="17"/>
      <c r="AF668" s="17">
        <v>9.7788656024447501E-2</v>
      </c>
      <c r="AG668" s="17">
        <v>8.7938941468632598E-2</v>
      </c>
      <c r="AH668" s="17"/>
      <c r="AI668" s="17">
        <v>8.3065555625834606E-2</v>
      </c>
      <c r="AJ668" s="17">
        <v>9.8279040454350097E-2</v>
      </c>
      <c r="AK668" s="17"/>
      <c r="AL668" s="17">
        <v>8.9283467769056796E-2</v>
      </c>
      <c r="AM668" s="17">
        <v>9.3875956216123199E-2</v>
      </c>
      <c r="AN668" s="17"/>
      <c r="AO668" s="17">
        <v>0.100131756934233</v>
      </c>
      <c r="AP668" s="17">
        <v>9.1757713149709097E-2</v>
      </c>
    </row>
    <row r="669" spans="2:42" x14ac:dyDescent="0.35">
      <c r="B669" t="s">
        <v>256</v>
      </c>
      <c r="C669" s="17">
        <v>0.43663114387560797</v>
      </c>
      <c r="D669" s="17">
        <v>0.38580437477190999</v>
      </c>
      <c r="E669" s="17">
        <v>0.48342239461454001</v>
      </c>
      <c r="F669" s="17"/>
      <c r="G669" s="17">
        <v>0.61295489778497403</v>
      </c>
      <c r="H669" s="17">
        <v>0.62127640324689104</v>
      </c>
      <c r="I669" s="17">
        <v>0.54466841810300204</v>
      </c>
      <c r="J669" s="17">
        <v>0.406908114444894</v>
      </c>
      <c r="K669" s="17">
        <v>0.29854937509931101</v>
      </c>
      <c r="L669" s="17">
        <v>0.19653276140220799</v>
      </c>
      <c r="M669" s="17"/>
      <c r="N669" s="17">
        <v>0.50900679766165102</v>
      </c>
      <c r="O669" s="17">
        <v>0.47583691736363998</v>
      </c>
      <c r="P669" s="17">
        <v>0.37334415077452998</v>
      </c>
      <c r="Q669" s="17">
        <v>0.37109291664955402</v>
      </c>
      <c r="R669" s="17"/>
      <c r="S669" s="17">
        <v>0.54455493309310099</v>
      </c>
      <c r="T669" s="17">
        <v>0.436317408564036</v>
      </c>
      <c r="U669" s="17">
        <v>0.39969677475485199</v>
      </c>
      <c r="V669" s="17">
        <v>0.380924606249396</v>
      </c>
      <c r="W669" s="17">
        <v>0.39296027753839402</v>
      </c>
      <c r="X669" s="17">
        <v>0.41872084551912298</v>
      </c>
      <c r="Y669" s="17">
        <v>0.42461961686076499</v>
      </c>
      <c r="Z669" s="17">
        <v>0.46828938939326098</v>
      </c>
      <c r="AA669" s="17">
        <v>0.40792957626440901</v>
      </c>
      <c r="AB669" s="17">
        <v>0.43014225088640801</v>
      </c>
      <c r="AC669" s="17">
        <v>0.44516744212125398</v>
      </c>
      <c r="AD669" s="17">
        <v>0.45691402811849902</v>
      </c>
      <c r="AE669" s="17"/>
      <c r="AF669" s="17">
        <v>0.42700755440350802</v>
      </c>
      <c r="AG669" s="17">
        <v>0.44925138894483302</v>
      </c>
      <c r="AH669" s="17"/>
      <c r="AI669" s="17">
        <v>0.47353787367323102</v>
      </c>
      <c r="AJ669" s="17">
        <v>0.41999240989597902</v>
      </c>
      <c r="AK669" s="17"/>
      <c r="AL669" s="17">
        <v>0.41546558550930202</v>
      </c>
      <c r="AM669" s="17">
        <v>0.43823963152845902</v>
      </c>
      <c r="AN669" s="17"/>
      <c r="AO669" s="17">
        <v>0.43779006103309998</v>
      </c>
      <c r="AP669" s="17">
        <v>0.43631519966000798</v>
      </c>
    </row>
    <row r="670" spans="2:42" x14ac:dyDescent="0.35"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</row>
    <row r="671" spans="2:42" x14ac:dyDescent="0.35">
      <c r="B671" s="6" t="s">
        <v>266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</row>
    <row r="672" spans="2:42" x14ac:dyDescent="0.35">
      <c r="B672" s="24" t="s">
        <v>267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</row>
    <row r="673" spans="2:42" x14ac:dyDescent="0.35">
      <c r="B673" t="s">
        <v>261</v>
      </c>
      <c r="C673" s="17">
        <v>9.3231838401283795E-2</v>
      </c>
      <c r="D673" s="17">
        <v>0.109589297172379</v>
      </c>
      <c r="E673" s="17">
        <v>7.7561762156800898E-2</v>
      </c>
      <c r="F673" s="17"/>
      <c r="G673" s="17">
        <v>1.01626387152001E-2</v>
      </c>
      <c r="H673" s="17">
        <v>4.9795829578595602E-2</v>
      </c>
      <c r="I673" s="17">
        <v>5.50425730533722E-2</v>
      </c>
      <c r="J673" s="17">
        <v>0.100122510118774</v>
      </c>
      <c r="K673" s="17">
        <v>0.119313341265344</v>
      </c>
      <c r="L673" s="17">
        <v>0.194135614470623</v>
      </c>
      <c r="M673" s="17"/>
      <c r="N673" s="17">
        <v>5.6127033775334297E-2</v>
      </c>
      <c r="O673" s="17">
        <v>9.6324297554621893E-2</v>
      </c>
      <c r="P673" s="17">
        <v>0.11987778752537299</v>
      </c>
      <c r="Q673" s="17">
        <v>0.103837801167427</v>
      </c>
      <c r="R673" s="17"/>
      <c r="S673" s="17">
        <v>0.104028331926731</v>
      </c>
      <c r="T673" s="17">
        <v>5.7105044285509603E-2</v>
      </c>
      <c r="U673" s="17">
        <v>0.13180776503484301</v>
      </c>
      <c r="V673" s="17">
        <v>6.1390627948620997E-2</v>
      </c>
      <c r="W673" s="17">
        <v>7.2281085656812905E-2</v>
      </c>
      <c r="X673" s="17">
        <v>0.1320647201862</v>
      </c>
      <c r="Y673" s="17">
        <v>8.7693252742578207E-2</v>
      </c>
      <c r="Z673" s="17">
        <v>0.17278717538531599</v>
      </c>
      <c r="AA673" s="17">
        <v>9.7241360563742205E-2</v>
      </c>
      <c r="AB673" s="17">
        <v>8.4338523558003503E-2</v>
      </c>
      <c r="AC673" s="17">
        <v>0.122711835326484</v>
      </c>
      <c r="AD673" s="17">
        <v>2.74724736718991E-2</v>
      </c>
      <c r="AE673" s="17"/>
      <c r="AF673" s="17">
        <v>8.9417133144210598E-2</v>
      </c>
      <c r="AG673" s="17">
        <v>9.9620991651383606E-2</v>
      </c>
      <c r="AH673" s="17"/>
      <c r="AI673" s="17">
        <v>8.2504952586666E-2</v>
      </c>
      <c r="AJ673" s="17">
        <v>9.8003155375885595E-2</v>
      </c>
      <c r="AK673" s="17"/>
      <c r="AL673" s="17">
        <v>9.9511269436937097E-2</v>
      </c>
      <c r="AM673" s="17">
        <v>9.2733097888754903E-2</v>
      </c>
      <c r="AN673" s="17"/>
      <c r="AO673" s="17">
        <v>0.10518428572359</v>
      </c>
      <c r="AP673" s="17">
        <v>9.0069846886615901E-2</v>
      </c>
    </row>
    <row r="674" spans="2:42" x14ac:dyDescent="0.35">
      <c r="B674" t="s">
        <v>262</v>
      </c>
      <c r="C674" s="17">
        <v>0.36614440447618501</v>
      </c>
      <c r="D674" s="17">
        <v>0.40332596709743002</v>
      </c>
      <c r="E674" s="17">
        <v>0.33146299628214099</v>
      </c>
      <c r="F674" s="17"/>
      <c r="G674" s="17">
        <v>0.249588650852023</v>
      </c>
      <c r="H674" s="17">
        <v>0.26962142286943203</v>
      </c>
      <c r="I674" s="17">
        <v>0.28018524703358599</v>
      </c>
      <c r="J674" s="17">
        <v>0.482135859888632</v>
      </c>
      <c r="K674" s="17">
        <v>0.40279423606544301</v>
      </c>
      <c r="L674" s="17">
        <v>0.48090457670116799</v>
      </c>
      <c r="M674" s="17"/>
      <c r="N674" s="17">
        <v>0.41209944567029899</v>
      </c>
      <c r="O674" s="17">
        <v>0.36539468179860402</v>
      </c>
      <c r="P674" s="17">
        <v>0.36939949339690098</v>
      </c>
      <c r="Q674" s="17">
        <v>0.313454896528851</v>
      </c>
      <c r="R674" s="17"/>
      <c r="S674" s="17">
        <v>0.361882018891928</v>
      </c>
      <c r="T674" s="17">
        <v>0.43080697289555903</v>
      </c>
      <c r="U674" s="17">
        <v>0.33525971273940403</v>
      </c>
      <c r="V674" s="17">
        <v>0.42024070430579302</v>
      </c>
      <c r="W674" s="17">
        <v>0.32316233425313501</v>
      </c>
      <c r="X674" s="17">
        <v>0.36737206487877699</v>
      </c>
      <c r="Y674" s="17">
        <v>0.447633489472543</v>
      </c>
      <c r="Z674" s="17">
        <v>0.278831488650158</v>
      </c>
      <c r="AA674" s="17">
        <v>0.32889636825539498</v>
      </c>
      <c r="AB674" s="17">
        <v>0.35050731041687799</v>
      </c>
      <c r="AC674" s="17">
        <v>0.24297102105324</v>
      </c>
      <c r="AD674" s="17">
        <v>0.34315799858901802</v>
      </c>
      <c r="AE674" s="17"/>
      <c r="AF674" s="17">
        <v>0.37032660419153801</v>
      </c>
      <c r="AG674" s="17">
        <v>0.36128516409214501</v>
      </c>
      <c r="AH674" s="17"/>
      <c r="AI674" s="17">
        <v>0.37688404724358399</v>
      </c>
      <c r="AJ674" s="17">
        <v>0.36136741321117</v>
      </c>
      <c r="AK674" s="17"/>
      <c r="AL674" s="17">
        <v>0.39444273872193703</v>
      </c>
      <c r="AM674" s="17">
        <v>0.363896824138842</v>
      </c>
      <c r="AN674" s="17"/>
      <c r="AO674" s="17">
        <v>0.37184088991390701</v>
      </c>
      <c r="AP674" s="17">
        <v>0.36463741280060702</v>
      </c>
    </row>
    <row r="675" spans="2:42" x14ac:dyDescent="0.35">
      <c r="B675" t="s">
        <v>263</v>
      </c>
      <c r="C675" s="17">
        <v>0.32974484734209297</v>
      </c>
      <c r="D675" s="17">
        <v>0.31765371325995601</v>
      </c>
      <c r="E675" s="17">
        <v>0.34013578115276799</v>
      </c>
      <c r="F675" s="17"/>
      <c r="G675" s="17">
        <v>0.431382421011267</v>
      </c>
      <c r="H675" s="17">
        <v>0.37428333397517299</v>
      </c>
      <c r="I675" s="17">
        <v>0.40995231055001002</v>
      </c>
      <c r="J675" s="17">
        <v>0.27820384619593602</v>
      </c>
      <c r="K675" s="17">
        <v>0.31373742665794302</v>
      </c>
      <c r="L675" s="17">
        <v>0.208919029719318</v>
      </c>
      <c r="M675" s="17"/>
      <c r="N675" s="17">
        <v>0.36019790922832701</v>
      </c>
      <c r="O675" s="17">
        <v>0.30557190571807402</v>
      </c>
      <c r="P675" s="17">
        <v>0.30934764096660899</v>
      </c>
      <c r="Q675" s="17">
        <v>0.34453073502783799</v>
      </c>
      <c r="R675" s="17"/>
      <c r="S675" s="17">
        <v>0.323151316394926</v>
      </c>
      <c r="T675" s="17">
        <v>0.29424700304586099</v>
      </c>
      <c r="U675" s="17">
        <v>0.36739933138688002</v>
      </c>
      <c r="V675" s="17">
        <v>0.33216725752584098</v>
      </c>
      <c r="W675" s="17">
        <v>0.35891966494939898</v>
      </c>
      <c r="X675" s="17">
        <v>0.29970135762608902</v>
      </c>
      <c r="Y675" s="17">
        <v>0.279109672153323</v>
      </c>
      <c r="Z675" s="17">
        <v>0.36055730813978998</v>
      </c>
      <c r="AA675" s="17">
        <v>0.334982758530118</v>
      </c>
      <c r="AB675" s="17">
        <v>0.35982685026094102</v>
      </c>
      <c r="AC675" s="17">
        <v>0.39521125914927402</v>
      </c>
      <c r="AD675" s="17">
        <v>0.33789988205301003</v>
      </c>
      <c r="AE675" s="17"/>
      <c r="AF675" s="17">
        <v>0.32485750003334501</v>
      </c>
      <c r="AG675" s="17">
        <v>0.3359871271689</v>
      </c>
      <c r="AH675" s="17"/>
      <c r="AI675" s="17">
        <v>0.35968142284705701</v>
      </c>
      <c r="AJ675" s="17">
        <v>0.31642906368066598</v>
      </c>
      <c r="AK675" s="17"/>
      <c r="AL675" s="17">
        <v>0.33895920865112</v>
      </c>
      <c r="AM675" s="17">
        <v>0.32901300153380297</v>
      </c>
      <c r="AN675" s="17"/>
      <c r="AO675" s="17">
        <v>0.34328120557157799</v>
      </c>
      <c r="AP675" s="17">
        <v>0.32616383596367299</v>
      </c>
    </row>
    <row r="676" spans="2:42" x14ac:dyDescent="0.35">
      <c r="B676" t="s">
        <v>264</v>
      </c>
      <c r="C676" s="17">
        <v>0.110017254510774</v>
      </c>
      <c r="D676" s="17">
        <v>8.9317186328347301E-2</v>
      </c>
      <c r="E676" s="17">
        <v>0.13123372083955301</v>
      </c>
      <c r="F676" s="17"/>
      <c r="G676" s="17">
        <v>0.17018246659278399</v>
      </c>
      <c r="H676" s="17">
        <v>0.159847964234064</v>
      </c>
      <c r="I676" s="17">
        <v>0.13904703616845601</v>
      </c>
      <c r="J676" s="17">
        <v>7.5003989828854103E-2</v>
      </c>
      <c r="K676" s="17">
        <v>9.27450614811135E-2</v>
      </c>
      <c r="L676" s="17">
        <v>4.26074423032929E-2</v>
      </c>
      <c r="M676" s="17"/>
      <c r="N676" s="17">
        <v>9.6158183532022296E-2</v>
      </c>
      <c r="O676" s="17">
        <v>0.13467754687660999</v>
      </c>
      <c r="P676" s="17">
        <v>8.9952832637940697E-2</v>
      </c>
      <c r="Q676" s="17">
        <v>0.118075981941981</v>
      </c>
      <c r="R676" s="17"/>
      <c r="S676" s="17">
        <v>9.4005539893405196E-2</v>
      </c>
      <c r="T676" s="17">
        <v>9.6462146552530895E-2</v>
      </c>
      <c r="U676" s="17">
        <v>7.8940328070298105E-2</v>
      </c>
      <c r="V676" s="17">
        <v>0.10313695725150999</v>
      </c>
      <c r="W676" s="17">
        <v>0.17829045401487301</v>
      </c>
      <c r="X676" s="17">
        <v>6.8031729379816303E-2</v>
      </c>
      <c r="Y676" s="17">
        <v>0.106902563560442</v>
      </c>
      <c r="Z676" s="17">
        <v>0.13683666727754101</v>
      </c>
      <c r="AA676" s="17">
        <v>0.15828978499007601</v>
      </c>
      <c r="AB676" s="17">
        <v>8.1190832712480607E-2</v>
      </c>
      <c r="AC676" s="17">
        <v>0.150288566092211</v>
      </c>
      <c r="AD676" s="17">
        <v>0.13383048346101201</v>
      </c>
      <c r="AE676" s="17"/>
      <c r="AF676" s="17">
        <v>0.109758344621622</v>
      </c>
      <c r="AG676" s="17">
        <v>0.110427877874139</v>
      </c>
      <c r="AH676" s="17"/>
      <c r="AI676" s="17">
        <v>8.9030321558984896E-2</v>
      </c>
      <c r="AJ676" s="17">
        <v>0.119352238696142</v>
      </c>
      <c r="AK676" s="17"/>
      <c r="AL676" s="17">
        <v>8.0834459129352595E-2</v>
      </c>
      <c r="AM676" s="17">
        <v>0.112335082709367</v>
      </c>
      <c r="AN676" s="17"/>
      <c r="AO676" s="17">
        <v>8.2539538629060202E-2</v>
      </c>
      <c r="AP676" s="17">
        <v>0.117286418901759</v>
      </c>
    </row>
    <row r="677" spans="2:42" x14ac:dyDescent="0.35">
      <c r="B677" t="s">
        <v>265</v>
      </c>
      <c r="C677" s="17">
        <v>0.10086165526966399</v>
      </c>
      <c r="D677" s="17">
        <v>8.0113836141887801E-2</v>
      </c>
      <c r="E677" s="17">
        <v>0.119605739568737</v>
      </c>
      <c r="F677" s="17"/>
      <c r="G677" s="17">
        <v>0.13868382282872599</v>
      </c>
      <c r="H677" s="17">
        <v>0.14645144934273499</v>
      </c>
      <c r="I677" s="17">
        <v>0.115772833194575</v>
      </c>
      <c r="J677" s="17">
        <v>6.4533793967803496E-2</v>
      </c>
      <c r="K677" s="17">
        <v>7.1409934530157204E-2</v>
      </c>
      <c r="L677" s="17">
        <v>7.3433336805598201E-2</v>
      </c>
      <c r="M677" s="17"/>
      <c r="N677" s="17">
        <v>7.54174277940175E-2</v>
      </c>
      <c r="O677" s="17">
        <v>9.8031568052090803E-2</v>
      </c>
      <c r="P677" s="17">
        <v>0.111422245473176</v>
      </c>
      <c r="Q677" s="17">
        <v>0.120100585333903</v>
      </c>
      <c r="R677" s="17"/>
      <c r="S677" s="17">
        <v>0.11693279289301001</v>
      </c>
      <c r="T677" s="17">
        <v>0.12137883322053999</v>
      </c>
      <c r="U677" s="17">
        <v>8.6592862768575807E-2</v>
      </c>
      <c r="V677" s="17">
        <v>8.3064452968235294E-2</v>
      </c>
      <c r="W677" s="17">
        <v>6.73464611257793E-2</v>
      </c>
      <c r="X677" s="17">
        <v>0.132830127929117</v>
      </c>
      <c r="Y677" s="17">
        <v>7.8661022071114195E-2</v>
      </c>
      <c r="Z677" s="17">
        <v>5.0987360547193897E-2</v>
      </c>
      <c r="AA677" s="17">
        <v>8.0589727660668797E-2</v>
      </c>
      <c r="AB677" s="17">
        <v>0.124136483051697</v>
      </c>
      <c r="AC677" s="17">
        <v>8.8817318378790699E-2</v>
      </c>
      <c r="AD677" s="17">
        <v>0.157639162225061</v>
      </c>
      <c r="AE677" s="17"/>
      <c r="AF677" s="17">
        <v>0.105640418009284</v>
      </c>
      <c r="AG677" s="17">
        <v>9.2678839213432701E-2</v>
      </c>
      <c r="AH677" s="17"/>
      <c r="AI677" s="17">
        <v>9.1899255763708707E-2</v>
      </c>
      <c r="AJ677" s="17">
        <v>0.10484812903613699</v>
      </c>
      <c r="AK677" s="17"/>
      <c r="AL677" s="17">
        <v>8.6252324060653696E-2</v>
      </c>
      <c r="AM677" s="17">
        <v>0.102021993729234</v>
      </c>
      <c r="AN677" s="17"/>
      <c r="AO677" s="17">
        <v>9.7154080161864595E-2</v>
      </c>
      <c r="AP677" s="17">
        <v>0.101842485447345</v>
      </c>
    </row>
    <row r="678" spans="2:42" x14ac:dyDescent="0.35"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</row>
    <row r="679" spans="2:42" x14ac:dyDescent="0.35">
      <c r="B679" s="6" t="s">
        <v>268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</row>
    <row r="680" spans="2:42" x14ac:dyDescent="0.35">
      <c r="B680" s="24" t="s">
        <v>267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</row>
    <row r="681" spans="2:42" x14ac:dyDescent="0.35">
      <c r="B681" t="s">
        <v>261</v>
      </c>
      <c r="C681" s="17">
        <v>6.4663550175265594E-2</v>
      </c>
      <c r="D681" s="17">
        <v>8.3684313179185996E-2</v>
      </c>
      <c r="E681" s="17">
        <v>4.6986681524989103E-2</v>
      </c>
      <c r="F681" s="17"/>
      <c r="G681" s="17">
        <v>4.6949340695629803E-2</v>
      </c>
      <c r="H681" s="17">
        <v>4.8686935009467899E-2</v>
      </c>
      <c r="I681" s="17">
        <v>4.6108273049828397E-2</v>
      </c>
      <c r="J681" s="17">
        <v>5.0129672322878897E-2</v>
      </c>
      <c r="K681" s="17">
        <v>6.6089929469384301E-2</v>
      </c>
      <c r="L681" s="17">
        <v>0.11357886260133999</v>
      </c>
      <c r="M681" s="17"/>
      <c r="N681" s="17">
        <v>7.6534866645733501E-2</v>
      </c>
      <c r="O681" s="17">
        <v>7.1839197834821997E-2</v>
      </c>
      <c r="P681" s="17">
        <v>4.3564420391166599E-2</v>
      </c>
      <c r="Q681" s="17">
        <v>6.0411838485424599E-2</v>
      </c>
      <c r="R681" s="17"/>
      <c r="S681" s="17">
        <v>7.4829792408314E-2</v>
      </c>
      <c r="T681" s="17">
        <v>4.7707224693225102E-2</v>
      </c>
      <c r="U681" s="17">
        <v>3.2981474568976397E-2</v>
      </c>
      <c r="V681" s="17">
        <v>9.19627391894281E-2</v>
      </c>
      <c r="W681" s="17">
        <v>3.3225658273864402E-2</v>
      </c>
      <c r="X681" s="17">
        <v>6.1940500942209202E-2</v>
      </c>
      <c r="Y681" s="17">
        <v>0.113577887225407</v>
      </c>
      <c r="Z681" s="17">
        <v>5.8072530690992101E-2</v>
      </c>
      <c r="AA681" s="17">
        <v>0.10233973985949001</v>
      </c>
      <c r="AB681" s="17">
        <v>4.9173298902084599E-2</v>
      </c>
      <c r="AC681" s="17">
        <v>3.4837114084722301E-2</v>
      </c>
      <c r="AD681" s="17">
        <v>3.3834134003139602E-2</v>
      </c>
      <c r="AE681" s="17"/>
      <c r="AF681" s="17">
        <v>5.9068438278197299E-2</v>
      </c>
      <c r="AG681" s="17">
        <v>7.2503718296317701E-2</v>
      </c>
      <c r="AH681" s="17"/>
      <c r="AI681" s="17">
        <v>4.0285613805539001E-2</v>
      </c>
      <c r="AJ681" s="17">
        <v>7.58017792918525E-2</v>
      </c>
      <c r="AK681" s="17"/>
      <c r="AL681" s="17">
        <v>3.04235197993456E-2</v>
      </c>
      <c r="AM681" s="17">
        <v>6.7140218941952406E-2</v>
      </c>
      <c r="AN681" s="17"/>
      <c r="AO681" s="17">
        <v>3.6477654983073503E-2</v>
      </c>
      <c r="AP681" s="17">
        <v>7.2586375344907694E-2</v>
      </c>
    </row>
    <row r="682" spans="2:42" x14ac:dyDescent="0.35">
      <c r="B682" t="s">
        <v>262</v>
      </c>
      <c r="C682" s="17">
        <v>0.39133412480845498</v>
      </c>
      <c r="D682" s="17">
        <v>0.414695839099949</v>
      </c>
      <c r="E682" s="17">
        <v>0.36792253210949499</v>
      </c>
      <c r="F682" s="17"/>
      <c r="G682" s="17">
        <v>0.26580744622172298</v>
      </c>
      <c r="H682" s="17">
        <v>0.25266343670472702</v>
      </c>
      <c r="I682" s="17">
        <v>0.34205459930294102</v>
      </c>
      <c r="J682" s="17">
        <v>0.39830354029516202</v>
      </c>
      <c r="K682" s="17">
        <v>0.48696786459118901</v>
      </c>
      <c r="L682" s="17">
        <v>0.55216607691905695</v>
      </c>
      <c r="M682" s="17"/>
      <c r="N682" s="17">
        <v>0.40509831872811197</v>
      </c>
      <c r="O682" s="17">
        <v>0.36251396870486902</v>
      </c>
      <c r="P682" s="17">
        <v>0.43278464723736298</v>
      </c>
      <c r="Q682" s="17">
        <v>0.37061293207274898</v>
      </c>
      <c r="R682" s="17"/>
      <c r="S682" s="17">
        <v>0.402189179711892</v>
      </c>
      <c r="T682" s="17">
        <v>0.44641952120730199</v>
      </c>
      <c r="U682" s="17">
        <v>0.39200702619497602</v>
      </c>
      <c r="V682" s="17">
        <v>0.38349006714707301</v>
      </c>
      <c r="W682" s="17">
        <v>0.36235507707284798</v>
      </c>
      <c r="X682" s="17">
        <v>0.33403605215957</v>
      </c>
      <c r="Y682" s="17">
        <v>0.364064158777751</v>
      </c>
      <c r="Z682" s="17">
        <v>0.362260234899897</v>
      </c>
      <c r="AA682" s="17">
        <v>0.33820380819977303</v>
      </c>
      <c r="AB682" s="17">
        <v>0.40298569077410801</v>
      </c>
      <c r="AC682" s="17">
        <v>0.44182629362868497</v>
      </c>
      <c r="AD682" s="17">
        <v>0.539346215600643</v>
      </c>
      <c r="AE682" s="17"/>
      <c r="AF682" s="17">
        <v>0.40389569431420502</v>
      </c>
      <c r="AG682" s="17">
        <v>0.37567976538150999</v>
      </c>
      <c r="AH682" s="17"/>
      <c r="AI682" s="17">
        <v>0.39498576079011399</v>
      </c>
      <c r="AJ682" s="17">
        <v>0.38966569981967702</v>
      </c>
      <c r="AK682" s="17"/>
      <c r="AL682" s="17">
        <v>0.35035993530986398</v>
      </c>
      <c r="AM682" s="17">
        <v>0.39429789248790298</v>
      </c>
      <c r="AN682" s="17"/>
      <c r="AO682" s="17">
        <v>0.35737902328508298</v>
      </c>
      <c r="AP682" s="17">
        <v>0.40087862680680397</v>
      </c>
    </row>
    <row r="683" spans="2:42" x14ac:dyDescent="0.35">
      <c r="B683" t="s">
        <v>263</v>
      </c>
      <c r="C683" s="17">
        <v>0.33034138766912302</v>
      </c>
      <c r="D683" s="17">
        <v>0.312460427915353</v>
      </c>
      <c r="E683" s="17">
        <v>0.34767972867569602</v>
      </c>
      <c r="F683" s="17"/>
      <c r="G683" s="17">
        <v>0.364960009649058</v>
      </c>
      <c r="H683" s="17">
        <v>0.34912427459728501</v>
      </c>
      <c r="I683" s="17">
        <v>0.43483400385998799</v>
      </c>
      <c r="J683" s="17">
        <v>0.33995414256093698</v>
      </c>
      <c r="K683" s="17">
        <v>0.29833496921049202</v>
      </c>
      <c r="L683" s="17">
        <v>0.22586107823012799</v>
      </c>
      <c r="M683" s="17"/>
      <c r="N683" s="17">
        <v>0.31672071536570401</v>
      </c>
      <c r="O683" s="17">
        <v>0.34073566433006902</v>
      </c>
      <c r="P683" s="17">
        <v>0.32473806855554999</v>
      </c>
      <c r="Q683" s="17">
        <v>0.33850839556359402</v>
      </c>
      <c r="R683" s="17"/>
      <c r="S683" s="17">
        <v>0.30617771066442001</v>
      </c>
      <c r="T683" s="17">
        <v>0.32227436832073503</v>
      </c>
      <c r="U683" s="17">
        <v>0.42853801653614898</v>
      </c>
      <c r="V683" s="17">
        <v>0.33865682177983097</v>
      </c>
      <c r="W683" s="17">
        <v>0.35079416743987601</v>
      </c>
      <c r="X683" s="17">
        <v>0.33754015749792698</v>
      </c>
      <c r="Y683" s="17">
        <v>0.31761114451524503</v>
      </c>
      <c r="Z683" s="17">
        <v>0.36392065173235899</v>
      </c>
      <c r="AA683" s="17">
        <v>0.35016524442542302</v>
      </c>
      <c r="AB683" s="17">
        <v>0.30835167318103002</v>
      </c>
      <c r="AC683" s="17">
        <v>0.26534109643666298</v>
      </c>
      <c r="AD683" s="17">
        <v>0.228943127346458</v>
      </c>
      <c r="AE683" s="17"/>
      <c r="AF683" s="17">
        <v>0.33501874319636299</v>
      </c>
      <c r="AG683" s="17">
        <v>0.32155253956493102</v>
      </c>
      <c r="AH683" s="17"/>
      <c r="AI683" s="17">
        <v>0.35546533413305098</v>
      </c>
      <c r="AJ683" s="17">
        <v>0.31886230807091698</v>
      </c>
      <c r="AK683" s="17"/>
      <c r="AL683" s="17">
        <v>0.33540871254580601</v>
      </c>
      <c r="AM683" s="17">
        <v>0.32997485513060199</v>
      </c>
      <c r="AN683" s="17"/>
      <c r="AO683" s="17">
        <v>0.37840090817729399</v>
      </c>
      <c r="AP683" s="17">
        <v>0.31683224857218401</v>
      </c>
    </row>
    <row r="684" spans="2:42" x14ac:dyDescent="0.35">
      <c r="B684" t="s">
        <v>264</v>
      </c>
      <c r="C684" s="17">
        <v>0.10772893939209501</v>
      </c>
      <c r="D684" s="17">
        <v>9.2421003250568803E-2</v>
      </c>
      <c r="E684" s="17">
        <v>0.12177398381433099</v>
      </c>
      <c r="F684" s="17"/>
      <c r="G684" s="17">
        <v>0.183886210753121</v>
      </c>
      <c r="H684" s="17">
        <v>0.18419464140598699</v>
      </c>
      <c r="I684" s="17">
        <v>8.4915549256900605E-2</v>
      </c>
      <c r="J684" s="17">
        <v>9.5492498320664296E-2</v>
      </c>
      <c r="K684" s="17">
        <v>6.2897949388489902E-2</v>
      </c>
      <c r="L684" s="17">
        <v>5.3645183730218197E-2</v>
      </c>
      <c r="M684" s="17"/>
      <c r="N684" s="17">
        <v>0.12463327206177401</v>
      </c>
      <c r="O684" s="17">
        <v>0.128625328015087</v>
      </c>
      <c r="P684" s="17">
        <v>9.12858012448967E-2</v>
      </c>
      <c r="Q684" s="17">
        <v>8.4288769804879995E-2</v>
      </c>
      <c r="R684" s="17"/>
      <c r="S684" s="17">
        <v>0.111940702004697</v>
      </c>
      <c r="T684" s="17">
        <v>6.8831441486832304E-2</v>
      </c>
      <c r="U684" s="17">
        <v>8.5746664809672399E-2</v>
      </c>
      <c r="V684" s="17">
        <v>9.8271200044519405E-2</v>
      </c>
      <c r="W684" s="17">
        <v>0.12914870146638099</v>
      </c>
      <c r="X684" s="17">
        <v>9.9744212828710002E-2</v>
      </c>
      <c r="Y684" s="17">
        <v>0.115420485258489</v>
      </c>
      <c r="Z684" s="17">
        <v>0.111372863640864</v>
      </c>
      <c r="AA684" s="17">
        <v>0.118653603294853</v>
      </c>
      <c r="AB684" s="17">
        <v>0.14259637872997599</v>
      </c>
      <c r="AC684" s="17">
        <v>0.11957811155119499</v>
      </c>
      <c r="AD684" s="17">
        <v>0.115267886284496</v>
      </c>
      <c r="AE684" s="17"/>
      <c r="AF684" s="17">
        <v>0.103849754731049</v>
      </c>
      <c r="AG684" s="17">
        <v>0.113392979404664</v>
      </c>
      <c r="AH684" s="17"/>
      <c r="AI684" s="17">
        <v>0.112865032614673</v>
      </c>
      <c r="AJ684" s="17">
        <v>0.105382268935269</v>
      </c>
      <c r="AK684" s="17"/>
      <c r="AL684" s="17">
        <v>0.177107797075577</v>
      </c>
      <c r="AM684" s="17">
        <v>0.102710589583214</v>
      </c>
      <c r="AN684" s="17"/>
      <c r="AO684" s="17">
        <v>0.11474097594518801</v>
      </c>
      <c r="AP684" s="17">
        <v>0.105757913128268</v>
      </c>
    </row>
    <row r="685" spans="2:42" x14ac:dyDescent="0.35">
      <c r="B685" t="s">
        <v>265</v>
      </c>
      <c r="C685" s="17">
        <v>0.10593199795506</v>
      </c>
      <c r="D685" s="17">
        <v>9.6738416554943807E-2</v>
      </c>
      <c r="E685" s="17">
        <v>0.11563707387548899</v>
      </c>
      <c r="F685" s="17"/>
      <c r="G685" s="17">
        <v>0.13839699268046801</v>
      </c>
      <c r="H685" s="17">
        <v>0.16533071228253199</v>
      </c>
      <c r="I685" s="17">
        <v>9.2087574530342498E-2</v>
      </c>
      <c r="J685" s="17">
        <v>0.116120146500358</v>
      </c>
      <c r="K685" s="17">
        <v>8.5709287340445001E-2</v>
      </c>
      <c r="L685" s="17">
        <v>5.4748798519257097E-2</v>
      </c>
      <c r="M685" s="17"/>
      <c r="N685" s="17">
        <v>7.7012827198676304E-2</v>
      </c>
      <c r="O685" s="17">
        <v>9.6285841115153495E-2</v>
      </c>
      <c r="P685" s="17">
        <v>0.107627062571023</v>
      </c>
      <c r="Q685" s="17">
        <v>0.14617806407335199</v>
      </c>
      <c r="R685" s="17"/>
      <c r="S685" s="17">
        <v>0.104862615210676</v>
      </c>
      <c r="T685" s="17">
        <v>0.114767444291906</v>
      </c>
      <c r="U685" s="17">
        <v>6.0726817890226201E-2</v>
      </c>
      <c r="V685" s="17">
        <v>8.7619171839148594E-2</v>
      </c>
      <c r="W685" s="17">
        <v>0.124476395747031</v>
      </c>
      <c r="X685" s="17">
        <v>0.16673907657158299</v>
      </c>
      <c r="Y685" s="17">
        <v>8.9326324223108294E-2</v>
      </c>
      <c r="Z685" s="17">
        <v>0.104373719035888</v>
      </c>
      <c r="AA685" s="17">
        <v>9.0637604220461604E-2</v>
      </c>
      <c r="AB685" s="17">
        <v>9.6892958412801003E-2</v>
      </c>
      <c r="AC685" s="17">
        <v>0.13841738429873399</v>
      </c>
      <c r="AD685" s="17">
        <v>8.2608636765263796E-2</v>
      </c>
      <c r="AE685" s="17"/>
      <c r="AF685" s="17">
        <v>9.8167369480186895E-2</v>
      </c>
      <c r="AG685" s="17">
        <v>0.116870997352578</v>
      </c>
      <c r="AH685" s="17"/>
      <c r="AI685" s="17">
        <v>9.6398258656622896E-2</v>
      </c>
      <c r="AJ685" s="17">
        <v>0.110287943882283</v>
      </c>
      <c r="AK685" s="17"/>
      <c r="AL685" s="17">
        <v>0.106700035269407</v>
      </c>
      <c r="AM685" s="17">
        <v>0.105876443856328</v>
      </c>
      <c r="AN685" s="17"/>
      <c r="AO685" s="17">
        <v>0.113001437609362</v>
      </c>
      <c r="AP685" s="17">
        <v>0.10394483614783501</v>
      </c>
    </row>
    <row r="686" spans="2:42" x14ac:dyDescent="0.35"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</row>
    <row r="687" spans="2:42" x14ac:dyDescent="0.35">
      <c r="B687" s="6" t="s">
        <v>280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</row>
    <row r="688" spans="2:42" x14ac:dyDescent="0.35">
      <c r="B688" s="24" t="s">
        <v>59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</row>
    <row r="689" spans="2:42" x14ac:dyDescent="0.35">
      <c r="B689" t="s">
        <v>269</v>
      </c>
      <c r="C689" s="17">
        <v>0.47712953112333201</v>
      </c>
      <c r="D689" s="17">
        <v>0.47372547175316698</v>
      </c>
      <c r="E689" s="17">
        <v>0.47947990254288902</v>
      </c>
      <c r="F689" s="17"/>
      <c r="G689" s="17">
        <v>0.37690151675445999</v>
      </c>
      <c r="H689" s="17">
        <v>0.40503246752947603</v>
      </c>
      <c r="I689" s="17">
        <v>0.47059550708525</v>
      </c>
      <c r="J689" s="17">
        <v>0.47013017684522401</v>
      </c>
      <c r="K689" s="17">
        <v>0.59793170522733796</v>
      </c>
      <c r="L689" s="17">
        <v>0.53307849913679595</v>
      </c>
      <c r="M689" s="17"/>
      <c r="N689" s="17">
        <v>0.45101572396225498</v>
      </c>
      <c r="O689" s="17">
        <v>0.46609947292887899</v>
      </c>
      <c r="P689" s="17">
        <v>0.49201182757690498</v>
      </c>
      <c r="Q689" s="17">
        <v>0.50337265830177402</v>
      </c>
      <c r="R689" s="17"/>
      <c r="S689" s="17">
        <v>0.42940917328107098</v>
      </c>
      <c r="T689" s="17">
        <v>0.47844021377984097</v>
      </c>
      <c r="U689" s="17">
        <v>0.50419557854764196</v>
      </c>
      <c r="V689" s="17">
        <v>0.42762134952754399</v>
      </c>
      <c r="W689" s="17">
        <v>0.46039301684609002</v>
      </c>
      <c r="X689" s="17">
        <v>0.403389084029314</v>
      </c>
      <c r="Y689" s="17">
        <v>0.485006216113616</v>
      </c>
      <c r="Z689" s="17">
        <v>0.437064385852523</v>
      </c>
      <c r="AA689" s="17">
        <v>0.51335434351892995</v>
      </c>
      <c r="AB689" s="17">
        <v>0.56488618330398399</v>
      </c>
      <c r="AC689" s="17">
        <v>0.60396374101074901</v>
      </c>
      <c r="AD689" s="17">
        <v>0.45601680620989499</v>
      </c>
      <c r="AE689" s="17"/>
      <c r="AF689" s="17">
        <v>0.49503282841257301</v>
      </c>
      <c r="AG689" s="17">
        <v>0.45484646552666402</v>
      </c>
      <c r="AH689" s="17"/>
      <c r="AI689" s="17">
        <v>0.50384778957655496</v>
      </c>
      <c r="AJ689" s="17">
        <v>0.46508408582812799</v>
      </c>
      <c r="AK689" s="17"/>
      <c r="AL689" s="17">
        <v>0.55432907005394105</v>
      </c>
      <c r="AM689" s="17">
        <v>0.47126271187733598</v>
      </c>
      <c r="AN689" s="17"/>
      <c r="AO689" s="17">
        <v>0.48756326829468399</v>
      </c>
      <c r="AP689" s="17">
        <v>0.47428508371389999</v>
      </c>
    </row>
    <row r="690" spans="2:42" x14ac:dyDescent="0.35">
      <c r="B690" t="s">
        <v>270</v>
      </c>
      <c r="C690" s="17">
        <v>0.337441500186069</v>
      </c>
      <c r="D690" s="17">
        <v>0.35076280884147898</v>
      </c>
      <c r="E690" s="17">
        <v>0.32483011366277398</v>
      </c>
      <c r="F690" s="17"/>
      <c r="G690" s="17">
        <v>0.28158760474775901</v>
      </c>
      <c r="H690" s="17">
        <v>0.22335471589400899</v>
      </c>
      <c r="I690" s="17">
        <v>0.24513557535025801</v>
      </c>
      <c r="J690" s="17">
        <v>0.34165679393724102</v>
      </c>
      <c r="K690" s="17">
        <v>0.37929183678196299</v>
      </c>
      <c r="L690" s="17">
        <v>0.51173982880392099</v>
      </c>
      <c r="M690" s="17"/>
      <c r="N690" s="17">
        <v>0.29646486812575901</v>
      </c>
      <c r="O690" s="17">
        <v>0.35054103662168001</v>
      </c>
      <c r="P690" s="17">
        <v>0.33285279549986002</v>
      </c>
      <c r="Q690" s="17">
        <v>0.37284795745576899</v>
      </c>
      <c r="R690" s="17"/>
      <c r="S690" s="17">
        <v>0.30681736081427402</v>
      </c>
      <c r="T690" s="17">
        <v>0.34795970442462498</v>
      </c>
      <c r="U690" s="17">
        <v>0.35686107320812499</v>
      </c>
      <c r="V690" s="17">
        <v>0.362142356642839</v>
      </c>
      <c r="W690" s="17">
        <v>0.39348390808051098</v>
      </c>
      <c r="X690" s="17">
        <v>0.318154352201307</v>
      </c>
      <c r="Y690" s="17">
        <v>0.33969647232669098</v>
      </c>
      <c r="Z690" s="17">
        <v>0.38626107752639499</v>
      </c>
      <c r="AA690" s="17">
        <v>0.328801847026367</v>
      </c>
      <c r="AB690" s="17">
        <v>0.31002922941086802</v>
      </c>
      <c r="AC690" s="17">
        <v>0.31328937558361702</v>
      </c>
      <c r="AD690" s="17">
        <v>0.31875559675948001</v>
      </c>
      <c r="AE690" s="17"/>
      <c r="AF690" s="17">
        <v>0.34044169522289902</v>
      </c>
      <c r="AG690" s="17">
        <v>0.33346362925843298</v>
      </c>
      <c r="AH690" s="17"/>
      <c r="AI690" s="17">
        <v>0.34295605130700701</v>
      </c>
      <c r="AJ690" s="17">
        <v>0.33495536419890698</v>
      </c>
      <c r="AK690" s="17"/>
      <c r="AL690" s="17">
        <v>0.351891529565247</v>
      </c>
      <c r="AM690" s="17">
        <v>0.336343362662953</v>
      </c>
      <c r="AN690" s="17"/>
      <c r="AO690" s="17">
        <v>0.35228648754395703</v>
      </c>
      <c r="AP690" s="17">
        <v>0.33339445691291397</v>
      </c>
    </row>
    <row r="691" spans="2:42" x14ac:dyDescent="0.35">
      <c r="B691" t="s">
        <v>271</v>
      </c>
      <c r="C691" s="17">
        <v>0.32497663755318801</v>
      </c>
      <c r="D691" s="17">
        <v>0.29104483502001499</v>
      </c>
      <c r="E691" s="17">
        <v>0.35779474846324799</v>
      </c>
      <c r="F691" s="17"/>
      <c r="G691" s="17">
        <v>0.40027054888521202</v>
      </c>
      <c r="H691" s="17">
        <v>0.38606501806857701</v>
      </c>
      <c r="I691" s="17">
        <v>0.37512405423343598</v>
      </c>
      <c r="J691" s="17">
        <v>0.31994728971859498</v>
      </c>
      <c r="K691" s="17">
        <v>0.246238082170053</v>
      </c>
      <c r="L691" s="17">
        <v>0.240741089346073</v>
      </c>
      <c r="M691" s="17"/>
      <c r="N691" s="17">
        <v>0.377950022991488</v>
      </c>
      <c r="O691" s="17">
        <v>0.34211908451246598</v>
      </c>
      <c r="P691" s="17">
        <v>0.30044389032146501</v>
      </c>
      <c r="Q691" s="17">
        <v>0.274368527645239</v>
      </c>
      <c r="R691" s="17"/>
      <c r="S691" s="17">
        <v>0.33293764704728701</v>
      </c>
      <c r="T691" s="17">
        <v>0.30164213768319997</v>
      </c>
      <c r="U691" s="17">
        <v>0.27848348771519199</v>
      </c>
      <c r="V691" s="17">
        <v>0.30048994411348801</v>
      </c>
      <c r="W691" s="17">
        <v>0.34443415057102</v>
      </c>
      <c r="X691" s="17">
        <v>0.307762776298524</v>
      </c>
      <c r="Y691" s="17">
        <v>0.31708147704179201</v>
      </c>
      <c r="Z691" s="17">
        <v>0.42991902966706202</v>
      </c>
      <c r="AA691" s="17">
        <v>0.35434368665152099</v>
      </c>
      <c r="AB691" s="17">
        <v>0.31778171942188099</v>
      </c>
      <c r="AC691" s="17">
        <v>0.32083072626910297</v>
      </c>
      <c r="AD691" s="17">
        <v>0.39534525517690999</v>
      </c>
      <c r="AE691" s="17"/>
      <c r="AF691" s="17">
        <v>0.33607595030572202</v>
      </c>
      <c r="AG691" s="17">
        <v>0.31108849281896001</v>
      </c>
      <c r="AH691" s="17"/>
      <c r="AI691" s="17">
        <v>0.33663534023774899</v>
      </c>
      <c r="AJ691" s="17">
        <v>0.31972052156622</v>
      </c>
      <c r="AK691" s="17"/>
      <c r="AL691" s="17">
        <v>0.30364948846780698</v>
      </c>
      <c r="AM691" s="17">
        <v>0.326597405377058</v>
      </c>
      <c r="AN691" s="17"/>
      <c r="AO691" s="17">
        <v>0.34240074902395101</v>
      </c>
      <c r="AP691" s="17">
        <v>0.32022647297450302</v>
      </c>
    </row>
    <row r="692" spans="2:42" x14ac:dyDescent="0.35">
      <c r="B692" t="s">
        <v>272</v>
      </c>
      <c r="C692" s="17">
        <v>0.213236963730419</v>
      </c>
      <c r="D692" s="17">
        <v>0.19935366942825899</v>
      </c>
      <c r="E692" s="17">
        <v>0.226212736821857</v>
      </c>
      <c r="F692" s="17"/>
      <c r="G692" s="17">
        <v>0.28675372927625198</v>
      </c>
      <c r="H692" s="17">
        <v>0.260970844107626</v>
      </c>
      <c r="I692" s="17">
        <v>0.21981979911534599</v>
      </c>
      <c r="J692" s="17">
        <v>0.20680883444172701</v>
      </c>
      <c r="K692" s="17">
        <v>0.19602563624932401</v>
      </c>
      <c r="L692" s="17">
        <v>0.13643598191807799</v>
      </c>
      <c r="M692" s="17"/>
      <c r="N692" s="17">
        <v>0.245500070627369</v>
      </c>
      <c r="O692" s="17">
        <v>0.203290073296618</v>
      </c>
      <c r="P692" s="17">
        <v>0.207796510378573</v>
      </c>
      <c r="Q692" s="17">
        <v>0.193757459606274</v>
      </c>
      <c r="R692" s="17"/>
      <c r="S692" s="17">
        <v>0.20057320030782799</v>
      </c>
      <c r="T692" s="17">
        <v>0.24210672948624401</v>
      </c>
      <c r="U692" s="17">
        <v>0.20461415041350101</v>
      </c>
      <c r="V692" s="17">
        <v>0.19721490437402001</v>
      </c>
      <c r="W692" s="17">
        <v>0.26402726823343797</v>
      </c>
      <c r="X692" s="17">
        <v>0.201467817962943</v>
      </c>
      <c r="Y692" s="17">
        <v>0.187560820054751</v>
      </c>
      <c r="Z692" s="17">
        <v>0.26620791747007999</v>
      </c>
      <c r="AA692" s="17">
        <v>0.212766177862417</v>
      </c>
      <c r="AB692" s="17">
        <v>0.232308147999957</v>
      </c>
      <c r="AC692" s="17">
        <v>0.15221867308266299</v>
      </c>
      <c r="AD692" s="17">
        <v>0.17888348912129001</v>
      </c>
      <c r="AE692" s="17"/>
      <c r="AF692" s="17">
        <v>0.204356418548713</v>
      </c>
      <c r="AG692" s="17">
        <v>0.22550433920792401</v>
      </c>
      <c r="AH692" s="17"/>
      <c r="AI692" s="17">
        <v>0.22656212326046099</v>
      </c>
      <c r="AJ692" s="17">
        <v>0.20722955570829901</v>
      </c>
      <c r="AK692" s="17"/>
      <c r="AL692" s="17">
        <v>0.21166242081173101</v>
      </c>
      <c r="AM692" s="17">
        <v>0.213356621941167</v>
      </c>
      <c r="AN692" s="17"/>
      <c r="AO692" s="17">
        <v>0.192335764608941</v>
      </c>
      <c r="AP692" s="17">
        <v>0.218935052604878</v>
      </c>
    </row>
    <row r="693" spans="2:42" x14ac:dyDescent="0.35">
      <c r="B693" t="s">
        <v>273</v>
      </c>
      <c r="C693" s="17">
        <v>0.20559540503215101</v>
      </c>
      <c r="D693" s="17">
        <v>0.206775577348812</v>
      </c>
      <c r="E693" s="17">
        <v>0.20248196495590701</v>
      </c>
      <c r="F693" s="17"/>
      <c r="G693" s="17">
        <v>0.29394905860902099</v>
      </c>
      <c r="H693" s="17">
        <v>0.22138492123697601</v>
      </c>
      <c r="I693" s="17">
        <v>0.22095293354344001</v>
      </c>
      <c r="J693" s="17">
        <v>0.198674134945588</v>
      </c>
      <c r="K693" s="17">
        <v>0.168938081521216</v>
      </c>
      <c r="L693" s="17">
        <v>0.15128275333024299</v>
      </c>
      <c r="M693" s="17"/>
      <c r="N693" s="17">
        <v>0.180413305291106</v>
      </c>
      <c r="O693" s="17">
        <v>0.215419131151976</v>
      </c>
      <c r="P693" s="17">
        <v>0.20921702496133501</v>
      </c>
      <c r="Q693" s="17">
        <v>0.218226738503187</v>
      </c>
      <c r="R693" s="17"/>
      <c r="S693" s="17">
        <v>0.16182652039710699</v>
      </c>
      <c r="T693" s="17">
        <v>0.20555478753359199</v>
      </c>
      <c r="U693" s="17">
        <v>0.23753856505117399</v>
      </c>
      <c r="V693" s="17">
        <v>0.209168221391313</v>
      </c>
      <c r="W693" s="17">
        <v>0.22196390710587</v>
      </c>
      <c r="X693" s="17">
        <v>0.21254446739102201</v>
      </c>
      <c r="Y693" s="17">
        <v>0.209301469987942</v>
      </c>
      <c r="Z693" s="17">
        <v>0.168438651188204</v>
      </c>
      <c r="AA693" s="17">
        <v>0.194983263029056</v>
      </c>
      <c r="AB693" s="17">
        <v>0.17526284598585101</v>
      </c>
      <c r="AC693" s="17">
        <v>0.294183344918378</v>
      </c>
      <c r="AD693" s="17">
        <v>0.27726237987873797</v>
      </c>
      <c r="AE693" s="17"/>
      <c r="AF693" s="17">
        <v>0.177055306245163</v>
      </c>
      <c r="AG693" s="17">
        <v>0.245937369629467</v>
      </c>
      <c r="AH693" s="17"/>
      <c r="AI693" s="17">
        <v>0.17628071325040501</v>
      </c>
      <c r="AJ693" s="17">
        <v>0.21881140549943301</v>
      </c>
      <c r="AK693" s="17"/>
      <c r="AL693" s="17">
        <v>0.175225837306105</v>
      </c>
      <c r="AM693" s="17">
        <v>0.20790335617921499</v>
      </c>
      <c r="AN693" s="17"/>
      <c r="AO693" s="17">
        <v>0.19474236834282099</v>
      </c>
      <c r="AP693" s="17">
        <v>0.208554161955815</v>
      </c>
    </row>
    <row r="694" spans="2:42" x14ac:dyDescent="0.35">
      <c r="B694" t="s">
        <v>274</v>
      </c>
      <c r="C694" s="17">
        <v>0.19809009670133201</v>
      </c>
      <c r="D694" s="17">
        <v>0.17889139627978401</v>
      </c>
      <c r="E694" s="17">
        <v>0.21764327572268999</v>
      </c>
      <c r="F694" s="17"/>
      <c r="G694" s="17">
        <v>0.14417363611588599</v>
      </c>
      <c r="H694" s="17">
        <v>0.213210615319088</v>
      </c>
      <c r="I694" s="17">
        <v>0.245978817097249</v>
      </c>
      <c r="J694" s="17">
        <v>0.183577725618668</v>
      </c>
      <c r="K694" s="17">
        <v>0.20650287518048399</v>
      </c>
      <c r="L694" s="17">
        <v>0.188954053616291</v>
      </c>
      <c r="M694" s="17"/>
      <c r="N694" s="17">
        <v>0.20865108496336399</v>
      </c>
      <c r="O694" s="17">
        <v>0.207375490859323</v>
      </c>
      <c r="P694" s="17">
        <v>0.18000432387552301</v>
      </c>
      <c r="Q694" s="17">
        <v>0.19295618713980101</v>
      </c>
      <c r="R694" s="17"/>
      <c r="S694" s="17">
        <v>0.21057389905486801</v>
      </c>
      <c r="T694" s="17">
        <v>0.17890615936425699</v>
      </c>
      <c r="U694" s="17">
        <v>0.17383340431028199</v>
      </c>
      <c r="V694" s="17">
        <v>0.205490573965705</v>
      </c>
      <c r="W694" s="17">
        <v>0.184486926873587</v>
      </c>
      <c r="X694" s="17">
        <v>0.19616326205020501</v>
      </c>
      <c r="Y694" s="17">
        <v>0.221310398427608</v>
      </c>
      <c r="Z694" s="17">
        <v>0.21801756457567301</v>
      </c>
      <c r="AA694" s="17">
        <v>0.19110897632725601</v>
      </c>
      <c r="AB694" s="17">
        <v>0.209667953009923</v>
      </c>
      <c r="AC694" s="17">
        <v>0.21723818363953001</v>
      </c>
      <c r="AD694" s="17">
        <v>0.173551199562472</v>
      </c>
      <c r="AE694" s="17"/>
      <c r="AF694" s="17">
        <v>0.22280417263997701</v>
      </c>
      <c r="AG694" s="17">
        <v>0.16544971332743799</v>
      </c>
      <c r="AH694" s="17"/>
      <c r="AI694" s="17">
        <v>0.23234938454833101</v>
      </c>
      <c r="AJ694" s="17">
        <v>0.18264491421175699</v>
      </c>
      <c r="AK694" s="17"/>
      <c r="AL694" s="17">
        <v>0.20269098318304901</v>
      </c>
      <c r="AM694" s="17">
        <v>0.19774044993227799</v>
      </c>
      <c r="AN694" s="17"/>
      <c r="AO694" s="17">
        <v>0.22796668000204701</v>
      </c>
      <c r="AP694" s="17">
        <v>0.18994513688715101</v>
      </c>
    </row>
    <row r="695" spans="2:42" x14ac:dyDescent="0.35">
      <c r="B695" t="s">
        <v>275</v>
      </c>
      <c r="C695" s="17">
        <v>0.18351817232838599</v>
      </c>
      <c r="D695" s="17">
        <v>0.17134959792763599</v>
      </c>
      <c r="E695" s="17">
        <v>0.19474247672919701</v>
      </c>
      <c r="F695" s="17"/>
      <c r="G695" s="17">
        <v>0.30654687399062203</v>
      </c>
      <c r="H695" s="17">
        <v>0.28007707702583901</v>
      </c>
      <c r="I695" s="17">
        <v>0.21985398643271201</v>
      </c>
      <c r="J695" s="17">
        <v>0.15731726276330299</v>
      </c>
      <c r="K695" s="17">
        <v>0.10380683149538</v>
      </c>
      <c r="L695" s="17">
        <v>6.7449946417286105E-2</v>
      </c>
      <c r="M695" s="17"/>
      <c r="N695" s="17">
        <v>0.23033100990762001</v>
      </c>
      <c r="O695" s="17">
        <v>0.175027551115575</v>
      </c>
      <c r="P695" s="17">
        <v>0.156478833691506</v>
      </c>
      <c r="Q695" s="17">
        <v>0.16802075994068699</v>
      </c>
      <c r="R695" s="17"/>
      <c r="S695" s="17">
        <v>0.20801997651263099</v>
      </c>
      <c r="T695" s="17">
        <v>0.15554343959372099</v>
      </c>
      <c r="U695" s="17">
        <v>0.15344078381703</v>
      </c>
      <c r="V695" s="17">
        <v>0.14856342172895401</v>
      </c>
      <c r="W695" s="17">
        <v>0.12733762050148101</v>
      </c>
      <c r="X695" s="17">
        <v>0.20942770844490299</v>
      </c>
      <c r="Y695" s="17">
        <v>0.20716898141238901</v>
      </c>
      <c r="Z695" s="17">
        <v>0.17849365220872401</v>
      </c>
      <c r="AA695" s="17">
        <v>0.21587931597019899</v>
      </c>
      <c r="AB695" s="17">
        <v>0.20426225417361499</v>
      </c>
      <c r="AC695" s="17">
        <v>0.13856424548183399</v>
      </c>
      <c r="AD695" s="17">
        <v>0.26672466639459602</v>
      </c>
      <c r="AE695" s="17"/>
      <c r="AF695" s="17">
        <v>0.172236417633301</v>
      </c>
      <c r="AG695" s="17">
        <v>0.19894551480741399</v>
      </c>
      <c r="AH695" s="17"/>
      <c r="AI695" s="17">
        <v>0.202984867123151</v>
      </c>
      <c r="AJ695" s="17">
        <v>0.17474196381766699</v>
      </c>
      <c r="AK695" s="17"/>
      <c r="AL695" s="17">
        <v>0.232486927908195</v>
      </c>
      <c r="AM695" s="17">
        <v>0.179796766194778</v>
      </c>
      <c r="AN695" s="17"/>
      <c r="AO695" s="17">
        <v>0.18494844639640701</v>
      </c>
      <c r="AP695" s="17">
        <v>0.18312825074029701</v>
      </c>
    </row>
    <row r="696" spans="2:42" x14ac:dyDescent="0.35">
      <c r="B696" t="s">
        <v>276</v>
      </c>
      <c r="C696" s="17">
        <v>0.18331590769579101</v>
      </c>
      <c r="D696" s="17">
        <v>0.193120042202788</v>
      </c>
      <c r="E696" s="17">
        <v>0.17325583436880301</v>
      </c>
      <c r="F696" s="17"/>
      <c r="G696" s="17">
        <v>0.18810755196364301</v>
      </c>
      <c r="H696" s="17">
        <v>0.224361178247065</v>
      </c>
      <c r="I696" s="17">
        <v>0.20136500032166699</v>
      </c>
      <c r="J696" s="17">
        <v>0.18668742891503201</v>
      </c>
      <c r="K696" s="17">
        <v>0.162666696588882</v>
      </c>
      <c r="L696" s="17">
        <v>0.14297503942406001</v>
      </c>
      <c r="M696" s="17"/>
      <c r="N696" s="17">
        <v>0.249562616369676</v>
      </c>
      <c r="O696" s="17">
        <v>0.18830132557448601</v>
      </c>
      <c r="P696" s="17">
        <v>0.138697492837703</v>
      </c>
      <c r="Q696" s="17">
        <v>0.14553470046202399</v>
      </c>
      <c r="R696" s="17"/>
      <c r="S696" s="17">
        <v>0.27025704937939998</v>
      </c>
      <c r="T696" s="17">
        <v>0.17325632978147101</v>
      </c>
      <c r="U696" s="17">
        <v>0.14858083979332701</v>
      </c>
      <c r="V696" s="17">
        <v>0.17292733289019999</v>
      </c>
      <c r="W696" s="17">
        <v>0.19755039130987201</v>
      </c>
      <c r="X696" s="17">
        <v>0.177776173706786</v>
      </c>
      <c r="Y696" s="17">
        <v>0.198260373115697</v>
      </c>
      <c r="Z696" s="17">
        <v>0.14659136474748799</v>
      </c>
      <c r="AA696" s="17">
        <v>0.168515571024862</v>
      </c>
      <c r="AB696" s="17">
        <v>0.14833443283789899</v>
      </c>
      <c r="AC696" s="17">
        <v>0.14973432620917401</v>
      </c>
      <c r="AD696" s="17">
        <v>0.15260136446582501</v>
      </c>
      <c r="AE696" s="17"/>
      <c r="AF696" s="17">
        <v>0.187317386981878</v>
      </c>
      <c r="AG696" s="17">
        <v>0.17687894535807</v>
      </c>
      <c r="AH696" s="17"/>
      <c r="AI696" s="17">
        <v>0.194033320690435</v>
      </c>
      <c r="AJ696" s="17">
        <v>0.178484155201178</v>
      </c>
      <c r="AK696" s="17"/>
      <c r="AL696" s="17">
        <v>0.17399900086481401</v>
      </c>
      <c r="AM696" s="17">
        <v>0.18402395089224399</v>
      </c>
      <c r="AN696" s="17"/>
      <c r="AO696" s="17">
        <v>0.19590806661787899</v>
      </c>
      <c r="AP696" s="17">
        <v>0.179883030938705</v>
      </c>
    </row>
    <row r="697" spans="2:42" x14ac:dyDescent="0.35">
      <c r="B697" t="s">
        <v>277</v>
      </c>
      <c r="C697" s="17">
        <v>0.15623401278641899</v>
      </c>
      <c r="D697" s="17">
        <v>0.170992082105521</v>
      </c>
      <c r="E697" s="17">
        <v>0.142195378173646</v>
      </c>
      <c r="F697" s="17"/>
      <c r="G697" s="17">
        <v>9.4649443390031202E-2</v>
      </c>
      <c r="H697" s="17">
        <v>0.13481518124773001</v>
      </c>
      <c r="I697" s="17">
        <v>0.119336762335098</v>
      </c>
      <c r="J697" s="17">
        <v>0.17110753671014101</v>
      </c>
      <c r="K697" s="17">
        <v>0.1602054777479</v>
      </c>
      <c r="L697" s="17">
        <v>0.23024922660896099</v>
      </c>
      <c r="M697" s="17"/>
      <c r="N697" s="17">
        <v>0.128234111303449</v>
      </c>
      <c r="O697" s="17">
        <v>0.15274064396861101</v>
      </c>
      <c r="P697" s="17">
        <v>0.18395945015482801</v>
      </c>
      <c r="Q697" s="17">
        <v>0.16656103869824301</v>
      </c>
      <c r="R697" s="17"/>
      <c r="S697" s="17">
        <v>0.17137866384190301</v>
      </c>
      <c r="T697" s="17">
        <v>0.16260960516484799</v>
      </c>
      <c r="U697" s="17">
        <v>0.13877808294108099</v>
      </c>
      <c r="V697" s="17">
        <v>0.16415158902830501</v>
      </c>
      <c r="W697" s="17">
        <v>0.14470894103166501</v>
      </c>
      <c r="X697" s="17">
        <v>0.20752671061248301</v>
      </c>
      <c r="Y697" s="17">
        <v>0.13367963322325799</v>
      </c>
      <c r="Z697" s="17">
        <v>0.11581367692545499</v>
      </c>
      <c r="AA697" s="17">
        <v>0.142544334090493</v>
      </c>
      <c r="AB697" s="17">
        <v>0.16470267241692699</v>
      </c>
      <c r="AC697" s="17">
        <v>0.14421258086744199</v>
      </c>
      <c r="AD697" s="17">
        <v>0.112333054212553</v>
      </c>
      <c r="AE697" s="17"/>
      <c r="AF697" s="17">
        <v>0.15806070900736699</v>
      </c>
      <c r="AG697" s="17">
        <v>0.15448228683422099</v>
      </c>
      <c r="AH697" s="17"/>
      <c r="AI697" s="17">
        <v>0.167626483118966</v>
      </c>
      <c r="AJ697" s="17">
        <v>0.151097922857198</v>
      </c>
      <c r="AK697" s="17"/>
      <c r="AL697" s="17">
        <v>0.14779389217630901</v>
      </c>
      <c r="AM697" s="17">
        <v>0.15687542415648401</v>
      </c>
      <c r="AN697" s="17"/>
      <c r="AO697" s="17">
        <v>0.17784160249195399</v>
      </c>
      <c r="AP697" s="17">
        <v>0.15034334757676299</v>
      </c>
    </row>
    <row r="698" spans="2:42" x14ac:dyDescent="0.35">
      <c r="B698" t="s">
        <v>278</v>
      </c>
      <c r="C698" s="17">
        <v>5.9273830517424603E-2</v>
      </c>
      <c r="D698" s="17">
        <v>6.5606511173813303E-2</v>
      </c>
      <c r="E698" s="17">
        <v>5.2907932364927003E-2</v>
      </c>
      <c r="F698" s="17"/>
      <c r="G698" s="17">
        <v>7.9277921060414897E-2</v>
      </c>
      <c r="H698" s="17">
        <v>8.6725267301839298E-2</v>
      </c>
      <c r="I698" s="17">
        <v>8.14830934190999E-2</v>
      </c>
      <c r="J698" s="17">
        <v>3.2902128253306899E-2</v>
      </c>
      <c r="K698" s="17">
        <v>5.2149885068347099E-2</v>
      </c>
      <c r="L698" s="17">
        <v>3.1569882294134897E-2</v>
      </c>
      <c r="M698" s="17"/>
      <c r="N698" s="17">
        <v>7.0602123987825699E-2</v>
      </c>
      <c r="O698" s="17">
        <v>5.6552934755310397E-2</v>
      </c>
      <c r="P698" s="17">
        <v>6.8467188387563299E-2</v>
      </c>
      <c r="Q698" s="17">
        <v>4.2565540115484302E-2</v>
      </c>
      <c r="R698" s="17"/>
      <c r="S698" s="17">
        <v>8.1818035163281802E-2</v>
      </c>
      <c r="T698" s="17">
        <v>7.4896656438530995E-2</v>
      </c>
      <c r="U698" s="17">
        <v>5.0190137920781801E-2</v>
      </c>
      <c r="V698" s="17">
        <v>3.2963725241797401E-2</v>
      </c>
      <c r="W698" s="17">
        <v>7.1957703199698103E-2</v>
      </c>
      <c r="X698" s="17">
        <v>6.2479258241275801E-2</v>
      </c>
      <c r="Y698" s="17">
        <v>6.4993948784604794E-2</v>
      </c>
      <c r="Z698" s="17">
        <v>6.0667604576278199E-2</v>
      </c>
      <c r="AA698" s="17">
        <v>4.4067042500485203E-2</v>
      </c>
      <c r="AB698" s="17">
        <v>3.6444437484357599E-2</v>
      </c>
      <c r="AC698" s="17">
        <v>6.9086180362068594E-2</v>
      </c>
      <c r="AD698" s="17">
        <v>4.1242008911235202E-2</v>
      </c>
      <c r="AE698" s="17"/>
      <c r="AF698" s="17">
        <v>6.50698771249512E-2</v>
      </c>
      <c r="AG698" s="17">
        <v>5.1227889563773499E-2</v>
      </c>
      <c r="AH698" s="17"/>
      <c r="AI698" s="17">
        <v>7.3264517543064706E-2</v>
      </c>
      <c r="AJ698" s="17">
        <v>5.2966381418348397E-2</v>
      </c>
      <c r="AK698" s="17"/>
      <c r="AL698" s="17">
        <v>5.2687906611676903E-2</v>
      </c>
      <c r="AM698" s="17">
        <v>5.9774331241368502E-2</v>
      </c>
      <c r="AN698" s="17"/>
      <c r="AO698" s="17">
        <v>6.52650753863772E-2</v>
      </c>
      <c r="AP698" s="17">
        <v>5.7640496203277297E-2</v>
      </c>
    </row>
    <row r="699" spans="2:42" x14ac:dyDescent="0.35">
      <c r="B699" t="s">
        <v>279</v>
      </c>
      <c r="C699" s="17">
        <v>2.1546543440992799E-2</v>
      </c>
      <c r="D699" s="17">
        <v>2.7040573155802501E-2</v>
      </c>
      <c r="E699" s="17">
        <v>1.6338920494256299E-2</v>
      </c>
      <c r="F699" s="17"/>
      <c r="G699" s="17">
        <v>3.2688445570045299E-2</v>
      </c>
      <c r="H699" s="17">
        <v>2.30088452277783E-2</v>
      </c>
      <c r="I699" s="17">
        <v>1.8503492783841499E-2</v>
      </c>
      <c r="J699" s="17">
        <v>2.3415257426670201E-2</v>
      </c>
      <c r="K699" s="17">
        <v>1.55060306051661E-2</v>
      </c>
      <c r="L699" s="17">
        <v>1.79089009502321E-2</v>
      </c>
      <c r="M699" s="17"/>
      <c r="N699" s="17">
        <v>7.3976372749560201E-3</v>
      </c>
      <c r="O699" s="17">
        <v>2.1382015390918999E-2</v>
      </c>
      <c r="P699" s="17">
        <v>2.3820186059172702E-2</v>
      </c>
      <c r="Q699" s="17">
        <v>3.2593175743145901E-2</v>
      </c>
      <c r="R699" s="17"/>
      <c r="S699" s="17">
        <v>1.7181601347105301E-2</v>
      </c>
      <c r="T699" s="17">
        <v>2.1054109821514799E-2</v>
      </c>
      <c r="U699" s="17">
        <v>4.4009905458935301E-2</v>
      </c>
      <c r="V699" s="17">
        <v>2.56081001394406E-2</v>
      </c>
      <c r="W699" s="17">
        <v>8.5629104282511203E-3</v>
      </c>
      <c r="X699" s="17">
        <v>3.7847961681238301E-2</v>
      </c>
      <c r="Y699" s="17">
        <v>3.6310698483258602E-2</v>
      </c>
      <c r="Z699" s="17">
        <v>0</v>
      </c>
      <c r="AA699" s="17">
        <v>1.0191246310723901E-2</v>
      </c>
      <c r="AB699" s="17">
        <v>2.1531849661677E-2</v>
      </c>
      <c r="AC699" s="17">
        <v>1.19918265023869E-2</v>
      </c>
      <c r="AD699" s="17">
        <v>0</v>
      </c>
      <c r="AE699" s="17"/>
      <c r="AF699" s="17">
        <v>1.57765610431275E-2</v>
      </c>
      <c r="AG699" s="17">
        <v>2.7979823436283399E-2</v>
      </c>
      <c r="AH699" s="17"/>
      <c r="AI699" s="17">
        <v>1.2708388243255099E-2</v>
      </c>
      <c r="AJ699" s="17">
        <v>2.5531066426697599E-2</v>
      </c>
      <c r="AK699" s="17"/>
      <c r="AL699" s="17">
        <v>9.9669969785010602E-3</v>
      </c>
      <c r="AM699" s="17">
        <v>2.2426537116953901E-2</v>
      </c>
      <c r="AN699" s="17"/>
      <c r="AO699" s="17">
        <v>1.1507425528612499E-2</v>
      </c>
      <c r="AP699" s="17">
        <v>2.4283409673089899E-2</v>
      </c>
    </row>
    <row r="700" spans="2:42" x14ac:dyDescent="0.35">
      <c r="B700" t="s">
        <v>107</v>
      </c>
      <c r="C700" s="17">
        <v>2.2968843442991899E-2</v>
      </c>
      <c r="D700" s="17">
        <v>2.3778144509820201E-2</v>
      </c>
      <c r="E700" s="17">
        <v>2.2345247765749102E-2</v>
      </c>
      <c r="F700" s="17"/>
      <c r="G700" s="17">
        <v>2.0765246236471E-2</v>
      </c>
      <c r="H700" s="17">
        <v>0</v>
      </c>
      <c r="I700" s="17">
        <v>1.46431529485912E-2</v>
      </c>
      <c r="J700" s="17">
        <v>1.7806125920220899E-2</v>
      </c>
      <c r="K700" s="17">
        <v>3.3209625279343097E-2</v>
      </c>
      <c r="L700" s="17">
        <v>4.7322570672570299E-2</v>
      </c>
      <c r="M700" s="17"/>
      <c r="N700" s="17">
        <v>2.45483133642793E-2</v>
      </c>
      <c r="O700" s="17">
        <v>1.8990910024808499E-2</v>
      </c>
      <c r="P700" s="17">
        <v>2.8505456631237099E-2</v>
      </c>
      <c r="Q700" s="17">
        <v>2.0828794411938901E-2</v>
      </c>
      <c r="R700" s="17"/>
      <c r="S700" s="17">
        <v>9.5028121636267001E-3</v>
      </c>
      <c r="T700" s="17">
        <v>3.6764050337472098E-2</v>
      </c>
      <c r="U700" s="17">
        <v>2.28378055948954E-2</v>
      </c>
      <c r="V700" s="17">
        <v>1.8579466960228299E-2</v>
      </c>
      <c r="W700" s="17">
        <v>2.1825287311552501E-2</v>
      </c>
      <c r="X700" s="17">
        <v>4.11649856956747E-2</v>
      </c>
      <c r="Y700" s="17">
        <v>2.7411134037047501E-2</v>
      </c>
      <c r="Z700" s="17">
        <v>3.2915986688724197E-2</v>
      </c>
      <c r="AA700" s="17">
        <v>1.49662095281617E-2</v>
      </c>
      <c r="AB700" s="17">
        <v>2.71184809481743E-2</v>
      </c>
      <c r="AC700" s="17">
        <v>1.05283106904372E-2</v>
      </c>
      <c r="AD700" s="17">
        <v>0</v>
      </c>
      <c r="AE700" s="17"/>
      <c r="AF700" s="17">
        <v>1.9055293540582701E-2</v>
      </c>
      <c r="AG700" s="17">
        <v>2.7572852943680701E-2</v>
      </c>
      <c r="AH700" s="17"/>
      <c r="AI700" s="17">
        <v>1.5131293221773499E-2</v>
      </c>
      <c r="AJ700" s="17">
        <v>2.65022617083846E-2</v>
      </c>
      <c r="AK700" s="17"/>
      <c r="AL700" s="17">
        <v>9.2622127426000601E-3</v>
      </c>
      <c r="AM700" s="17">
        <v>2.4010485995586601E-2</v>
      </c>
      <c r="AN700" s="17"/>
      <c r="AO700" s="17">
        <v>1.6050425263703601E-2</v>
      </c>
      <c r="AP700" s="17">
        <v>2.48549439211097E-2</v>
      </c>
    </row>
    <row r="701" spans="2:42" x14ac:dyDescent="0.35"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</row>
    <row r="702" spans="2:42" x14ac:dyDescent="0.35">
      <c r="B702" s="6" t="s">
        <v>286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</row>
    <row r="703" spans="2:42" x14ac:dyDescent="0.35">
      <c r="B703" s="24" t="s">
        <v>59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</row>
    <row r="704" spans="2:42" x14ac:dyDescent="0.35">
      <c r="B704" t="s">
        <v>281</v>
      </c>
      <c r="C704" s="17">
        <v>0.17415410083737601</v>
      </c>
      <c r="D704" s="17">
        <v>0.17377844037801399</v>
      </c>
      <c r="E704" s="17">
        <v>0.175170476266478</v>
      </c>
      <c r="F704" s="17"/>
      <c r="G704" s="17">
        <v>0.16479041488391399</v>
      </c>
      <c r="H704" s="17">
        <v>0.15627124711551499</v>
      </c>
      <c r="I704" s="17">
        <v>0.16312901954332601</v>
      </c>
      <c r="J704" s="17">
        <v>0.13776192580048099</v>
      </c>
      <c r="K704" s="17">
        <v>0.20083487880880399</v>
      </c>
      <c r="L704" s="17">
        <v>0.21568328403990999</v>
      </c>
      <c r="M704" s="17"/>
      <c r="N704" s="17">
        <v>0.165425496487143</v>
      </c>
      <c r="O704" s="17">
        <v>0.174042735854359</v>
      </c>
      <c r="P704" s="17">
        <v>0.162857348996647</v>
      </c>
      <c r="Q704" s="17">
        <v>0.194708274046139</v>
      </c>
      <c r="R704" s="17"/>
      <c r="S704" s="17">
        <v>0.177574686659801</v>
      </c>
      <c r="T704" s="17">
        <v>0.14722298073818799</v>
      </c>
      <c r="U704" s="17">
        <v>0.18528818605210501</v>
      </c>
      <c r="V704" s="17">
        <v>0.19771441348344199</v>
      </c>
      <c r="W704" s="17">
        <v>0.21656660664916499</v>
      </c>
      <c r="X704" s="17">
        <v>0.170469714182656</v>
      </c>
      <c r="Y704" s="17">
        <v>0.18833150702578799</v>
      </c>
      <c r="Z704" s="17">
        <v>0.14123481774045299</v>
      </c>
      <c r="AA704" s="17">
        <v>0.16314103144027001</v>
      </c>
      <c r="AB704" s="17">
        <v>0.167561948063607</v>
      </c>
      <c r="AC704" s="17">
        <v>0.176833119000329</v>
      </c>
      <c r="AD704" s="17">
        <v>0.147873667786691</v>
      </c>
      <c r="AE704" s="17"/>
      <c r="AF704" s="17">
        <v>0.19738510014322799</v>
      </c>
      <c r="AG704" s="17">
        <v>0.14294878077932799</v>
      </c>
      <c r="AH704" s="17"/>
      <c r="AI704" s="17">
        <v>0.20113528442793399</v>
      </c>
      <c r="AJ704" s="17">
        <v>0.16199012048255901</v>
      </c>
      <c r="AK704" s="17"/>
      <c r="AL704" s="17">
        <v>0.17866831320306201</v>
      </c>
      <c r="AM704" s="17">
        <v>0.17381104091299801</v>
      </c>
      <c r="AN704" s="17"/>
      <c r="AO704" s="17">
        <v>0.180345885719465</v>
      </c>
      <c r="AP704" s="17">
        <v>0.17246609526675699</v>
      </c>
    </row>
    <row r="705" spans="2:42" x14ac:dyDescent="0.35">
      <c r="B705" t="s">
        <v>282</v>
      </c>
      <c r="C705" s="17">
        <v>0.286684277717071</v>
      </c>
      <c r="D705" s="17">
        <v>0.27879777198510303</v>
      </c>
      <c r="E705" s="17">
        <v>0.29526141473498202</v>
      </c>
      <c r="F705" s="17"/>
      <c r="G705" s="17">
        <v>0.32119299241226101</v>
      </c>
      <c r="H705" s="17">
        <v>0.34947812652877602</v>
      </c>
      <c r="I705" s="17">
        <v>0.28483020686249699</v>
      </c>
      <c r="J705" s="17">
        <v>0.26465298017338801</v>
      </c>
      <c r="K705" s="17">
        <v>0.27303454659473098</v>
      </c>
      <c r="L705" s="17">
        <v>0.24083329238861101</v>
      </c>
      <c r="M705" s="17"/>
      <c r="N705" s="17">
        <v>0.300257058703358</v>
      </c>
      <c r="O705" s="17">
        <v>0.28279560916600999</v>
      </c>
      <c r="P705" s="17">
        <v>0.308094312097831</v>
      </c>
      <c r="Q705" s="17">
        <v>0.25837951720484598</v>
      </c>
      <c r="R705" s="17"/>
      <c r="S705" s="17">
        <v>0.27190740636966299</v>
      </c>
      <c r="T705" s="17">
        <v>0.29120244191675998</v>
      </c>
      <c r="U705" s="17">
        <v>0.291372554174959</v>
      </c>
      <c r="V705" s="17">
        <v>0.274469189350662</v>
      </c>
      <c r="W705" s="17">
        <v>0.282047880081221</v>
      </c>
      <c r="X705" s="17">
        <v>0.29666058648207599</v>
      </c>
      <c r="Y705" s="17">
        <v>0.26263411588429297</v>
      </c>
      <c r="Z705" s="17">
        <v>0.37246290883664102</v>
      </c>
      <c r="AA705" s="17">
        <v>0.287338670744893</v>
      </c>
      <c r="AB705" s="17">
        <v>0.25787286924276398</v>
      </c>
      <c r="AC705" s="17">
        <v>0.31570163368563098</v>
      </c>
      <c r="AD705" s="17">
        <v>0.327254573739721</v>
      </c>
      <c r="AE705" s="17"/>
      <c r="AF705" s="17">
        <v>0.29780135811676101</v>
      </c>
      <c r="AG705" s="17">
        <v>0.27421718577120102</v>
      </c>
      <c r="AH705" s="17"/>
      <c r="AI705" s="17">
        <v>0.30493095635327</v>
      </c>
      <c r="AJ705" s="17">
        <v>0.27845809150376399</v>
      </c>
      <c r="AK705" s="17"/>
      <c r="AL705" s="17">
        <v>0.32243310564695099</v>
      </c>
      <c r="AM705" s="17">
        <v>0.28396752688376198</v>
      </c>
      <c r="AN705" s="17"/>
      <c r="AO705" s="17">
        <v>0.266232236704536</v>
      </c>
      <c r="AP705" s="17">
        <v>0.29225991702255699</v>
      </c>
    </row>
    <row r="706" spans="2:42" x14ac:dyDescent="0.35">
      <c r="B706" t="s">
        <v>283</v>
      </c>
      <c r="C706" s="17">
        <v>0.44972566573763301</v>
      </c>
      <c r="D706" s="17">
        <v>0.45231623397563903</v>
      </c>
      <c r="E706" s="17">
        <v>0.446242227566164</v>
      </c>
      <c r="F706" s="17"/>
      <c r="G706" s="17">
        <v>0.37036737165774802</v>
      </c>
      <c r="H706" s="17">
        <v>0.39128904449083501</v>
      </c>
      <c r="I706" s="17">
        <v>0.444014685944425</v>
      </c>
      <c r="J706" s="17">
        <v>0.51749798114354795</v>
      </c>
      <c r="K706" s="17">
        <v>0.47069660309518802</v>
      </c>
      <c r="L706" s="17">
        <v>0.486106951035912</v>
      </c>
      <c r="M706" s="17"/>
      <c r="N706" s="17">
        <v>0.46158229107648102</v>
      </c>
      <c r="O706" s="17">
        <v>0.45918698022726601</v>
      </c>
      <c r="P706" s="17">
        <v>0.426915239402821</v>
      </c>
      <c r="Q706" s="17">
        <v>0.44648123001176898</v>
      </c>
      <c r="R706" s="17"/>
      <c r="S706" s="17">
        <v>0.43097452741245101</v>
      </c>
      <c r="T706" s="17">
        <v>0.49812296173528797</v>
      </c>
      <c r="U706" s="17">
        <v>0.433838454830001</v>
      </c>
      <c r="V706" s="17">
        <v>0.45568634671567199</v>
      </c>
      <c r="W706" s="17">
        <v>0.39275934430536402</v>
      </c>
      <c r="X706" s="17">
        <v>0.42518980683396201</v>
      </c>
      <c r="Y706" s="17">
        <v>0.46444937254210999</v>
      </c>
      <c r="Z706" s="17">
        <v>0.37781278555908299</v>
      </c>
      <c r="AA706" s="17">
        <v>0.46594710073361001</v>
      </c>
      <c r="AB706" s="17">
        <v>0.49562244464211203</v>
      </c>
      <c r="AC706" s="17">
        <v>0.42581495516483098</v>
      </c>
      <c r="AD706" s="17">
        <v>0.45765888044261399</v>
      </c>
      <c r="AE706" s="17"/>
      <c r="AF706" s="17">
        <v>0.43036639201337501</v>
      </c>
      <c r="AG706" s="17">
        <v>0.47480234295063201</v>
      </c>
      <c r="AH706" s="17"/>
      <c r="AI706" s="17">
        <v>0.40166522418443601</v>
      </c>
      <c r="AJ706" s="17">
        <v>0.471392849645069</v>
      </c>
      <c r="AK706" s="17"/>
      <c r="AL706" s="17">
        <v>0.41982155483077999</v>
      </c>
      <c r="AM706" s="17">
        <v>0.45199824425083401</v>
      </c>
      <c r="AN706" s="17"/>
      <c r="AO706" s="17">
        <v>0.46694676919620198</v>
      </c>
      <c r="AP706" s="17">
        <v>0.44503084524179198</v>
      </c>
    </row>
    <row r="707" spans="2:42" x14ac:dyDescent="0.35">
      <c r="B707" t="s">
        <v>284</v>
      </c>
      <c r="C707" s="17">
        <v>3.1648217457054401E-2</v>
      </c>
      <c r="D707" s="17">
        <v>3.56898578138845E-2</v>
      </c>
      <c r="E707" s="17">
        <v>2.7931805461085001E-2</v>
      </c>
      <c r="F707" s="17"/>
      <c r="G707" s="17">
        <v>5.5907800359063398E-2</v>
      </c>
      <c r="H707" s="17">
        <v>4.0230328719233897E-2</v>
      </c>
      <c r="I707" s="17">
        <v>4.99553474521773E-2</v>
      </c>
      <c r="J707" s="17">
        <v>2.0452719833166599E-2</v>
      </c>
      <c r="K707" s="17">
        <v>1.0410566850152301E-2</v>
      </c>
      <c r="L707" s="17">
        <v>1.6838585364911202E-2</v>
      </c>
      <c r="M707" s="17"/>
      <c r="N707" s="17">
        <v>4.0196585482181003E-2</v>
      </c>
      <c r="O707" s="17">
        <v>2.8100062825195501E-2</v>
      </c>
      <c r="P707" s="17">
        <v>2.8629185931761801E-2</v>
      </c>
      <c r="Q707" s="17">
        <v>2.7791347801400301E-2</v>
      </c>
      <c r="R707" s="17"/>
      <c r="S707" s="17">
        <v>5.7104382510401702E-2</v>
      </c>
      <c r="T707" s="17">
        <v>3.5638201758814103E-2</v>
      </c>
      <c r="U707" s="17">
        <v>2.7740933873841401E-2</v>
      </c>
      <c r="V707" s="17">
        <v>9.4247570744613301E-3</v>
      </c>
      <c r="W707" s="17">
        <v>3.2941447337645501E-2</v>
      </c>
      <c r="X707" s="17">
        <v>3.7079245999764802E-2</v>
      </c>
      <c r="Y707" s="17">
        <v>1.6439934920061901E-2</v>
      </c>
      <c r="Z707" s="17">
        <v>3.3627663838006999E-2</v>
      </c>
      <c r="AA707" s="17">
        <v>2.99370065942395E-2</v>
      </c>
      <c r="AB707" s="17">
        <v>2.25704473637773E-2</v>
      </c>
      <c r="AC707" s="17">
        <v>3.8958852007706303E-2</v>
      </c>
      <c r="AD707" s="17">
        <v>1.2756289775001199E-2</v>
      </c>
      <c r="AE707" s="17"/>
      <c r="AF707" s="17">
        <v>2.75439651246141E-2</v>
      </c>
      <c r="AG707" s="17">
        <v>3.7468089882292797E-2</v>
      </c>
      <c r="AH707" s="17"/>
      <c r="AI707" s="17">
        <v>3.8694601094590698E-2</v>
      </c>
      <c r="AJ707" s="17">
        <v>2.8471482387156001E-2</v>
      </c>
      <c r="AK707" s="17"/>
      <c r="AL707" s="17">
        <v>4.4076985072531903E-2</v>
      </c>
      <c r="AM707" s="17">
        <v>3.0703686776423902E-2</v>
      </c>
      <c r="AN707" s="17"/>
      <c r="AO707" s="17">
        <v>3.5796500692919703E-2</v>
      </c>
      <c r="AP707" s="17">
        <v>3.0517311693370401E-2</v>
      </c>
    </row>
    <row r="708" spans="2:42" x14ac:dyDescent="0.35">
      <c r="B708" t="s">
        <v>285</v>
      </c>
      <c r="C708" s="17">
        <v>2.4966429594017299E-2</v>
      </c>
      <c r="D708" s="17">
        <v>2.8256703755111998E-2</v>
      </c>
      <c r="E708" s="17">
        <v>2.19351348392729E-2</v>
      </c>
      <c r="F708" s="17"/>
      <c r="G708" s="17">
        <v>4.3590272799758002E-2</v>
      </c>
      <c r="H708" s="17">
        <v>2.4200068456395701E-2</v>
      </c>
      <c r="I708" s="17">
        <v>2.6787168427310999E-2</v>
      </c>
      <c r="J708" s="17">
        <v>2.2643874615833899E-2</v>
      </c>
      <c r="K708" s="17">
        <v>1.98166652656615E-2</v>
      </c>
      <c r="L708" s="17">
        <v>1.69910598433171E-2</v>
      </c>
      <c r="M708" s="17"/>
      <c r="N708" s="17">
        <v>1.7554616799231301E-2</v>
      </c>
      <c r="O708" s="17">
        <v>2.50198763906355E-2</v>
      </c>
      <c r="P708" s="17">
        <v>2.51301471276076E-2</v>
      </c>
      <c r="Q708" s="17">
        <v>3.3104488304659299E-2</v>
      </c>
      <c r="R708" s="17"/>
      <c r="S708" s="17">
        <v>2.6485454385197001E-2</v>
      </c>
      <c r="T708" s="17">
        <v>1.0300891252043099E-2</v>
      </c>
      <c r="U708" s="17">
        <v>3.0917928739392701E-2</v>
      </c>
      <c r="V708" s="17">
        <v>1.56221584909022E-2</v>
      </c>
      <c r="W708" s="17">
        <v>4.2597927572434198E-2</v>
      </c>
      <c r="X708" s="17">
        <v>3.1698372036347199E-2</v>
      </c>
      <c r="Y708" s="17">
        <v>2.5640503789758198E-2</v>
      </c>
      <c r="Z708" s="17">
        <v>2.9232392141644699E-2</v>
      </c>
      <c r="AA708" s="17">
        <v>2.5707608523120901E-2</v>
      </c>
      <c r="AB708" s="17">
        <v>1.9060546708534E-2</v>
      </c>
      <c r="AC708" s="17">
        <v>3.1145730363255901E-2</v>
      </c>
      <c r="AD708" s="17">
        <v>2.9432300043327801E-2</v>
      </c>
      <c r="AE708" s="17"/>
      <c r="AF708" s="17">
        <v>1.9317510233891499E-2</v>
      </c>
      <c r="AG708" s="17">
        <v>3.2812048168068299E-2</v>
      </c>
      <c r="AH708" s="17"/>
      <c r="AI708" s="17">
        <v>2.3813582767460598E-2</v>
      </c>
      <c r="AJ708" s="17">
        <v>2.5486169808647999E-2</v>
      </c>
      <c r="AK708" s="17"/>
      <c r="AL708" s="17">
        <v>1.63146602615841E-2</v>
      </c>
      <c r="AM708" s="17">
        <v>2.5623925319180299E-2</v>
      </c>
      <c r="AN708" s="17"/>
      <c r="AO708" s="17">
        <v>2.4147407111591399E-2</v>
      </c>
      <c r="AP708" s="17">
        <v>2.5189711658740802E-2</v>
      </c>
    </row>
    <row r="709" spans="2:42" x14ac:dyDescent="0.35">
      <c r="B709" t="s">
        <v>75</v>
      </c>
      <c r="C709" s="17">
        <v>3.2821308656848298E-2</v>
      </c>
      <c r="D709" s="17">
        <v>3.1160992092248201E-2</v>
      </c>
      <c r="E709" s="17">
        <v>3.3458941132018097E-2</v>
      </c>
      <c r="F709" s="17"/>
      <c r="G709" s="17">
        <v>4.4151147887255299E-2</v>
      </c>
      <c r="H709" s="17">
        <v>3.8531184689244102E-2</v>
      </c>
      <c r="I709" s="17">
        <v>3.12835717702643E-2</v>
      </c>
      <c r="J709" s="17">
        <v>3.69905184335826E-2</v>
      </c>
      <c r="K709" s="17">
        <v>2.5206739385462602E-2</v>
      </c>
      <c r="L709" s="17">
        <v>2.35468273273391E-2</v>
      </c>
      <c r="M709" s="17"/>
      <c r="N709" s="17">
        <v>1.49839514516064E-2</v>
      </c>
      <c r="O709" s="17">
        <v>3.0854735536534401E-2</v>
      </c>
      <c r="P709" s="17">
        <v>4.8373766443331002E-2</v>
      </c>
      <c r="Q709" s="17">
        <v>3.9535142631186099E-2</v>
      </c>
      <c r="R709" s="17"/>
      <c r="S709" s="17">
        <v>3.5953542662486501E-2</v>
      </c>
      <c r="T709" s="17">
        <v>1.7512522598907301E-2</v>
      </c>
      <c r="U709" s="17">
        <v>3.08419423297004E-2</v>
      </c>
      <c r="V709" s="17">
        <v>4.7083134884860302E-2</v>
      </c>
      <c r="W709" s="17">
        <v>3.3086794054169699E-2</v>
      </c>
      <c r="X709" s="17">
        <v>3.8902274465194203E-2</v>
      </c>
      <c r="Y709" s="17">
        <v>4.2504565837989498E-2</v>
      </c>
      <c r="Z709" s="17">
        <v>4.5629431884172102E-2</v>
      </c>
      <c r="AA709" s="17">
        <v>2.79285819638663E-2</v>
      </c>
      <c r="AB709" s="17">
        <v>3.73117439792061E-2</v>
      </c>
      <c r="AC709" s="17">
        <v>1.1545709778245599E-2</v>
      </c>
      <c r="AD709" s="17">
        <v>2.5024288212645001E-2</v>
      </c>
      <c r="AE709" s="17"/>
      <c r="AF709" s="17">
        <v>2.75856743681306E-2</v>
      </c>
      <c r="AG709" s="17">
        <v>3.7751552448478401E-2</v>
      </c>
      <c r="AH709" s="17"/>
      <c r="AI709" s="17">
        <v>2.97603511723093E-2</v>
      </c>
      <c r="AJ709" s="17">
        <v>3.4201286172804803E-2</v>
      </c>
      <c r="AK709" s="17"/>
      <c r="AL709" s="17">
        <v>1.8685380985089799E-2</v>
      </c>
      <c r="AM709" s="17">
        <v>3.3895575856801703E-2</v>
      </c>
      <c r="AN709" s="17"/>
      <c r="AO709" s="17">
        <v>2.6531200575286702E-2</v>
      </c>
      <c r="AP709" s="17">
        <v>3.4536119116783101E-2</v>
      </c>
    </row>
    <row r="710" spans="2:42" x14ac:dyDescent="0.35"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</row>
    <row r="711" spans="2:42" x14ac:dyDescent="0.35">
      <c r="B711" s="6" t="s">
        <v>294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</row>
    <row r="712" spans="2:42" x14ac:dyDescent="0.35">
      <c r="B712" s="24" t="s">
        <v>59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</row>
    <row r="713" spans="2:42" x14ac:dyDescent="0.35">
      <c r="B713" t="s">
        <v>249</v>
      </c>
      <c r="C713" s="17">
        <v>0.16076538486313299</v>
      </c>
      <c r="D713" s="17">
        <v>0.174894321685201</v>
      </c>
      <c r="E713" s="17">
        <v>0.146021327412931</v>
      </c>
      <c r="F713" s="17"/>
      <c r="G713" s="17">
        <v>0.14162450910574201</v>
      </c>
      <c r="H713" s="17">
        <v>0.14559119707455401</v>
      </c>
      <c r="I713" s="17">
        <v>0.16804248568487501</v>
      </c>
      <c r="J713" s="17">
        <v>0.14636007085976799</v>
      </c>
      <c r="K713" s="17">
        <v>0.21124453493888701</v>
      </c>
      <c r="L713" s="17">
        <v>0.15788323287524</v>
      </c>
      <c r="M713" s="17"/>
      <c r="N713" s="17">
        <v>0.163512856806143</v>
      </c>
      <c r="O713" s="17">
        <v>0.15387120941259999</v>
      </c>
      <c r="P713" s="17">
        <v>0.14260924198164199</v>
      </c>
      <c r="Q713" s="17">
        <v>0.18061931815278401</v>
      </c>
      <c r="R713" s="17"/>
      <c r="S713" s="17">
        <v>0.17974965481549601</v>
      </c>
      <c r="T713" s="17">
        <v>0.13280423650935999</v>
      </c>
      <c r="U713" s="17">
        <v>0.15797626223855701</v>
      </c>
      <c r="V713" s="17">
        <v>0.14435514098962399</v>
      </c>
      <c r="W713" s="17">
        <v>0.207845038188919</v>
      </c>
      <c r="X713" s="17">
        <v>0.17519280155349601</v>
      </c>
      <c r="Y713" s="17">
        <v>0.17696032242155699</v>
      </c>
      <c r="Z713" s="17">
        <v>0.14261238272170701</v>
      </c>
      <c r="AA713" s="17">
        <v>0.16918488289384101</v>
      </c>
      <c r="AB713" s="17">
        <v>0.122170677047499</v>
      </c>
      <c r="AC713" s="17">
        <v>0.14429514118079101</v>
      </c>
      <c r="AD713" s="17">
        <v>0.190030889320386</v>
      </c>
      <c r="AE713" s="17"/>
      <c r="AF713" s="17">
        <v>0.163798278371691</v>
      </c>
      <c r="AG713" s="17">
        <v>0.157373103918901</v>
      </c>
      <c r="AH713" s="17"/>
      <c r="AI713" s="17">
        <v>0.16801942491489799</v>
      </c>
      <c r="AJ713" s="17">
        <v>0.157495031641357</v>
      </c>
      <c r="AK713" s="17"/>
      <c r="AL713" s="17">
        <v>0.13350815537576399</v>
      </c>
      <c r="AM713" s="17">
        <v>0.16283681224164101</v>
      </c>
      <c r="AN713" s="17"/>
      <c r="AO713" s="17">
        <v>0.15417446535072801</v>
      </c>
      <c r="AP713" s="17">
        <v>0.16256220259248</v>
      </c>
    </row>
    <row r="714" spans="2:42" x14ac:dyDescent="0.35">
      <c r="B714" t="s">
        <v>250</v>
      </c>
      <c r="C714" s="17">
        <v>0.415644773157198</v>
      </c>
      <c r="D714" s="17">
        <v>0.43243884137136801</v>
      </c>
      <c r="E714" s="17">
        <v>0.40041149324938602</v>
      </c>
      <c r="F714" s="17"/>
      <c r="G714" s="17">
        <v>0.33099644994259297</v>
      </c>
      <c r="H714" s="17">
        <v>0.38218693921453201</v>
      </c>
      <c r="I714" s="17">
        <v>0.36274569693824499</v>
      </c>
      <c r="J714" s="17">
        <v>0.48149398324419301</v>
      </c>
      <c r="K714" s="17">
        <v>0.44619687454847801</v>
      </c>
      <c r="L714" s="17">
        <v>0.468709652272841</v>
      </c>
      <c r="M714" s="17"/>
      <c r="N714" s="17">
        <v>0.45923856164647098</v>
      </c>
      <c r="O714" s="17">
        <v>0.40853838772314099</v>
      </c>
      <c r="P714" s="17">
        <v>0.42042607759447898</v>
      </c>
      <c r="Q714" s="17">
        <v>0.373198764430209</v>
      </c>
      <c r="R714" s="17"/>
      <c r="S714" s="17">
        <v>0.40908310257091002</v>
      </c>
      <c r="T714" s="17">
        <v>0.41099621280086501</v>
      </c>
      <c r="U714" s="17">
        <v>0.42204426537059497</v>
      </c>
      <c r="V714" s="17">
        <v>0.47260133860120701</v>
      </c>
      <c r="W714" s="17">
        <v>0.34855558825684102</v>
      </c>
      <c r="X714" s="17">
        <v>0.38021118252545899</v>
      </c>
      <c r="Y714" s="17">
        <v>0.38728767206272302</v>
      </c>
      <c r="Z714" s="17">
        <v>0.35215091087102302</v>
      </c>
      <c r="AA714" s="17">
        <v>0.446625359560128</v>
      </c>
      <c r="AB714" s="17">
        <v>0.44325353502247</v>
      </c>
      <c r="AC714" s="17">
        <v>0.46759292246678602</v>
      </c>
      <c r="AD714" s="17">
        <v>0.41881789746396603</v>
      </c>
      <c r="AE714" s="17"/>
      <c r="AF714" s="17">
        <v>0.44180493280963601</v>
      </c>
      <c r="AG714" s="17">
        <v>0.38247088965062298</v>
      </c>
      <c r="AH714" s="17"/>
      <c r="AI714" s="17">
        <v>0.47658653289395497</v>
      </c>
      <c r="AJ714" s="17">
        <v>0.38817027909959501</v>
      </c>
      <c r="AK714" s="17"/>
      <c r="AL714" s="17">
        <v>0.43306039543124197</v>
      </c>
      <c r="AM714" s="17">
        <v>0.41432126385450402</v>
      </c>
      <c r="AN714" s="17"/>
      <c r="AO714" s="17">
        <v>0.44491788498763801</v>
      </c>
      <c r="AP714" s="17">
        <v>0.407664331849866</v>
      </c>
    </row>
    <row r="715" spans="2:42" x14ac:dyDescent="0.35">
      <c r="B715" t="s">
        <v>251</v>
      </c>
      <c r="C715" s="17">
        <v>0.28929124764119901</v>
      </c>
      <c r="D715" s="17">
        <v>0.25597744655960403</v>
      </c>
      <c r="E715" s="17">
        <v>0.32123945854883001</v>
      </c>
      <c r="F715" s="17"/>
      <c r="G715" s="17">
        <v>0.344732368736614</v>
      </c>
      <c r="H715" s="17">
        <v>0.30804540513578599</v>
      </c>
      <c r="I715" s="17">
        <v>0.33337965346075799</v>
      </c>
      <c r="J715" s="17">
        <v>0.245220060752428</v>
      </c>
      <c r="K715" s="17">
        <v>0.25147885575665901</v>
      </c>
      <c r="L715" s="17">
        <v>0.26214087253638901</v>
      </c>
      <c r="M715" s="17"/>
      <c r="N715" s="17">
        <v>0.27218700283638703</v>
      </c>
      <c r="O715" s="17">
        <v>0.28038683311717699</v>
      </c>
      <c r="P715" s="17">
        <v>0.31410464917286202</v>
      </c>
      <c r="Q715" s="17">
        <v>0.296419219040709</v>
      </c>
      <c r="R715" s="17"/>
      <c r="S715" s="17">
        <v>0.29080636791076397</v>
      </c>
      <c r="T715" s="17">
        <v>0.31965943340932002</v>
      </c>
      <c r="U715" s="17">
        <v>0.29233668913960598</v>
      </c>
      <c r="V715" s="17">
        <v>0.244318906407855</v>
      </c>
      <c r="W715" s="17">
        <v>0.28135364042059002</v>
      </c>
      <c r="X715" s="17">
        <v>0.30259547918491703</v>
      </c>
      <c r="Y715" s="17">
        <v>0.30485864465124601</v>
      </c>
      <c r="Z715" s="17">
        <v>0.37990529642020199</v>
      </c>
      <c r="AA715" s="17">
        <v>0.25093711450698197</v>
      </c>
      <c r="AB715" s="17">
        <v>0.303361305907906</v>
      </c>
      <c r="AC715" s="17">
        <v>0.25470764034117499</v>
      </c>
      <c r="AD715" s="17">
        <v>0.24990932259849399</v>
      </c>
      <c r="AE715" s="17"/>
      <c r="AF715" s="17">
        <v>0.27315700283966099</v>
      </c>
      <c r="AG715" s="17">
        <v>0.309469494301227</v>
      </c>
      <c r="AH715" s="17"/>
      <c r="AI715" s="17">
        <v>0.25921367673096701</v>
      </c>
      <c r="AJ715" s="17">
        <v>0.30285117841461101</v>
      </c>
      <c r="AK715" s="17"/>
      <c r="AL715" s="17">
        <v>0.31700151188088599</v>
      </c>
      <c r="AM715" s="17">
        <v>0.28718539165028301</v>
      </c>
      <c r="AN715" s="17"/>
      <c r="AO715" s="17">
        <v>0.28487225860954501</v>
      </c>
      <c r="AP715" s="17">
        <v>0.29049595327034899</v>
      </c>
    </row>
    <row r="716" spans="2:42" x14ac:dyDescent="0.35">
      <c r="B716" t="s">
        <v>252</v>
      </c>
      <c r="C716" s="17">
        <v>6.6414691935742204E-2</v>
      </c>
      <c r="D716" s="17">
        <v>6.85223751337211E-2</v>
      </c>
      <c r="E716" s="17">
        <v>6.4838470507568302E-2</v>
      </c>
      <c r="F716" s="17"/>
      <c r="G716" s="17">
        <v>0.103372143104918</v>
      </c>
      <c r="H716" s="17">
        <v>8.8096625441647494E-2</v>
      </c>
      <c r="I716" s="17">
        <v>7.5396397072393304E-2</v>
      </c>
      <c r="J716" s="17">
        <v>7.0810081219589496E-2</v>
      </c>
      <c r="K716" s="17">
        <v>4.0978806991480703E-2</v>
      </c>
      <c r="L716" s="17">
        <v>3.0143482761327198E-2</v>
      </c>
      <c r="M716" s="17"/>
      <c r="N716" s="17">
        <v>4.8005671621118302E-2</v>
      </c>
      <c r="O716" s="17">
        <v>9.4558828131481198E-2</v>
      </c>
      <c r="P716" s="17">
        <v>5.71291981239683E-2</v>
      </c>
      <c r="Q716" s="17">
        <v>6.4607416736224596E-2</v>
      </c>
      <c r="R716" s="17"/>
      <c r="S716" s="17">
        <v>7.5438870702442498E-2</v>
      </c>
      <c r="T716" s="17">
        <v>4.5326597398305003E-2</v>
      </c>
      <c r="U716" s="17">
        <v>4.8842259462596502E-2</v>
      </c>
      <c r="V716" s="17">
        <v>6.3676161336261305E-2</v>
      </c>
      <c r="W716" s="17">
        <v>8.7352652488553506E-2</v>
      </c>
      <c r="X716" s="17">
        <v>7.0395938838425404E-2</v>
      </c>
      <c r="Y716" s="17">
        <v>6.9264440626274099E-2</v>
      </c>
      <c r="Z716" s="17">
        <v>5.2086508169450103E-2</v>
      </c>
      <c r="AA716" s="17">
        <v>7.0845923571597996E-2</v>
      </c>
      <c r="AB716" s="17">
        <v>8.4067085035498507E-2</v>
      </c>
      <c r="AC716" s="17">
        <v>7.0079831603167303E-2</v>
      </c>
      <c r="AD716" s="17">
        <v>4.5954708563825102E-2</v>
      </c>
      <c r="AE716" s="17"/>
      <c r="AF716" s="17">
        <v>5.7560507108763599E-2</v>
      </c>
      <c r="AG716" s="17">
        <v>7.8953545231625302E-2</v>
      </c>
      <c r="AH716" s="17"/>
      <c r="AI716" s="17">
        <v>4.70740372461124E-2</v>
      </c>
      <c r="AJ716" s="17">
        <v>7.5134077536612595E-2</v>
      </c>
      <c r="AK716" s="17"/>
      <c r="AL716" s="17">
        <v>5.0055879751959999E-2</v>
      </c>
      <c r="AM716" s="17">
        <v>6.76578884041526E-2</v>
      </c>
      <c r="AN716" s="17"/>
      <c r="AO716" s="17">
        <v>5.9551975448928103E-2</v>
      </c>
      <c r="AP716" s="17">
        <v>6.8285607007877794E-2</v>
      </c>
    </row>
    <row r="717" spans="2:42" x14ac:dyDescent="0.35">
      <c r="B717" t="s">
        <v>253</v>
      </c>
      <c r="C717" s="17">
        <v>1.51468809797888E-2</v>
      </c>
      <c r="D717" s="17">
        <v>1.71929105830659E-2</v>
      </c>
      <c r="E717" s="17">
        <v>1.3259152939305499E-2</v>
      </c>
      <c r="F717" s="17"/>
      <c r="G717" s="17">
        <v>1.38651462433836E-2</v>
      </c>
      <c r="H717" s="17">
        <v>2.5501822588341799E-2</v>
      </c>
      <c r="I717" s="17">
        <v>2.5852257869344999E-2</v>
      </c>
      <c r="J717" s="17">
        <v>1.38589738307146E-2</v>
      </c>
      <c r="K717" s="17">
        <v>8.1257461850995708E-3</v>
      </c>
      <c r="L717" s="17">
        <v>4.57944063152943E-3</v>
      </c>
      <c r="M717" s="17"/>
      <c r="N717" s="17">
        <v>1.50102944551517E-2</v>
      </c>
      <c r="O717" s="17">
        <v>1.31902875024155E-2</v>
      </c>
      <c r="P717" s="17">
        <v>1.5938686642467802E-2</v>
      </c>
      <c r="Q717" s="17">
        <v>1.6831812281468302E-2</v>
      </c>
      <c r="R717" s="17"/>
      <c r="S717" s="17">
        <v>1.6918545908574702E-2</v>
      </c>
      <c r="T717" s="17">
        <v>7.7012620985265996E-3</v>
      </c>
      <c r="U717" s="17">
        <v>8.8958256009617192E-3</v>
      </c>
      <c r="V717" s="17">
        <v>2.3451375262690501E-2</v>
      </c>
      <c r="W717" s="17">
        <v>5.6506733853525903E-3</v>
      </c>
      <c r="X717" s="17">
        <v>1.7889002066075101E-2</v>
      </c>
      <c r="Y717" s="17">
        <v>2.4231450838885699E-2</v>
      </c>
      <c r="Z717" s="17">
        <v>7.1783198461278603E-3</v>
      </c>
      <c r="AA717" s="17">
        <v>1.72819710362806E-2</v>
      </c>
      <c r="AB717" s="17">
        <v>9.2625885403922002E-3</v>
      </c>
      <c r="AC717" s="17">
        <v>2.2199406877562399E-2</v>
      </c>
      <c r="AD717" s="17">
        <v>2.9355091902858101E-2</v>
      </c>
      <c r="AE717" s="17"/>
      <c r="AF717" s="17">
        <v>1.5304518191516899E-2</v>
      </c>
      <c r="AG717" s="17">
        <v>1.50682111011842E-2</v>
      </c>
      <c r="AH717" s="17"/>
      <c r="AI717" s="17">
        <v>1.3865757454769201E-2</v>
      </c>
      <c r="AJ717" s="17">
        <v>1.57244524320614E-2</v>
      </c>
      <c r="AK717" s="17"/>
      <c r="AL717" s="17">
        <v>1.6405942832236401E-2</v>
      </c>
      <c r="AM717" s="17">
        <v>1.5051197917296999E-2</v>
      </c>
      <c r="AN717" s="17"/>
      <c r="AO717" s="17">
        <v>1.5209914942264299E-2</v>
      </c>
      <c r="AP717" s="17">
        <v>1.5129696648966099E-2</v>
      </c>
    </row>
    <row r="718" spans="2:42" x14ac:dyDescent="0.35">
      <c r="B718" t="s">
        <v>75</v>
      </c>
      <c r="C718" s="17">
        <v>5.27370214229387E-2</v>
      </c>
      <c r="D718" s="17">
        <v>5.0974104667039999E-2</v>
      </c>
      <c r="E718" s="17">
        <v>5.4230097341978402E-2</v>
      </c>
      <c r="F718" s="17"/>
      <c r="G718" s="17">
        <v>6.5409382866748703E-2</v>
      </c>
      <c r="H718" s="17">
        <v>5.05780105451379E-2</v>
      </c>
      <c r="I718" s="17">
        <v>3.4583508974383503E-2</v>
      </c>
      <c r="J718" s="17">
        <v>4.2256830093306399E-2</v>
      </c>
      <c r="K718" s="17">
        <v>4.1975181579395698E-2</v>
      </c>
      <c r="L718" s="17">
        <v>7.6543318922674103E-2</v>
      </c>
      <c r="M718" s="17"/>
      <c r="N718" s="17">
        <v>4.2045612634728502E-2</v>
      </c>
      <c r="O718" s="17">
        <v>4.94544541131854E-2</v>
      </c>
      <c r="P718" s="17">
        <v>4.9792146484581398E-2</v>
      </c>
      <c r="Q718" s="17">
        <v>6.8323469358604796E-2</v>
      </c>
      <c r="R718" s="17"/>
      <c r="S718" s="17">
        <v>2.8003458091813201E-2</v>
      </c>
      <c r="T718" s="17">
        <v>8.3512257783623797E-2</v>
      </c>
      <c r="U718" s="17">
        <v>6.9904698187683703E-2</v>
      </c>
      <c r="V718" s="17">
        <v>5.1597077402362398E-2</v>
      </c>
      <c r="W718" s="17">
        <v>6.9242407259743899E-2</v>
      </c>
      <c r="X718" s="17">
        <v>5.37155958316273E-2</v>
      </c>
      <c r="Y718" s="17">
        <v>3.7397469399314598E-2</v>
      </c>
      <c r="Z718" s="17">
        <v>6.6066581971490096E-2</v>
      </c>
      <c r="AA718" s="17">
        <v>4.5124748431170397E-2</v>
      </c>
      <c r="AB718" s="17">
        <v>3.7884808446234097E-2</v>
      </c>
      <c r="AC718" s="17">
        <v>4.11250575305179E-2</v>
      </c>
      <c r="AD718" s="17">
        <v>6.5932090150470496E-2</v>
      </c>
      <c r="AE718" s="17"/>
      <c r="AF718" s="17">
        <v>4.8374760678731102E-2</v>
      </c>
      <c r="AG718" s="17">
        <v>5.6664755796438898E-2</v>
      </c>
      <c r="AH718" s="17"/>
      <c r="AI718" s="17">
        <v>3.5240570759298699E-2</v>
      </c>
      <c r="AJ718" s="17">
        <v>6.06249808757632E-2</v>
      </c>
      <c r="AK718" s="17"/>
      <c r="AL718" s="17">
        <v>4.9968114727911399E-2</v>
      </c>
      <c r="AM718" s="17">
        <v>5.2947445932123298E-2</v>
      </c>
      <c r="AN718" s="17"/>
      <c r="AO718" s="17">
        <v>4.1273500660896703E-2</v>
      </c>
      <c r="AP718" s="17">
        <v>5.5862208630460798E-2</v>
      </c>
    </row>
    <row r="719" spans="2:42" x14ac:dyDescent="0.35">
      <c r="B719" t="s">
        <v>254</v>
      </c>
      <c r="C719" s="17">
        <v>0.57641015802033102</v>
      </c>
      <c r="D719" s="17">
        <v>0.60733316305656904</v>
      </c>
      <c r="E719" s="17">
        <v>0.54643282066231702</v>
      </c>
      <c r="F719" s="17"/>
      <c r="G719" s="17">
        <v>0.47262095904833601</v>
      </c>
      <c r="H719" s="17">
        <v>0.52777813628908599</v>
      </c>
      <c r="I719" s="17">
        <v>0.53078818262312</v>
      </c>
      <c r="J719" s="17">
        <v>0.627854054103962</v>
      </c>
      <c r="K719" s="17">
        <v>0.65744140948736496</v>
      </c>
      <c r="L719" s="17">
        <v>0.62659288514808098</v>
      </c>
      <c r="M719" s="17"/>
      <c r="N719" s="17">
        <v>0.62275141845261395</v>
      </c>
      <c r="O719" s="17">
        <v>0.56240959713574101</v>
      </c>
      <c r="P719" s="17">
        <v>0.56303531957612096</v>
      </c>
      <c r="Q719" s="17">
        <v>0.55381808258299303</v>
      </c>
      <c r="R719" s="17"/>
      <c r="S719" s="17">
        <v>0.58883275738640595</v>
      </c>
      <c r="T719" s="17">
        <v>0.54380044931022498</v>
      </c>
      <c r="U719" s="17">
        <v>0.58002052760915201</v>
      </c>
      <c r="V719" s="17">
        <v>0.616956479590831</v>
      </c>
      <c r="W719" s="17">
        <v>0.55640062644576005</v>
      </c>
      <c r="X719" s="17">
        <v>0.55540398407895497</v>
      </c>
      <c r="Y719" s="17">
        <v>0.56424799448427898</v>
      </c>
      <c r="Z719" s="17">
        <v>0.49476329359273002</v>
      </c>
      <c r="AA719" s="17">
        <v>0.61581024245396898</v>
      </c>
      <c r="AB719" s="17">
        <v>0.56542421206996896</v>
      </c>
      <c r="AC719" s="17">
        <v>0.61188806364757697</v>
      </c>
      <c r="AD719" s="17">
        <v>0.60884878678435195</v>
      </c>
      <c r="AE719" s="17"/>
      <c r="AF719" s="17">
        <v>0.60560321118132698</v>
      </c>
      <c r="AG719" s="17">
        <v>0.53984399356952495</v>
      </c>
      <c r="AH719" s="17"/>
      <c r="AI719" s="17">
        <v>0.64460595780885299</v>
      </c>
      <c r="AJ719" s="17">
        <v>0.54566531074095204</v>
      </c>
      <c r="AK719" s="17"/>
      <c r="AL719" s="17">
        <v>0.56656855080700597</v>
      </c>
      <c r="AM719" s="17">
        <v>0.577158076096145</v>
      </c>
      <c r="AN719" s="17"/>
      <c r="AO719" s="17">
        <v>0.59909235033836605</v>
      </c>
      <c r="AP719" s="17">
        <v>0.57022653444234594</v>
      </c>
    </row>
    <row r="720" spans="2:42" x14ac:dyDescent="0.35">
      <c r="B720" t="s">
        <v>255</v>
      </c>
      <c r="C720" s="17">
        <v>8.1561572915531094E-2</v>
      </c>
      <c r="D720" s="17">
        <v>8.5715285716787007E-2</v>
      </c>
      <c r="E720" s="17">
        <v>7.8097623446873904E-2</v>
      </c>
      <c r="F720" s="17"/>
      <c r="G720" s="17">
        <v>0.11723728934830099</v>
      </c>
      <c r="H720" s="17">
        <v>0.113598448029989</v>
      </c>
      <c r="I720" s="17">
        <v>0.101248654941738</v>
      </c>
      <c r="J720" s="17">
        <v>8.4669055050304101E-2</v>
      </c>
      <c r="K720" s="17">
        <v>4.9104553176580301E-2</v>
      </c>
      <c r="L720" s="17">
        <v>3.4722923392856597E-2</v>
      </c>
      <c r="M720" s="17"/>
      <c r="N720" s="17">
        <v>6.3015966076269997E-2</v>
      </c>
      <c r="O720" s="17">
        <v>0.107749115633897</v>
      </c>
      <c r="P720" s="17">
        <v>7.3067884766436095E-2</v>
      </c>
      <c r="Q720" s="17">
        <v>8.1439229017692905E-2</v>
      </c>
      <c r="R720" s="17"/>
      <c r="S720" s="17">
        <v>9.2357416611017207E-2</v>
      </c>
      <c r="T720" s="17">
        <v>5.30278594968316E-2</v>
      </c>
      <c r="U720" s="17">
        <v>5.7738085063558202E-2</v>
      </c>
      <c r="V720" s="17">
        <v>8.7127536598951796E-2</v>
      </c>
      <c r="W720" s="17">
        <v>9.3003325873906098E-2</v>
      </c>
      <c r="X720" s="17">
        <v>8.8284940904500495E-2</v>
      </c>
      <c r="Y720" s="17">
        <v>9.3495891465159797E-2</v>
      </c>
      <c r="Z720" s="17">
        <v>5.9264828015578003E-2</v>
      </c>
      <c r="AA720" s="17">
        <v>8.8127894607878496E-2</v>
      </c>
      <c r="AB720" s="17">
        <v>9.3329673575890795E-2</v>
      </c>
      <c r="AC720" s="17">
        <v>9.2279238480729706E-2</v>
      </c>
      <c r="AD720" s="17">
        <v>7.5309800466683299E-2</v>
      </c>
      <c r="AE720" s="17"/>
      <c r="AF720" s="17">
        <v>7.2865025300280495E-2</v>
      </c>
      <c r="AG720" s="17">
        <v>9.40217563328095E-2</v>
      </c>
      <c r="AH720" s="17"/>
      <c r="AI720" s="17">
        <v>6.0939794700881497E-2</v>
      </c>
      <c r="AJ720" s="17">
        <v>9.0858529968673996E-2</v>
      </c>
      <c r="AK720" s="17"/>
      <c r="AL720" s="17">
        <v>6.64618225841965E-2</v>
      </c>
      <c r="AM720" s="17">
        <v>8.2709086321449604E-2</v>
      </c>
      <c r="AN720" s="17"/>
      <c r="AO720" s="17">
        <v>7.4761890391192506E-2</v>
      </c>
      <c r="AP720" s="17">
        <v>8.3415303656843895E-2</v>
      </c>
    </row>
    <row r="721" spans="2:42" x14ac:dyDescent="0.35">
      <c r="B721" t="s">
        <v>256</v>
      </c>
      <c r="C721" s="17">
        <v>0.49484858510480001</v>
      </c>
      <c r="D721" s="17">
        <v>0.52161787733978204</v>
      </c>
      <c r="E721" s="17">
        <v>0.46833519721544298</v>
      </c>
      <c r="F721" s="17"/>
      <c r="G721" s="17">
        <v>0.35538366970003499</v>
      </c>
      <c r="H721" s="17">
        <v>0.41417968825909701</v>
      </c>
      <c r="I721" s="17">
        <v>0.42953952768138198</v>
      </c>
      <c r="J721" s="17">
        <v>0.54318499905365802</v>
      </c>
      <c r="K721" s="17">
        <v>0.60833685631078505</v>
      </c>
      <c r="L721" s="17">
        <v>0.59186996175522399</v>
      </c>
      <c r="M721" s="17"/>
      <c r="N721" s="17">
        <v>0.55973545237634403</v>
      </c>
      <c r="O721" s="17">
        <v>0.45466048150184402</v>
      </c>
      <c r="P721" s="17">
        <v>0.48996743480968502</v>
      </c>
      <c r="Q721" s="17">
        <v>0.47237885356530002</v>
      </c>
      <c r="R721" s="17"/>
      <c r="S721" s="17">
        <v>0.49647534077538902</v>
      </c>
      <c r="T721" s="17">
        <v>0.490772589813393</v>
      </c>
      <c r="U721" s="17">
        <v>0.52228244254559397</v>
      </c>
      <c r="V721" s="17">
        <v>0.52982894299187899</v>
      </c>
      <c r="W721" s="17">
        <v>0.46339730057185402</v>
      </c>
      <c r="X721" s="17">
        <v>0.46711904317445402</v>
      </c>
      <c r="Y721" s="17">
        <v>0.47075210301912002</v>
      </c>
      <c r="Z721" s="17">
        <v>0.43549846557715199</v>
      </c>
      <c r="AA721" s="17">
        <v>0.52768234784609003</v>
      </c>
      <c r="AB721" s="17">
        <v>0.47209453849407801</v>
      </c>
      <c r="AC721" s="17">
        <v>0.51960882516684703</v>
      </c>
      <c r="AD721" s="17">
        <v>0.53353898631766905</v>
      </c>
      <c r="AE721" s="17"/>
      <c r="AF721" s="17">
        <v>0.53273818588104704</v>
      </c>
      <c r="AG721" s="17">
        <v>0.44582223723671499</v>
      </c>
      <c r="AH721" s="17"/>
      <c r="AI721" s="17">
        <v>0.58366616310797204</v>
      </c>
      <c r="AJ721" s="17">
        <v>0.45480678077227799</v>
      </c>
      <c r="AK721" s="17"/>
      <c r="AL721" s="17">
        <v>0.50010672822280999</v>
      </c>
      <c r="AM721" s="17">
        <v>0.49444898977469498</v>
      </c>
      <c r="AN721" s="17"/>
      <c r="AO721" s="17">
        <v>0.52433045994717398</v>
      </c>
      <c r="AP721" s="17">
        <v>0.48681123078550198</v>
      </c>
    </row>
    <row r="722" spans="2:42" x14ac:dyDescent="0.35"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</row>
    <row r="723" spans="2:42" x14ac:dyDescent="0.35">
      <c r="B723" s="6" t="s">
        <v>295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</row>
    <row r="724" spans="2:42" x14ac:dyDescent="0.35">
      <c r="B724" s="24" t="s">
        <v>59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</row>
    <row r="725" spans="2:42" x14ac:dyDescent="0.35">
      <c r="B725" t="s">
        <v>249</v>
      </c>
      <c r="C725" s="17">
        <v>0.11901353949686</v>
      </c>
      <c r="D725" s="17">
        <v>0.12577807960891499</v>
      </c>
      <c r="E725" s="17">
        <v>0.11327216337035299</v>
      </c>
      <c r="F725" s="17"/>
      <c r="G725" s="17">
        <v>0.111875047136773</v>
      </c>
      <c r="H725" s="17">
        <v>0.110994845507667</v>
      </c>
      <c r="I725" s="17">
        <v>9.8116491315986903E-2</v>
      </c>
      <c r="J725" s="17">
        <v>0.11885627753842801</v>
      </c>
      <c r="K725" s="17">
        <v>0.117860355714281</v>
      </c>
      <c r="L725" s="17">
        <v>0.148264790972643</v>
      </c>
      <c r="M725" s="17"/>
      <c r="N725" s="17">
        <v>0.109327157939183</v>
      </c>
      <c r="O725" s="17">
        <v>0.11350124533183099</v>
      </c>
      <c r="P725" s="17">
        <v>0.113041807819334</v>
      </c>
      <c r="Q725" s="17">
        <v>0.140790651971889</v>
      </c>
      <c r="R725" s="17"/>
      <c r="S725" s="17">
        <v>0.122755314605525</v>
      </c>
      <c r="T725" s="17">
        <v>7.8575295682826396E-2</v>
      </c>
      <c r="U725" s="17">
        <v>0.15992592619788801</v>
      </c>
      <c r="V725" s="17">
        <v>0.14756477629786599</v>
      </c>
      <c r="W725" s="17">
        <v>0.109066165421506</v>
      </c>
      <c r="X725" s="17">
        <v>0.13894761404923001</v>
      </c>
      <c r="Y725" s="17">
        <v>0.13394382220017301</v>
      </c>
      <c r="Z725" s="17">
        <v>0.14261708694647099</v>
      </c>
      <c r="AA725" s="17">
        <v>0.12532347803390101</v>
      </c>
      <c r="AB725" s="17">
        <v>6.8558924755815001E-2</v>
      </c>
      <c r="AC725" s="17">
        <v>0.15896052080829801</v>
      </c>
      <c r="AD725" s="17">
        <v>3.56551616200756E-2</v>
      </c>
      <c r="AE725" s="17"/>
      <c r="AF725" s="17">
        <v>0.13090437930152099</v>
      </c>
      <c r="AG725" s="17">
        <v>0.103295675501877</v>
      </c>
      <c r="AH725" s="17"/>
      <c r="AI725" s="17">
        <v>0.136245746815504</v>
      </c>
      <c r="AJ725" s="17">
        <v>0.11124470939381501</v>
      </c>
      <c r="AK725" s="17"/>
      <c r="AL725" s="17">
        <v>0.117027485870208</v>
      </c>
      <c r="AM725" s="17">
        <v>0.11916447067859801</v>
      </c>
      <c r="AN725" s="17"/>
      <c r="AO725" s="17">
        <v>0.110316525929292</v>
      </c>
      <c r="AP725" s="17">
        <v>0.121384520987556</v>
      </c>
    </row>
    <row r="726" spans="2:42" x14ac:dyDescent="0.35">
      <c r="B726" t="s">
        <v>250</v>
      </c>
      <c r="C726" s="17">
        <v>0.306077739124618</v>
      </c>
      <c r="D726" s="17">
        <v>0.30780277553719598</v>
      </c>
      <c r="E726" s="17">
        <v>0.304795356233173</v>
      </c>
      <c r="F726" s="17"/>
      <c r="G726" s="17">
        <v>0.25262798223550098</v>
      </c>
      <c r="H726" s="17">
        <v>0.30083970908843599</v>
      </c>
      <c r="I726" s="17">
        <v>0.30829976771373502</v>
      </c>
      <c r="J726" s="17">
        <v>0.27699754662577097</v>
      </c>
      <c r="K726" s="17">
        <v>0.36298570009150699</v>
      </c>
      <c r="L726" s="17">
        <v>0.32975731349202198</v>
      </c>
      <c r="M726" s="17"/>
      <c r="N726" s="17">
        <v>0.32564400672701699</v>
      </c>
      <c r="O726" s="17">
        <v>0.29265174404848798</v>
      </c>
      <c r="P726" s="17">
        <v>0.313873368369739</v>
      </c>
      <c r="Q726" s="17">
        <v>0.29215045284913199</v>
      </c>
      <c r="R726" s="17"/>
      <c r="S726" s="17">
        <v>0.30360414566871202</v>
      </c>
      <c r="T726" s="17">
        <v>0.35093200191436202</v>
      </c>
      <c r="U726" s="17">
        <v>0.289144809789737</v>
      </c>
      <c r="V726" s="17">
        <v>0.29262465732538501</v>
      </c>
      <c r="W726" s="17">
        <v>0.30394941751333099</v>
      </c>
      <c r="X726" s="17">
        <v>0.31616084036638797</v>
      </c>
      <c r="Y726" s="17">
        <v>0.26302625932145701</v>
      </c>
      <c r="Z726" s="17">
        <v>0.300831561653429</v>
      </c>
      <c r="AA726" s="17">
        <v>0.318916652667462</v>
      </c>
      <c r="AB726" s="17">
        <v>0.28697683176404498</v>
      </c>
      <c r="AC726" s="17">
        <v>0.27396580161623202</v>
      </c>
      <c r="AD726" s="17">
        <v>0.36935345704272798</v>
      </c>
      <c r="AE726" s="17"/>
      <c r="AF726" s="17">
        <v>0.32481022700683199</v>
      </c>
      <c r="AG726" s="17">
        <v>0.28283416595097699</v>
      </c>
      <c r="AH726" s="17"/>
      <c r="AI726" s="17">
        <v>0.33619039106315901</v>
      </c>
      <c r="AJ726" s="17">
        <v>0.29250199270184002</v>
      </c>
      <c r="AK726" s="17"/>
      <c r="AL726" s="17">
        <v>0.296689138677807</v>
      </c>
      <c r="AM726" s="17">
        <v>0.30679123071481801</v>
      </c>
      <c r="AN726" s="17"/>
      <c r="AO726" s="17">
        <v>0.32793686251485299</v>
      </c>
      <c r="AP726" s="17">
        <v>0.30011850075406399</v>
      </c>
    </row>
    <row r="727" spans="2:42" x14ac:dyDescent="0.35">
      <c r="B727" t="s">
        <v>251</v>
      </c>
      <c r="C727" s="17">
        <v>0.36067699903734601</v>
      </c>
      <c r="D727" s="17">
        <v>0.35727943549576602</v>
      </c>
      <c r="E727" s="17">
        <v>0.36384146057703898</v>
      </c>
      <c r="F727" s="17"/>
      <c r="G727" s="17">
        <v>0.33735451881964101</v>
      </c>
      <c r="H727" s="17">
        <v>0.32309304459286198</v>
      </c>
      <c r="I727" s="17">
        <v>0.33562909420313802</v>
      </c>
      <c r="J727" s="17">
        <v>0.40352520250132901</v>
      </c>
      <c r="K727" s="17">
        <v>0.36155298439303102</v>
      </c>
      <c r="L727" s="17">
        <v>0.39200061880661702</v>
      </c>
      <c r="M727" s="17"/>
      <c r="N727" s="17">
        <v>0.36801483431991999</v>
      </c>
      <c r="O727" s="17">
        <v>0.37894095282887702</v>
      </c>
      <c r="P727" s="17">
        <v>0.35099208061026799</v>
      </c>
      <c r="Q727" s="17">
        <v>0.34451612112497798</v>
      </c>
      <c r="R727" s="17"/>
      <c r="S727" s="17">
        <v>0.31554695103277702</v>
      </c>
      <c r="T727" s="17">
        <v>0.36024597652809098</v>
      </c>
      <c r="U727" s="17">
        <v>0.37059575602941403</v>
      </c>
      <c r="V727" s="17">
        <v>0.38542472231682601</v>
      </c>
      <c r="W727" s="17">
        <v>0.39204815672246601</v>
      </c>
      <c r="X727" s="17">
        <v>0.30437595136398099</v>
      </c>
      <c r="Y727" s="17">
        <v>0.395583277773217</v>
      </c>
      <c r="Z727" s="17">
        <v>0.315133610713969</v>
      </c>
      <c r="AA727" s="17">
        <v>0.38433978690616399</v>
      </c>
      <c r="AB727" s="17">
        <v>0.39537539217419698</v>
      </c>
      <c r="AC727" s="17">
        <v>0.36052315776647498</v>
      </c>
      <c r="AD727" s="17">
        <v>0.34457205137218599</v>
      </c>
      <c r="AE727" s="17"/>
      <c r="AF727" s="17">
        <v>0.36996326695164</v>
      </c>
      <c r="AG727" s="17">
        <v>0.34809323132428599</v>
      </c>
      <c r="AH727" s="17"/>
      <c r="AI727" s="17">
        <v>0.35616370100150802</v>
      </c>
      <c r="AJ727" s="17">
        <v>0.36271173811612301</v>
      </c>
      <c r="AK727" s="17"/>
      <c r="AL727" s="17">
        <v>0.39542075509272401</v>
      </c>
      <c r="AM727" s="17">
        <v>0.35803662916561502</v>
      </c>
      <c r="AN727" s="17"/>
      <c r="AO727" s="17">
        <v>0.38461798508433898</v>
      </c>
      <c r="AP727" s="17">
        <v>0.354150202873878</v>
      </c>
    </row>
    <row r="728" spans="2:42" x14ac:dyDescent="0.35">
      <c r="B728" t="s">
        <v>252</v>
      </c>
      <c r="C728" s="17">
        <v>0.15127084646372099</v>
      </c>
      <c r="D728" s="17">
        <v>0.147478489519902</v>
      </c>
      <c r="E728" s="17">
        <v>0.15462610915769101</v>
      </c>
      <c r="F728" s="17"/>
      <c r="G728" s="17">
        <v>0.204920744606336</v>
      </c>
      <c r="H728" s="17">
        <v>0.18799366431062001</v>
      </c>
      <c r="I728" s="17">
        <v>0.17651257648191701</v>
      </c>
      <c r="J728" s="17">
        <v>0.14597769261313401</v>
      </c>
      <c r="K728" s="17">
        <v>0.12851955948629701</v>
      </c>
      <c r="L728" s="17">
        <v>8.4364079190997698E-2</v>
      </c>
      <c r="M728" s="17"/>
      <c r="N728" s="17">
        <v>0.14373723938490099</v>
      </c>
      <c r="O728" s="17">
        <v>0.170990483284545</v>
      </c>
      <c r="P728" s="17">
        <v>0.146671401581009</v>
      </c>
      <c r="Q728" s="17">
        <v>0.14347606398974699</v>
      </c>
      <c r="R728" s="17"/>
      <c r="S728" s="17">
        <v>0.17657475873374101</v>
      </c>
      <c r="T728" s="17">
        <v>0.14391716537871899</v>
      </c>
      <c r="U728" s="17">
        <v>0.130186864180724</v>
      </c>
      <c r="V728" s="17">
        <v>0.121793531875534</v>
      </c>
      <c r="W728" s="17">
        <v>0.130727689352892</v>
      </c>
      <c r="X728" s="17">
        <v>0.162917788843321</v>
      </c>
      <c r="Y728" s="17">
        <v>0.12928268115288399</v>
      </c>
      <c r="Z728" s="17">
        <v>0.161915941618959</v>
      </c>
      <c r="AA728" s="17">
        <v>0.12854364687429501</v>
      </c>
      <c r="AB728" s="17">
        <v>0.199250048656227</v>
      </c>
      <c r="AC728" s="17">
        <v>0.15411024407038401</v>
      </c>
      <c r="AD728" s="17">
        <v>0.20222244856618701</v>
      </c>
      <c r="AE728" s="17"/>
      <c r="AF728" s="17">
        <v>0.12565574203904001</v>
      </c>
      <c r="AG728" s="17">
        <v>0.18539185387367199</v>
      </c>
      <c r="AH728" s="17"/>
      <c r="AI728" s="17">
        <v>0.12820712059970699</v>
      </c>
      <c r="AJ728" s="17">
        <v>0.161668711604705</v>
      </c>
      <c r="AK728" s="17"/>
      <c r="AL728" s="17">
        <v>0.138377966540912</v>
      </c>
      <c r="AM728" s="17">
        <v>0.152250647601335</v>
      </c>
      <c r="AN728" s="17"/>
      <c r="AO728" s="17">
        <v>0.12000874603384799</v>
      </c>
      <c r="AP728" s="17">
        <v>0.15979352622081799</v>
      </c>
    </row>
    <row r="729" spans="2:42" x14ac:dyDescent="0.35">
      <c r="B729" t="s">
        <v>253</v>
      </c>
      <c r="C729" s="17">
        <v>3.5363698695439698E-2</v>
      </c>
      <c r="D729" s="17">
        <v>3.5345721335293699E-2</v>
      </c>
      <c r="E729" s="17">
        <v>3.5637642094603801E-2</v>
      </c>
      <c r="F729" s="17"/>
      <c r="G729" s="17">
        <v>4.4854681877724102E-2</v>
      </c>
      <c r="H729" s="17">
        <v>5.1829350004373102E-2</v>
      </c>
      <c r="I729" s="17">
        <v>5.0051865007611197E-2</v>
      </c>
      <c r="J729" s="17">
        <v>3.9742013940628103E-2</v>
      </c>
      <c r="K729" s="17">
        <v>1.3784974827781E-2</v>
      </c>
      <c r="L729" s="17">
        <v>1.4513602653707E-2</v>
      </c>
      <c r="M729" s="17"/>
      <c r="N729" s="17">
        <v>3.99243314792413E-2</v>
      </c>
      <c r="O729" s="17">
        <v>2.7049659093855202E-2</v>
      </c>
      <c r="P729" s="17">
        <v>3.3107891472497299E-2</v>
      </c>
      <c r="Q729" s="17">
        <v>4.1530357427241503E-2</v>
      </c>
      <c r="R729" s="17"/>
      <c r="S729" s="17">
        <v>6.3329928333395305E-2</v>
      </c>
      <c r="T729" s="17">
        <v>2.62051463067768E-2</v>
      </c>
      <c r="U729" s="17">
        <v>2.5476884767315199E-2</v>
      </c>
      <c r="V729" s="17">
        <v>1.8440954979149399E-2</v>
      </c>
      <c r="W729" s="17">
        <v>2.7241432280039699E-2</v>
      </c>
      <c r="X729" s="17">
        <v>4.5758918930258602E-2</v>
      </c>
      <c r="Y729" s="17">
        <v>4.9702780924198199E-2</v>
      </c>
      <c r="Z729" s="17">
        <v>3.8111869945899997E-2</v>
      </c>
      <c r="AA729" s="17">
        <v>2.2763455279031401E-2</v>
      </c>
      <c r="AB729" s="17">
        <v>2.9028199272840002E-2</v>
      </c>
      <c r="AC729" s="17">
        <v>4.4305973916797498E-2</v>
      </c>
      <c r="AD729" s="17">
        <v>1.79536792863958E-2</v>
      </c>
      <c r="AE729" s="17"/>
      <c r="AF729" s="17">
        <v>2.7028714312677001E-2</v>
      </c>
      <c r="AG729" s="17">
        <v>4.6926862001596202E-2</v>
      </c>
      <c r="AH729" s="17"/>
      <c r="AI729" s="17">
        <v>2.42443442375509E-2</v>
      </c>
      <c r="AJ729" s="17">
        <v>4.0376659254787901E-2</v>
      </c>
      <c r="AK729" s="17"/>
      <c r="AL729" s="17">
        <v>2.82911576244315E-2</v>
      </c>
      <c r="AM729" s="17">
        <v>3.5901180144788498E-2</v>
      </c>
      <c r="AN729" s="17"/>
      <c r="AO729" s="17">
        <v>3.1662871311033097E-2</v>
      </c>
      <c r="AP729" s="17">
        <v>3.6372618959909502E-2</v>
      </c>
    </row>
    <row r="730" spans="2:42" x14ac:dyDescent="0.35">
      <c r="B730" t="s">
        <v>75</v>
      </c>
      <c r="C730" s="17">
        <v>2.7597177182014401E-2</v>
      </c>
      <c r="D730" s="17">
        <v>2.6315498502926801E-2</v>
      </c>
      <c r="E730" s="17">
        <v>2.78272685671393E-2</v>
      </c>
      <c r="F730" s="17"/>
      <c r="G730" s="17">
        <v>4.83670253240246E-2</v>
      </c>
      <c r="H730" s="17">
        <v>2.5249386496041099E-2</v>
      </c>
      <c r="I730" s="17">
        <v>3.1390205277611598E-2</v>
      </c>
      <c r="J730" s="17">
        <v>1.4901266780709599E-2</v>
      </c>
      <c r="K730" s="17">
        <v>1.5296425487103599E-2</v>
      </c>
      <c r="L730" s="17">
        <v>3.1099594884013999E-2</v>
      </c>
      <c r="M730" s="17"/>
      <c r="N730" s="17">
        <v>1.33524301497374E-2</v>
      </c>
      <c r="O730" s="17">
        <v>1.6865915412404502E-2</v>
      </c>
      <c r="P730" s="17">
        <v>4.2313450147153799E-2</v>
      </c>
      <c r="Q730" s="17">
        <v>3.7536352637011501E-2</v>
      </c>
      <c r="R730" s="17"/>
      <c r="S730" s="17">
        <v>1.8188901625848901E-2</v>
      </c>
      <c r="T730" s="17">
        <v>4.0124414189225299E-2</v>
      </c>
      <c r="U730" s="17">
        <v>2.46697590349211E-2</v>
      </c>
      <c r="V730" s="17">
        <v>3.4151357205239402E-2</v>
      </c>
      <c r="W730" s="17">
        <v>3.6967138709765597E-2</v>
      </c>
      <c r="X730" s="17">
        <v>3.18388864468215E-2</v>
      </c>
      <c r="Y730" s="17">
        <v>2.8461178628070901E-2</v>
      </c>
      <c r="Z730" s="17">
        <v>4.13899291212717E-2</v>
      </c>
      <c r="AA730" s="17">
        <v>2.0112980239147499E-2</v>
      </c>
      <c r="AB730" s="17">
        <v>2.0810603376876E-2</v>
      </c>
      <c r="AC730" s="17">
        <v>8.1343018218137907E-3</v>
      </c>
      <c r="AD730" s="17">
        <v>3.0243202112427401E-2</v>
      </c>
      <c r="AE730" s="17"/>
      <c r="AF730" s="17">
        <v>2.16376703882897E-2</v>
      </c>
      <c r="AG730" s="17">
        <v>3.3458211347592103E-2</v>
      </c>
      <c r="AH730" s="17"/>
      <c r="AI730" s="17">
        <v>1.8948696282570801E-2</v>
      </c>
      <c r="AJ730" s="17">
        <v>3.1496188928728602E-2</v>
      </c>
      <c r="AK730" s="17"/>
      <c r="AL730" s="17">
        <v>2.41934961939172E-2</v>
      </c>
      <c r="AM730" s="17">
        <v>2.7855841694844501E-2</v>
      </c>
      <c r="AN730" s="17"/>
      <c r="AO730" s="17">
        <v>2.5457009126634299E-2</v>
      </c>
      <c r="AP730" s="17">
        <v>2.8180630203774301E-2</v>
      </c>
    </row>
    <row r="731" spans="2:42" x14ac:dyDescent="0.35">
      <c r="B731" t="s">
        <v>254</v>
      </c>
      <c r="C731" s="17">
        <v>0.425091278621479</v>
      </c>
      <c r="D731" s="17">
        <v>0.433580855146111</v>
      </c>
      <c r="E731" s="17">
        <v>0.41806751960352601</v>
      </c>
      <c r="F731" s="17"/>
      <c r="G731" s="17">
        <v>0.36450302937227502</v>
      </c>
      <c r="H731" s="17">
        <v>0.41183455459610302</v>
      </c>
      <c r="I731" s="17">
        <v>0.406416259029722</v>
      </c>
      <c r="J731" s="17">
        <v>0.39585382416419901</v>
      </c>
      <c r="K731" s="17">
        <v>0.48084605580578799</v>
      </c>
      <c r="L731" s="17">
        <v>0.47802210446466398</v>
      </c>
      <c r="M731" s="17"/>
      <c r="N731" s="17">
        <v>0.43497116466620001</v>
      </c>
      <c r="O731" s="17">
        <v>0.40615298938031802</v>
      </c>
      <c r="P731" s="17">
        <v>0.42691517618907199</v>
      </c>
      <c r="Q731" s="17">
        <v>0.43294110482102199</v>
      </c>
      <c r="R731" s="17"/>
      <c r="S731" s="17">
        <v>0.42635946027423699</v>
      </c>
      <c r="T731" s="17">
        <v>0.42950729759718798</v>
      </c>
      <c r="U731" s="17">
        <v>0.44907073598762498</v>
      </c>
      <c r="V731" s="17">
        <v>0.44018943362325103</v>
      </c>
      <c r="W731" s="17">
        <v>0.41301558293483698</v>
      </c>
      <c r="X731" s="17">
        <v>0.45510845441561798</v>
      </c>
      <c r="Y731" s="17">
        <v>0.39697008152162999</v>
      </c>
      <c r="Z731" s="17">
        <v>0.44344864859990002</v>
      </c>
      <c r="AA731" s="17">
        <v>0.44424013070136198</v>
      </c>
      <c r="AB731" s="17">
        <v>0.35553575651986002</v>
      </c>
      <c r="AC731" s="17">
        <v>0.432926322424531</v>
      </c>
      <c r="AD731" s="17">
        <v>0.40500861866280402</v>
      </c>
      <c r="AE731" s="17"/>
      <c r="AF731" s="17">
        <v>0.45571460630835298</v>
      </c>
      <c r="AG731" s="17">
        <v>0.386129841452855</v>
      </c>
      <c r="AH731" s="17"/>
      <c r="AI731" s="17">
        <v>0.47243613787866401</v>
      </c>
      <c r="AJ731" s="17">
        <v>0.403746702095655</v>
      </c>
      <c r="AK731" s="17"/>
      <c r="AL731" s="17">
        <v>0.413716624548015</v>
      </c>
      <c r="AM731" s="17">
        <v>0.42595570139341699</v>
      </c>
      <c r="AN731" s="17"/>
      <c r="AO731" s="17">
        <v>0.43825338844414502</v>
      </c>
      <c r="AP731" s="17">
        <v>0.42150302174162002</v>
      </c>
    </row>
    <row r="732" spans="2:42" x14ac:dyDescent="0.35">
      <c r="B732" t="s">
        <v>255</v>
      </c>
      <c r="C732" s="17">
        <v>0.186634545159161</v>
      </c>
      <c r="D732" s="17">
        <v>0.18282421085519601</v>
      </c>
      <c r="E732" s="17">
        <v>0.190263751252295</v>
      </c>
      <c r="F732" s="17"/>
      <c r="G732" s="17">
        <v>0.24977542648406001</v>
      </c>
      <c r="H732" s="17">
        <v>0.239823014314994</v>
      </c>
      <c r="I732" s="17">
        <v>0.22656444148952801</v>
      </c>
      <c r="J732" s="17">
        <v>0.18571970655376199</v>
      </c>
      <c r="K732" s="17">
        <v>0.142304534314078</v>
      </c>
      <c r="L732" s="17">
        <v>9.8877681844704607E-2</v>
      </c>
      <c r="M732" s="17"/>
      <c r="N732" s="17">
        <v>0.183661570864143</v>
      </c>
      <c r="O732" s="17">
        <v>0.19804014237840001</v>
      </c>
      <c r="P732" s="17">
        <v>0.17977929305350601</v>
      </c>
      <c r="Q732" s="17">
        <v>0.185006421416989</v>
      </c>
      <c r="R732" s="17"/>
      <c r="S732" s="17">
        <v>0.239904687067137</v>
      </c>
      <c r="T732" s="17">
        <v>0.17012231168549599</v>
      </c>
      <c r="U732" s="17">
        <v>0.15566374894804</v>
      </c>
      <c r="V732" s="17">
        <v>0.14023448685468301</v>
      </c>
      <c r="W732" s="17">
        <v>0.157969121632931</v>
      </c>
      <c r="X732" s="17">
        <v>0.20867670777357999</v>
      </c>
      <c r="Y732" s="17">
        <v>0.17898546207708199</v>
      </c>
      <c r="Z732" s="17">
        <v>0.20002781156485899</v>
      </c>
      <c r="AA732" s="17">
        <v>0.15130710215332599</v>
      </c>
      <c r="AB732" s="17">
        <v>0.22827824792906701</v>
      </c>
      <c r="AC732" s="17">
        <v>0.19841621798718101</v>
      </c>
      <c r="AD732" s="17">
        <v>0.220176127852583</v>
      </c>
      <c r="AE732" s="17"/>
      <c r="AF732" s="17">
        <v>0.15268445635171701</v>
      </c>
      <c r="AG732" s="17">
        <v>0.23231871587526801</v>
      </c>
      <c r="AH732" s="17"/>
      <c r="AI732" s="17">
        <v>0.15245146483725799</v>
      </c>
      <c r="AJ732" s="17">
        <v>0.20204537085949301</v>
      </c>
      <c r="AK732" s="17"/>
      <c r="AL732" s="17">
        <v>0.16666912416534399</v>
      </c>
      <c r="AM732" s="17">
        <v>0.18815182774612299</v>
      </c>
      <c r="AN732" s="17"/>
      <c r="AO732" s="17">
        <v>0.15167161734488099</v>
      </c>
      <c r="AP732" s="17">
        <v>0.196166145180728</v>
      </c>
    </row>
    <row r="733" spans="2:42" x14ac:dyDescent="0.35">
      <c r="B733" t="s">
        <v>256</v>
      </c>
      <c r="C733" s="17">
        <v>0.23845673346231799</v>
      </c>
      <c r="D733" s="17">
        <v>0.25075664429091499</v>
      </c>
      <c r="E733" s="17">
        <v>0.22780376835123101</v>
      </c>
      <c r="F733" s="17"/>
      <c r="G733" s="17">
        <v>0.114727602888215</v>
      </c>
      <c r="H733" s="17">
        <v>0.17201154028110999</v>
      </c>
      <c r="I733" s="17">
        <v>0.179851817540195</v>
      </c>
      <c r="J733" s="17">
        <v>0.21013411761043699</v>
      </c>
      <c r="K733" s="17">
        <v>0.33854152149171002</v>
      </c>
      <c r="L733" s="17">
        <v>0.37914442261996001</v>
      </c>
      <c r="M733" s="17"/>
      <c r="N733" s="17">
        <v>0.25130959380205797</v>
      </c>
      <c r="O733" s="17">
        <v>0.20811284700191801</v>
      </c>
      <c r="P733" s="17">
        <v>0.247135883135566</v>
      </c>
      <c r="Q733" s="17">
        <v>0.24793468340403299</v>
      </c>
      <c r="R733" s="17"/>
      <c r="S733" s="17">
        <v>0.18645477320709999</v>
      </c>
      <c r="T733" s="17">
        <v>0.25938498591169301</v>
      </c>
      <c r="U733" s="17">
        <v>0.29340698703958501</v>
      </c>
      <c r="V733" s="17">
        <v>0.29995494676856699</v>
      </c>
      <c r="W733" s="17">
        <v>0.255046461301906</v>
      </c>
      <c r="X733" s="17">
        <v>0.24643174664203801</v>
      </c>
      <c r="Y733" s="17">
        <v>0.217984619444548</v>
      </c>
      <c r="Z733" s="17">
        <v>0.243420837035041</v>
      </c>
      <c r="AA733" s="17">
        <v>0.29293302854803599</v>
      </c>
      <c r="AB733" s="17">
        <v>0.12725750859079299</v>
      </c>
      <c r="AC733" s="17">
        <v>0.23451010443734999</v>
      </c>
      <c r="AD733" s="17">
        <v>0.18483249081022099</v>
      </c>
      <c r="AE733" s="17"/>
      <c r="AF733" s="17">
        <v>0.30303014995663602</v>
      </c>
      <c r="AG733" s="17">
        <v>0.153811125577587</v>
      </c>
      <c r="AH733" s="17"/>
      <c r="AI733" s="17">
        <v>0.31998467304140499</v>
      </c>
      <c r="AJ733" s="17">
        <v>0.20170133123616199</v>
      </c>
      <c r="AK733" s="17"/>
      <c r="AL733" s="17">
        <v>0.24704750038267201</v>
      </c>
      <c r="AM733" s="17">
        <v>0.237803873647293</v>
      </c>
      <c r="AN733" s="17"/>
      <c r="AO733" s="17">
        <v>0.28658177109926403</v>
      </c>
      <c r="AP733" s="17">
        <v>0.22533687656089199</v>
      </c>
    </row>
    <row r="734" spans="2:42" x14ac:dyDescent="0.35"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</row>
    <row r="735" spans="2:42" x14ac:dyDescent="0.35">
      <c r="B735" s="6" t="s">
        <v>296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</row>
    <row r="736" spans="2:42" x14ac:dyDescent="0.35">
      <c r="B736" s="24" t="s">
        <v>59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</row>
    <row r="737" spans="2:42" x14ac:dyDescent="0.35">
      <c r="B737" t="s">
        <v>249</v>
      </c>
      <c r="C737" s="17">
        <v>0.17647309228646799</v>
      </c>
      <c r="D737" s="17">
        <v>0.19105771721463899</v>
      </c>
      <c r="E737" s="17">
        <v>0.162900506843844</v>
      </c>
      <c r="F737" s="17"/>
      <c r="G737" s="17">
        <v>0.18732902711489199</v>
      </c>
      <c r="H737" s="17">
        <v>0.21170058554586399</v>
      </c>
      <c r="I737" s="17">
        <v>0.14666036910750299</v>
      </c>
      <c r="J737" s="17">
        <v>0.13383423285316101</v>
      </c>
      <c r="K737" s="17">
        <v>0.19653484882255901</v>
      </c>
      <c r="L737" s="17">
        <v>0.18587537896513601</v>
      </c>
      <c r="M737" s="17"/>
      <c r="N737" s="17">
        <v>0.181049633894828</v>
      </c>
      <c r="O737" s="17">
        <v>0.14453653449179599</v>
      </c>
      <c r="P737" s="17">
        <v>0.178739569459574</v>
      </c>
      <c r="Q737" s="17">
        <v>0.20380875314747099</v>
      </c>
      <c r="R737" s="17"/>
      <c r="S737" s="17">
        <v>0.19432007690748801</v>
      </c>
      <c r="T737" s="17">
        <v>0.15084337448697899</v>
      </c>
      <c r="U737" s="17">
        <v>0.13842904335516801</v>
      </c>
      <c r="V737" s="17">
        <v>0.22259726261714399</v>
      </c>
      <c r="W737" s="17">
        <v>0.162480906431752</v>
      </c>
      <c r="X737" s="17">
        <v>0.21180375281666</v>
      </c>
      <c r="Y737" s="17">
        <v>0.177476935081646</v>
      </c>
      <c r="Z737" s="17">
        <v>0.192330398185661</v>
      </c>
      <c r="AA737" s="17">
        <v>0.210616199418695</v>
      </c>
      <c r="AB737" s="17">
        <v>9.7146049464566203E-2</v>
      </c>
      <c r="AC737" s="17">
        <v>0.18025664409391001</v>
      </c>
      <c r="AD737" s="17">
        <v>0.176895131129016</v>
      </c>
      <c r="AE737" s="17"/>
      <c r="AF737" s="17">
        <v>0.201983408399943</v>
      </c>
      <c r="AG737" s="17">
        <v>0.1428811552656</v>
      </c>
      <c r="AH737" s="17"/>
      <c r="AI737" s="17">
        <v>0.221579681445884</v>
      </c>
      <c r="AJ737" s="17">
        <v>0.15613759949511699</v>
      </c>
      <c r="AK737" s="17"/>
      <c r="AL737" s="17">
        <v>0.19756252635323801</v>
      </c>
      <c r="AM737" s="17">
        <v>0.17487038973948399</v>
      </c>
      <c r="AN737" s="17"/>
      <c r="AO737" s="17">
        <v>0.19177437101031</v>
      </c>
      <c r="AP737" s="17">
        <v>0.172301654774459</v>
      </c>
    </row>
    <row r="738" spans="2:42" x14ac:dyDescent="0.35">
      <c r="B738" t="s">
        <v>250</v>
      </c>
      <c r="C738" s="17">
        <v>0.33683617367554403</v>
      </c>
      <c r="D738" s="17">
        <v>0.31891836452627598</v>
      </c>
      <c r="E738" s="17">
        <v>0.35552839767587802</v>
      </c>
      <c r="F738" s="17"/>
      <c r="G738" s="17">
        <v>0.290372306120041</v>
      </c>
      <c r="H738" s="17">
        <v>0.34119446336915099</v>
      </c>
      <c r="I738" s="17">
        <v>0.34580749256980098</v>
      </c>
      <c r="J738" s="17">
        <v>0.39914049522031497</v>
      </c>
      <c r="K738" s="17">
        <v>0.307439983925546</v>
      </c>
      <c r="L738" s="17">
        <v>0.32615860561508198</v>
      </c>
      <c r="M738" s="17"/>
      <c r="N738" s="17">
        <v>0.35926046267763601</v>
      </c>
      <c r="O738" s="17">
        <v>0.33770433463961003</v>
      </c>
      <c r="P738" s="17">
        <v>0.330595885511483</v>
      </c>
      <c r="Q738" s="17">
        <v>0.31896312938356403</v>
      </c>
      <c r="R738" s="17"/>
      <c r="S738" s="17">
        <v>0.30617837864552799</v>
      </c>
      <c r="T738" s="17">
        <v>0.33959172415365702</v>
      </c>
      <c r="U738" s="17">
        <v>0.35676229799798498</v>
      </c>
      <c r="V738" s="17">
        <v>0.34227201219439601</v>
      </c>
      <c r="W738" s="17">
        <v>0.38548351030668998</v>
      </c>
      <c r="X738" s="17">
        <v>0.36658873775522</v>
      </c>
      <c r="Y738" s="17">
        <v>0.35028083959314599</v>
      </c>
      <c r="Z738" s="17">
        <v>0.34494885198304698</v>
      </c>
      <c r="AA738" s="17">
        <v>0.35255804488616399</v>
      </c>
      <c r="AB738" s="17">
        <v>0.28850886629638101</v>
      </c>
      <c r="AC738" s="17">
        <v>0.327454080903195</v>
      </c>
      <c r="AD738" s="17">
        <v>0.25143305795419701</v>
      </c>
      <c r="AE738" s="17"/>
      <c r="AF738" s="17">
        <v>0.34955161497390902</v>
      </c>
      <c r="AG738" s="17">
        <v>0.32178081773413902</v>
      </c>
      <c r="AH738" s="17"/>
      <c r="AI738" s="17">
        <v>0.35279295874078598</v>
      </c>
      <c r="AJ738" s="17">
        <v>0.329642344709214</v>
      </c>
      <c r="AK738" s="17"/>
      <c r="AL738" s="17">
        <v>0.31559531418258102</v>
      </c>
      <c r="AM738" s="17">
        <v>0.33845038387680998</v>
      </c>
      <c r="AN738" s="17"/>
      <c r="AO738" s="17">
        <v>0.33984272142046601</v>
      </c>
      <c r="AP738" s="17">
        <v>0.33601652805826199</v>
      </c>
    </row>
    <row r="739" spans="2:42" x14ac:dyDescent="0.35">
      <c r="B739" t="s">
        <v>251</v>
      </c>
      <c r="C739" s="17">
        <v>0.35497294950754699</v>
      </c>
      <c r="D739" s="17">
        <v>0.346684388710915</v>
      </c>
      <c r="E739" s="17">
        <v>0.362248750131413</v>
      </c>
      <c r="F739" s="17"/>
      <c r="G739" s="17">
        <v>0.35063704678222102</v>
      </c>
      <c r="H739" s="17">
        <v>0.30506220919982602</v>
      </c>
      <c r="I739" s="17">
        <v>0.34651444602897302</v>
      </c>
      <c r="J739" s="17">
        <v>0.33721894773262701</v>
      </c>
      <c r="K739" s="17">
        <v>0.38732532295710498</v>
      </c>
      <c r="L739" s="17">
        <v>0.39827875735708701</v>
      </c>
      <c r="M739" s="17"/>
      <c r="N739" s="17">
        <v>0.33529370852972901</v>
      </c>
      <c r="O739" s="17">
        <v>0.37537652136584898</v>
      </c>
      <c r="P739" s="17">
        <v>0.36528809812089202</v>
      </c>
      <c r="Q739" s="17">
        <v>0.34656150205362302</v>
      </c>
      <c r="R739" s="17"/>
      <c r="S739" s="17">
        <v>0.35335247815258902</v>
      </c>
      <c r="T739" s="17">
        <v>0.38950481218815802</v>
      </c>
      <c r="U739" s="17">
        <v>0.388127347363737</v>
      </c>
      <c r="V739" s="17">
        <v>0.32456769623220599</v>
      </c>
      <c r="W739" s="17">
        <v>0.334489882330058</v>
      </c>
      <c r="X739" s="17">
        <v>0.33400816361629299</v>
      </c>
      <c r="Y739" s="17">
        <v>0.31713147392336499</v>
      </c>
      <c r="Z739" s="17">
        <v>0.32665570128149302</v>
      </c>
      <c r="AA739" s="17">
        <v>0.329899853929638</v>
      </c>
      <c r="AB739" s="17">
        <v>0.42764168314880102</v>
      </c>
      <c r="AC739" s="17">
        <v>0.32863719472855102</v>
      </c>
      <c r="AD739" s="17">
        <v>0.38283095430873798</v>
      </c>
      <c r="AE739" s="17"/>
      <c r="AF739" s="17">
        <v>0.341223466134217</v>
      </c>
      <c r="AG739" s="17">
        <v>0.37439762269648302</v>
      </c>
      <c r="AH739" s="17"/>
      <c r="AI739" s="17">
        <v>0.32893901209628701</v>
      </c>
      <c r="AJ739" s="17">
        <v>0.366709880994122</v>
      </c>
      <c r="AK739" s="17"/>
      <c r="AL739" s="17">
        <v>0.36968180737453099</v>
      </c>
      <c r="AM739" s="17">
        <v>0.353855142178435</v>
      </c>
      <c r="AN739" s="17"/>
      <c r="AO739" s="17">
        <v>0.35016701609388701</v>
      </c>
      <c r="AP739" s="17">
        <v>0.35628314398761501</v>
      </c>
    </row>
    <row r="740" spans="2:42" x14ac:dyDescent="0.35">
      <c r="B740" t="s">
        <v>252</v>
      </c>
      <c r="C740" s="17">
        <v>7.4589499395597406E-2</v>
      </c>
      <c r="D740" s="17">
        <v>7.7426466777580194E-2</v>
      </c>
      <c r="E740" s="17">
        <v>7.0966894351971094E-2</v>
      </c>
      <c r="F740" s="17"/>
      <c r="G740" s="17">
        <v>9.2985992244862703E-2</v>
      </c>
      <c r="H740" s="17">
        <v>8.7573406705704598E-2</v>
      </c>
      <c r="I740" s="17">
        <v>9.2116803561501606E-2</v>
      </c>
      <c r="J740" s="17">
        <v>7.1528415482310606E-2</v>
      </c>
      <c r="K740" s="17">
        <v>5.4506450243467501E-2</v>
      </c>
      <c r="L740" s="17">
        <v>5.3355605692323102E-2</v>
      </c>
      <c r="M740" s="17"/>
      <c r="N740" s="17">
        <v>7.4025485089719206E-2</v>
      </c>
      <c r="O740" s="17">
        <v>8.4787153117582503E-2</v>
      </c>
      <c r="P740" s="17">
        <v>5.5715481766429702E-2</v>
      </c>
      <c r="Q740" s="17">
        <v>7.9656849103158706E-2</v>
      </c>
      <c r="R740" s="17"/>
      <c r="S740" s="17">
        <v>7.85142027425101E-2</v>
      </c>
      <c r="T740" s="17">
        <v>6.6480118577148195E-2</v>
      </c>
      <c r="U740" s="17">
        <v>6.0763512525342199E-2</v>
      </c>
      <c r="V740" s="17">
        <v>6.7429921560001702E-2</v>
      </c>
      <c r="W740" s="17">
        <v>7.1116579491374801E-2</v>
      </c>
      <c r="X740" s="17">
        <v>4.1848527213677801E-2</v>
      </c>
      <c r="Y740" s="17">
        <v>8.5726930747509505E-2</v>
      </c>
      <c r="Z740" s="17">
        <v>0.102552578741304</v>
      </c>
      <c r="AA740" s="17">
        <v>5.0521469728090899E-2</v>
      </c>
      <c r="AB740" s="17">
        <v>0.119317141244194</v>
      </c>
      <c r="AC740" s="17">
        <v>0.108978154255499</v>
      </c>
      <c r="AD740" s="17">
        <v>8.6188337383225302E-2</v>
      </c>
      <c r="AE740" s="17"/>
      <c r="AF740" s="17">
        <v>6.2259136663567097E-2</v>
      </c>
      <c r="AG740" s="17">
        <v>8.9339587747169505E-2</v>
      </c>
      <c r="AH740" s="17"/>
      <c r="AI740" s="17">
        <v>5.8667035039256202E-2</v>
      </c>
      <c r="AJ740" s="17">
        <v>8.1767855488863103E-2</v>
      </c>
      <c r="AK740" s="17"/>
      <c r="AL740" s="17">
        <v>6.3313792411705205E-2</v>
      </c>
      <c r="AM740" s="17">
        <v>7.5446402631830001E-2</v>
      </c>
      <c r="AN740" s="17"/>
      <c r="AO740" s="17">
        <v>7.0301444926295004E-2</v>
      </c>
      <c r="AP740" s="17">
        <v>7.5758509619489101E-2</v>
      </c>
    </row>
    <row r="741" spans="2:42" x14ac:dyDescent="0.35">
      <c r="B741" t="s">
        <v>253</v>
      </c>
      <c r="C741" s="17">
        <v>3.15486625629538E-2</v>
      </c>
      <c r="D741" s="17">
        <v>4.2572626848893597E-2</v>
      </c>
      <c r="E741" s="17">
        <v>2.10146638611153E-2</v>
      </c>
      <c r="F741" s="17"/>
      <c r="G741" s="17">
        <v>2.7819979808665799E-2</v>
      </c>
      <c r="H741" s="17">
        <v>2.7196154789315499E-2</v>
      </c>
      <c r="I741" s="17">
        <v>3.5849576712082602E-2</v>
      </c>
      <c r="J741" s="17">
        <v>4.4995885799880203E-2</v>
      </c>
      <c r="K741" s="17">
        <v>3.6407674515916498E-2</v>
      </c>
      <c r="L741" s="17">
        <v>1.9912095142473399E-2</v>
      </c>
      <c r="M741" s="17"/>
      <c r="N741" s="17">
        <v>3.2252114052879297E-2</v>
      </c>
      <c r="O741" s="17">
        <v>3.7881974993485702E-2</v>
      </c>
      <c r="P741" s="17">
        <v>2.77661488362063E-2</v>
      </c>
      <c r="Q741" s="17">
        <v>2.7959995356365799E-2</v>
      </c>
      <c r="R741" s="17"/>
      <c r="S741" s="17">
        <v>4.7429840835740603E-2</v>
      </c>
      <c r="T741" s="17">
        <v>1.8253093089967101E-2</v>
      </c>
      <c r="U741" s="17">
        <v>2.1538129048258699E-2</v>
      </c>
      <c r="V741" s="17">
        <v>7.0035303832175298E-3</v>
      </c>
      <c r="W741" s="17">
        <v>1.7439861767549601E-2</v>
      </c>
      <c r="X741" s="17">
        <v>1.80434385172571E-2</v>
      </c>
      <c r="Y741" s="17">
        <v>4.8214415451924099E-2</v>
      </c>
      <c r="Z741" s="17">
        <v>7.1783198461278603E-3</v>
      </c>
      <c r="AA741" s="17">
        <v>2.6961185191283401E-2</v>
      </c>
      <c r="AB741" s="17">
        <v>4.9156131924755403E-2</v>
      </c>
      <c r="AC741" s="17">
        <v>5.4673926018844902E-2</v>
      </c>
      <c r="AD741" s="17">
        <v>0.102652519224824</v>
      </c>
      <c r="AE741" s="17"/>
      <c r="AF741" s="17">
        <v>2.6650229602082701E-2</v>
      </c>
      <c r="AG741" s="17">
        <v>3.8439592534956497E-2</v>
      </c>
      <c r="AH741" s="17"/>
      <c r="AI741" s="17">
        <v>2.1683829134142699E-2</v>
      </c>
      <c r="AJ741" s="17">
        <v>3.5996044925882799E-2</v>
      </c>
      <c r="AK741" s="17"/>
      <c r="AL741" s="17">
        <v>2.36572830465379E-2</v>
      </c>
      <c r="AM741" s="17">
        <v>3.2148372067255099E-2</v>
      </c>
      <c r="AN741" s="17"/>
      <c r="AO741" s="17">
        <v>2.7897075261336401E-2</v>
      </c>
      <c r="AP741" s="17">
        <v>3.2544158986701099E-2</v>
      </c>
    </row>
    <row r="742" spans="2:42" x14ac:dyDescent="0.35">
      <c r="B742" t="s">
        <v>75</v>
      </c>
      <c r="C742" s="17">
        <v>2.55796225718894E-2</v>
      </c>
      <c r="D742" s="17">
        <v>2.3340435921696299E-2</v>
      </c>
      <c r="E742" s="17">
        <v>2.7340787135779001E-2</v>
      </c>
      <c r="F742" s="17"/>
      <c r="G742" s="17">
        <v>5.0855647929317301E-2</v>
      </c>
      <c r="H742" s="17">
        <v>2.7273180390138301E-2</v>
      </c>
      <c r="I742" s="17">
        <v>3.3051312020139001E-2</v>
      </c>
      <c r="J742" s="17">
        <v>1.32820229117066E-2</v>
      </c>
      <c r="K742" s="17">
        <v>1.77857195354055E-2</v>
      </c>
      <c r="L742" s="17">
        <v>1.6419557227898701E-2</v>
      </c>
      <c r="M742" s="17"/>
      <c r="N742" s="17">
        <v>1.8118595755209198E-2</v>
      </c>
      <c r="O742" s="17">
        <v>1.97134813916762E-2</v>
      </c>
      <c r="P742" s="17">
        <v>4.1894816305415201E-2</v>
      </c>
      <c r="Q742" s="17">
        <v>2.30497709558165E-2</v>
      </c>
      <c r="R742" s="17"/>
      <c r="S742" s="17">
        <v>2.0205022716144001E-2</v>
      </c>
      <c r="T742" s="17">
        <v>3.5326877504090401E-2</v>
      </c>
      <c r="U742" s="17">
        <v>3.43796697095093E-2</v>
      </c>
      <c r="V742" s="17">
        <v>3.6129577013034202E-2</v>
      </c>
      <c r="W742" s="17">
        <v>2.8989259672575499E-2</v>
      </c>
      <c r="X742" s="17">
        <v>2.77073800808918E-2</v>
      </c>
      <c r="Y742" s="17">
        <v>2.1169405202409699E-2</v>
      </c>
      <c r="Z742" s="17">
        <v>2.6334149962367898E-2</v>
      </c>
      <c r="AA742" s="17">
        <v>2.9443246846128299E-2</v>
      </c>
      <c r="AB742" s="17">
        <v>1.8230127921302099E-2</v>
      </c>
      <c r="AC742" s="17">
        <v>0</v>
      </c>
      <c r="AD742" s="17">
        <v>0</v>
      </c>
      <c r="AE742" s="17"/>
      <c r="AF742" s="17">
        <v>1.8332144226281401E-2</v>
      </c>
      <c r="AG742" s="17">
        <v>3.3161224021652502E-2</v>
      </c>
      <c r="AH742" s="17"/>
      <c r="AI742" s="17">
        <v>1.6337483543644501E-2</v>
      </c>
      <c r="AJ742" s="17">
        <v>2.9746274386800699E-2</v>
      </c>
      <c r="AK742" s="17"/>
      <c r="AL742" s="17">
        <v>3.0189276631407299E-2</v>
      </c>
      <c r="AM742" s="17">
        <v>2.5229309506184801E-2</v>
      </c>
      <c r="AN742" s="17"/>
      <c r="AO742" s="17">
        <v>2.0017371287705601E-2</v>
      </c>
      <c r="AP742" s="17">
        <v>2.7096004573474199E-2</v>
      </c>
    </row>
    <row r="743" spans="2:42" x14ac:dyDescent="0.35">
      <c r="B743" t="s">
        <v>254</v>
      </c>
      <c r="C743" s="17">
        <v>0.51330926596201298</v>
      </c>
      <c r="D743" s="17">
        <v>0.50997608174091502</v>
      </c>
      <c r="E743" s="17">
        <v>0.51842890451972201</v>
      </c>
      <c r="F743" s="17"/>
      <c r="G743" s="17">
        <v>0.47770133323493302</v>
      </c>
      <c r="H743" s="17">
        <v>0.55289504891501495</v>
      </c>
      <c r="I743" s="17">
        <v>0.492467861677304</v>
      </c>
      <c r="J743" s="17">
        <v>0.53297472807347501</v>
      </c>
      <c r="K743" s="17">
        <v>0.50397483274810595</v>
      </c>
      <c r="L743" s="17">
        <v>0.51203398458021798</v>
      </c>
      <c r="M743" s="17"/>
      <c r="N743" s="17">
        <v>0.54031009657246298</v>
      </c>
      <c r="O743" s="17">
        <v>0.48224086913140701</v>
      </c>
      <c r="P743" s="17">
        <v>0.50933545497105703</v>
      </c>
      <c r="Q743" s="17">
        <v>0.52277188253103601</v>
      </c>
      <c r="R743" s="17"/>
      <c r="S743" s="17">
        <v>0.50049845555301598</v>
      </c>
      <c r="T743" s="17">
        <v>0.490435098640636</v>
      </c>
      <c r="U743" s="17">
        <v>0.49519134135315301</v>
      </c>
      <c r="V743" s="17">
        <v>0.56486927481154003</v>
      </c>
      <c r="W743" s="17">
        <v>0.54796441673844198</v>
      </c>
      <c r="X743" s="17">
        <v>0.57839249057188002</v>
      </c>
      <c r="Y743" s="17">
        <v>0.52775777467479201</v>
      </c>
      <c r="Z743" s="17">
        <v>0.53727925016870703</v>
      </c>
      <c r="AA743" s="17">
        <v>0.56317424430485896</v>
      </c>
      <c r="AB743" s="17">
        <v>0.38565491576094701</v>
      </c>
      <c r="AC743" s="17">
        <v>0.50771072499710501</v>
      </c>
      <c r="AD743" s="17">
        <v>0.42832818908321202</v>
      </c>
      <c r="AE743" s="17"/>
      <c r="AF743" s="17">
        <v>0.55153502337385196</v>
      </c>
      <c r="AG743" s="17">
        <v>0.46466197299973899</v>
      </c>
      <c r="AH743" s="17"/>
      <c r="AI743" s="17">
        <v>0.57437264018667</v>
      </c>
      <c r="AJ743" s="17">
        <v>0.48577994420433102</v>
      </c>
      <c r="AK743" s="17"/>
      <c r="AL743" s="17">
        <v>0.51315784053581903</v>
      </c>
      <c r="AM743" s="17">
        <v>0.51332077361629502</v>
      </c>
      <c r="AN743" s="17"/>
      <c r="AO743" s="17">
        <v>0.53161709243077604</v>
      </c>
      <c r="AP743" s="17">
        <v>0.50831818283272101</v>
      </c>
    </row>
    <row r="744" spans="2:42" x14ac:dyDescent="0.35">
      <c r="B744" t="s">
        <v>255</v>
      </c>
      <c r="C744" s="17">
        <v>0.106138161958551</v>
      </c>
      <c r="D744" s="17">
        <v>0.119999093626474</v>
      </c>
      <c r="E744" s="17">
        <v>9.1981558213086304E-2</v>
      </c>
      <c r="F744" s="17"/>
      <c r="G744" s="17">
        <v>0.120805972053528</v>
      </c>
      <c r="H744" s="17">
        <v>0.11476956149502</v>
      </c>
      <c r="I744" s="17">
        <v>0.12796638027358401</v>
      </c>
      <c r="J744" s="17">
        <v>0.116524301282191</v>
      </c>
      <c r="K744" s="17">
        <v>9.0914124759383999E-2</v>
      </c>
      <c r="L744" s="17">
        <v>7.3267700834796501E-2</v>
      </c>
      <c r="M744" s="17"/>
      <c r="N744" s="17">
        <v>0.106277599142598</v>
      </c>
      <c r="O744" s="17">
        <v>0.122669128111068</v>
      </c>
      <c r="P744" s="17">
        <v>8.3481630602635901E-2</v>
      </c>
      <c r="Q744" s="17">
        <v>0.10761684445952401</v>
      </c>
      <c r="R744" s="17"/>
      <c r="S744" s="17">
        <v>0.12594404357825101</v>
      </c>
      <c r="T744" s="17">
        <v>8.4733211667115296E-2</v>
      </c>
      <c r="U744" s="17">
        <v>8.2301641573600898E-2</v>
      </c>
      <c r="V744" s="17">
        <v>7.4433451943219306E-2</v>
      </c>
      <c r="W744" s="17">
        <v>8.8556441258924506E-2</v>
      </c>
      <c r="X744" s="17">
        <v>5.9891965730934901E-2</v>
      </c>
      <c r="Y744" s="17">
        <v>0.13394134619943401</v>
      </c>
      <c r="Z744" s="17">
        <v>0.109730898587432</v>
      </c>
      <c r="AA744" s="17">
        <v>7.7482654919374297E-2</v>
      </c>
      <c r="AB744" s="17">
        <v>0.168473273168949</v>
      </c>
      <c r="AC744" s="17">
        <v>0.163652080274344</v>
      </c>
      <c r="AD744" s="17">
        <v>0.18884085660805</v>
      </c>
      <c r="AE744" s="17"/>
      <c r="AF744" s="17">
        <v>8.8909366265649797E-2</v>
      </c>
      <c r="AG744" s="17">
        <v>0.12777918028212601</v>
      </c>
      <c r="AH744" s="17"/>
      <c r="AI744" s="17">
        <v>8.03508641733989E-2</v>
      </c>
      <c r="AJ744" s="17">
        <v>0.11776390041474601</v>
      </c>
      <c r="AK744" s="17"/>
      <c r="AL744" s="17">
        <v>8.6971075458243105E-2</v>
      </c>
      <c r="AM744" s="17">
        <v>0.107594774699085</v>
      </c>
      <c r="AN744" s="17"/>
      <c r="AO744" s="17">
        <v>9.8198520187631394E-2</v>
      </c>
      <c r="AP744" s="17">
        <v>0.10830266860619001</v>
      </c>
    </row>
    <row r="745" spans="2:42" x14ac:dyDescent="0.35">
      <c r="B745" t="s">
        <v>256</v>
      </c>
      <c r="C745" s="17">
        <v>0.40717110400346201</v>
      </c>
      <c r="D745" s="17">
        <v>0.38997698811444098</v>
      </c>
      <c r="E745" s="17">
        <v>0.426447346306635</v>
      </c>
      <c r="F745" s="17"/>
      <c r="G745" s="17">
        <v>0.35689536118140502</v>
      </c>
      <c r="H745" s="17">
        <v>0.43812548741999502</v>
      </c>
      <c r="I745" s="17">
        <v>0.36450148140372002</v>
      </c>
      <c r="J745" s="17">
        <v>0.41645042679128502</v>
      </c>
      <c r="K745" s="17">
        <v>0.41306070798872202</v>
      </c>
      <c r="L745" s="17">
        <v>0.43876628374542098</v>
      </c>
      <c r="M745" s="17"/>
      <c r="N745" s="17">
        <v>0.43403249742986499</v>
      </c>
      <c r="O745" s="17">
        <v>0.35957174102033801</v>
      </c>
      <c r="P745" s="17">
        <v>0.42585382436842101</v>
      </c>
      <c r="Q745" s="17">
        <v>0.415155038071511</v>
      </c>
      <c r="R745" s="17"/>
      <c r="S745" s="17">
        <v>0.37455441197476602</v>
      </c>
      <c r="T745" s="17">
        <v>0.405701886973521</v>
      </c>
      <c r="U745" s="17">
        <v>0.41288969977955198</v>
      </c>
      <c r="V745" s="17">
        <v>0.49043582286832099</v>
      </c>
      <c r="W745" s="17">
        <v>0.45940797547951701</v>
      </c>
      <c r="X745" s="17">
        <v>0.518500524840945</v>
      </c>
      <c r="Y745" s="17">
        <v>0.39381642847535803</v>
      </c>
      <c r="Z745" s="17">
        <v>0.42754835158127502</v>
      </c>
      <c r="AA745" s="17">
        <v>0.48569158938548501</v>
      </c>
      <c r="AB745" s="17">
        <v>0.21718164259199799</v>
      </c>
      <c r="AC745" s="17">
        <v>0.34405864472276099</v>
      </c>
      <c r="AD745" s="17">
        <v>0.23948733247516299</v>
      </c>
      <c r="AE745" s="17"/>
      <c r="AF745" s="17">
        <v>0.46262565710820203</v>
      </c>
      <c r="AG745" s="17">
        <v>0.33688279271761301</v>
      </c>
      <c r="AH745" s="17"/>
      <c r="AI745" s="17">
        <v>0.49402177601327102</v>
      </c>
      <c r="AJ745" s="17">
        <v>0.36801604378958502</v>
      </c>
      <c r="AK745" s="17"/>
      <c r="AL745" s="17">
        <v>0.42618676507757602</v>
      </c>
      <c r="AM745" s="17">
        <v>0.40572599891720901</v>
      </c>
      <c r="AN745" s="17"/>
      <c r="AO745" s="17">
        <v>0.43341857224314501</v>
      </c>
      <c r="AP745" s="17">
        <v>0.40001551422653098</v>
      </c>
    </row>
    <row r="746" spans="2:42" x14ac:dyDescent="0.35"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</row>
    <row r="747" spans="2:42" x14ac:dyDescent="0.35">
      <c r="B747" s="6" t="s">
        <v>297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</row>
    <row r="748" spans="2:42" x14ac:dyDescent="0.35">
      <c r="B748" s="24" t="s">
        <v>59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</row>
    <row r="749" spans="2:42" x14ac:dyDescent="0.35">
      <c r="B749" t="s">
        <v>249</v>
      </c>
      <c r="C749" s="17">
        <v>0.30274525842569799</v>
      </c>
      <c r="D749" s="17">
        <v>0.32678411471378799</v>
      </c>
      <c r="E749" s="17">
        <v>0.27949310756104101</v>
      </c>
      <c r="F749" s="17"/>
      <c r="G749" s="17">
        <v>0.29676238949213102</v>
      </c>
      <c r="H749" s="17">
        <v>0.253438136459747</v>
      </c>
      <c r="I749" s="17">
        <v>0.28355509830762199</v>
      </c>
      <c r="J749" s="17">
        <v>0.30086162917222697</v>
      </c>
      <c r="K749" s="17">
        <v>0.34663729533851001</v>
      </c>
      <c r="L749" s="17">
        <v>0.33476071826052101</v>
      </c>
      <c r="M749" s="17"/>
      <c r="N749" s="17">
        <v>0.31481276536997399</v>
      </c>
      <c r="O749" s="17">
        <v>0.28391240131448298</v>
      </c>
      <c r="P749" s="17">
        <v>0.31319848155139102</v>
      </c>
      <c r="Q749" s="17">
        <v>0.30165068749338703</v>
      </c>
      <c r="R749" s="17"/>
      <c r="S749" s="17">
        <v>0.297770965207589</v>
      </c>
      <c r="T749" s="17">
        <v>0.32478170256303301</v>
      </c>
      <c r="U749" s="17">
        <v>0.36448606206811901</v>
      </c>
      <c r="V749" s="17">
        <v>0.28493745963988398</v>
      </c>
      <c r="W749" s="17">
        <v>0.28986093123958001</v>
      </c>
      <c r="X749" s="17">
        <v>0.305934275225762</v>
      </c>
      <c r="Y749" s="17">
        <v>0.33357667142923703</v>
      </c>
      <c r="Z749" s="17">
        <v>0.24488506558725501</v>
      </c>
      <c r="AA749" s="17">
        <v>0.32158757002155203</v>
      </c>
      <c r="AB749" s="17">
        <v>0.20880645776430401</v>
      </c>
      <c r="AC749" s="17">
        <v>0.34371476631921999</v>
      </c>
      <c r="AD749" s="17">
        <v>0.27904778881867398</v>
      </c>
      <c r="AE749" s="17"/>
      <c r="AF749" s="17">
        <v>0.30194870485547198</v>
      </c>
      <c r="AG749" s="17">
        <v>0.30577873153142898</v>
      </c>
      <c r="AH749" s="17"/>
      <c r="AI749" s="17">
        <v>0.31566760569160901</v>
      </c>
      <c r="AJ749" s="17">
        <v>0.296919451053197</v>
      </c>
      <c r="AK749" s="17"/>
      <c r="AL749" s="17">
        <v>0.27864090600214397</v>
      </c>
      <c r="AM749" s="17">
        <v>0.30457708126647698</v>
      </c>
      <c r="AN749" s="17"/>
      <c r="AO749" s="17">
        <v>0.287315231623755</v>
      </c>
      <c r="AP749" s="17">
        <v>0.30695179526321298</v>
      </c>
    </row>
    <row r="750" spans="2:42" x14ac:dyDescent="0.35">
      <c r="B750" t="s">
        <v>250</v>
      </c>
      <c r="C750" s="17">
        <v>0.46126082995220102</v>
      </c>
      <c r="D750" s="17">
        <v>0.434386337929141</v>
      </c>
      <c r="E750" s="17">
        <v>0.486823853146576</v>
      </c>
      <c r="F750" s="17"/>
      <c r="G750" s="17">
        <v>0.38767467507624098</v>
      </c>
      <c r="H750" s="17">
        <v>0.39347349578602497</v>
      </c>
      <c r="I750" s="17">
        <v>0.45962528457906898</v>
      </c>
      <c r="J750" s="17">
        <v>0.48854976993423599</v>
      </c>
      <c r="K750" s="17">
        <v>0.49832383554711301</v>
      </c>
      <c r="L750" s="17">
        <v>0.52020075321873005</v>
      </c>
      <c r="M750" s="17"/>
      <c r="N750" s="17">
        <v>0.47168158415572797</v>
      </c>
      <c r="O750" s="17">
        <v>0.48244916503987401</v>
      </c>
      <c r="P750" s="17">
        <v>0.44466898504762897</v>
      </c>
      <c r="Q750" s="17">
        <v>0.44344345322033102</v>
      </c>
      <c r="R750" s="17"/>
      <c r="S750" s="17">
        <v>0.39314046918057699</v>
      </c>
      <c r="T750" s="17">
        <v>0.45838778807713698</v>
      </c>
      <c r="U750" s="17">
        <v>0.43033002947545601</v>
      </c>
      <c r="V750" s="17">
        <v>0.477976083694098</v>
      </c>
      <c r="W750" s="17">
        <v>0.51505975497896095</v>
      </c>
      <c r="X750" s="17">
        <v>0.49070692134078903</v>
      </c>
      <c r="Y750" s="17">
        <v>0.413865358425132</v>
      </c>
      <c r="Z750" s="17">
        <v>0.53165112782693802</v>
      </c>
      <c r="AA750" s="17">
        <v>0.45813295891272998</v>
      </c>
      <c r="AB750" s="17">
        <v>0.50377375891977305</v>
      </c>
      <c r="AC750" s="17">
        <v>0.50571362699956501</v>
      </c>
      <c r="AD750" s="17">
        <v>0.452571129472913</v>
      </c>
      <c r="AE750" s="17"/>
      <c r="AF750" s="17">
        <v>0.478381660649706</v>
      </c>
      <c r="AG750" s="17">
        <v>0.439071121294768</v>
      </c>
      <c r="AH750" s="17"/>
      <c r="AI750" s="17">
        <v>0.47997839432314898</v>
      </c>
      <c r="AJ750" s="17">
        <v>0.45282235339189397</v>
      </c>
      <c r="AK750" s="17"/>
      <c r="AL750" s="17">
        <v>0.43882501438348598</v>
      </c>
      <c r="AM750" s="17">
        <v>0.46296585146400598</v>
      </c>
      <c r="AN750" s="17"/>
      <c r="AO750" s="17">
        <v>0.499949627029385</v>
      </c>
      <c r="AP750" s="17">
        <v>0.45071348274449102</v>
      </c>
    </row>
    <row r="751" spans="2:42" x14ac:dyDescent="0.35">
      <c r="B751" t="s">
        <v>251</v>
      </c>
      <c r="C751" s="17">
        <v>0.17108413346756501</v>
      </c>
      <c r="D751" s="17">
        <v>0.17810752373693001</v>
      </c>
      <c r="E751" s="17">
        <v>0.165467560621678</v>
      </c>
      <c r="F751" s="17"/>
      <c r="G751" s="17">
        <v>0.193471083353949</v>
      </c>
      <c r="H751" s="17">
        <v>0.24157915356002399</v>
      </c>
      <c r="I751" s="17">
        <v>0.178045979559737</v>
      </c>
      <c r="J751" s="17">
        <v>0.16901375502822</v>
      </c>
      <c r="K751" s="17">
        <v>0.13078771347286</v>
      </c>
      <c r="L751" s="17">
        <v>0.121530816571327</v>
      </c>
      <c r="M751" s="17"/>
      <c r="N751" s="17">
        <v>0.153326098547864</v>
      </c>
      <c r="O751" s="17">
        <v>0.17018771320948101</v>
      </c>
      <c r="P751" s="17">
        <v>0.16339589548243699</v>
      </c>
      <c r="Q751" s="17">
        <v>0.19885195689573901</v>
      </c>
      <c r="R751" s="17"/>
      <c r="S751" s="17">
        <v>0.22386863769208701</v>
      </c>
      <c r="T751" s="17">
        <v>0.165879642430005</v>
      </c>
      <c r="U751" s="17">
        <v>0.16168694922780799</v>
      </c>
      <c r="V751" s="17">
        <v>0.19514889942253399</v>
      </c>
      <c r="W751" s="17">
        <v>0.157633505840969</v>
      </c>
      <c r="X751" s="17">
        <v>0.115910734693478</v>
      </c>
      <c r="Y751" s="17">
        <v>0.15532788576071499</v>
      </c>
      <c r="Z751" s="17">
        <v>0.15486909021419901</v>
      </c>
      <c r="AA751" s="17">
        <v>0.16504655852219299</v>
      </c>
      <c r="AB751" s="17">
        <v>0.208106937772992</v>
      </c>
      <c r="AC751" s="17">
        <v>8.9354994660516607E-2</v>
      </c>
      <c r="AD751" s="17">
        <v>0.20789137106866901</v>
      </c>
      <c r="AE751" s="17"/>
      <c r="AF751" s="17">
        <v>0.16959369300733501</v>
      </c>
      <c r="AG751" s="17">
        <v>0.17207094010546001</v>
      </c>
      <c r="AH751" s="17"/>
      <c r="AI751" s="17">
        <v>0.15206743285903401</v>
      </c>
      <c r="AJ751" s="17">
        <v>0.179657470209417</v>
      </c>
      <c r="AK751" s="17"/>
      <c r="AL751" s="17">
        <v>0.21001628902347999</v>
      </c>
      <c r="AM751" s="17">
        <v>0.16812546399016201</v>
      </c>
      <c r="AN751" s="17"/>
      <c r="AO751" s="17">
        <v>0.167726395441432</v>
      </c>
      <c r="AP751" s="17">
        <v>0.17199952064601601</v>
      </c>
    </row>
    <row r="752" spans="2:42" x14ac:dyDescent="0.35">
      <c r="B752" t="s">
        <v>252</v>
      </c>
      <c r="C752" s="17">
        <v>3.6721937019790603E-2</v>
      </c>
      <c r="D752" s="17">
        <v>3.2836421348003103E-2</v>
      </c>
      <c r="E752" s="17">
        <v>4.0138611248083801E-2</v>
      </c>
      <c r="F752" s="17"/>
      <c r="G752" s="17">
        <v>6.99311227128529E-2</v>
      </c>
      <c r="H752" s="17">
        <v>7.0638240152731402E-2</v>
      </c>
      <c r="I752" s="17">
        <v>4.33087763601099E-2</v>
      </c>
      <c r="J752" s="17">
        <v>2.03594377486098E-2</v>
      </c>
      <c r="K752" s="17">
        <v>1.1427303350877801E-2</v>
      </c>
      <c r="L752" s="17">
        <v>1.16800370529297E-2</v>
      </c>
      <c r="M752" s="17"/>
      <c r="N752" s="17">
        <v>3.4778496290520398E-2</v>
      </c>
      <c r="O752" s="17">
        <v>3.4332748351161797E-2</v>
      </c>
      <c r="P752" s="17">
        <v>4.9878787994365598E-2</v>
      </c>
      <c r="Q752" s="17">
        <v>2.87006158163477E-2</v>
      </c>
      <c r="R752" s="17"/>
      <c r="S752" s="17">
        <v>5.0824412825426303E-2</v>
      </c>
      <c r="T752" s="17">
        <v>1.9661001253910099E-2</v>
      </c>
      <c r="U752" s="17">
        <v>2.6887932929481499E-2</v>
      </c>
      <c r="V752" s="17">
        <v>2.1405697015224601E-2</v>
      </c>
      <c r="W752" s="17">
        <v>2.0920105624798499E-2</v>
      </c>
      <c r="X752" s="17">
        <v>4.8153053127490603E-2</v>
      </c>
      <c r="Y752" s="17">
        <v>4.1771053910929001E-2</v>
      </c>
      <c r="Z752" s="17">
        <v>4.5433557846890599E-2</v>
      </c>
      <c r="AA752" s="17">
        <v>3.6126307859408797E-2</v>
      </c>
      <c r="AB752" s="17">
        <v>5.4019149633900497E-2</v>
      </c>
      <c r="AC752" s="17">
        <v>3.4621091107864502E-2</v>
      </c>
      <c r="AD752" s="17">
        <v>4.8419563396065603E-2</v>
      </c>
      <c r="AE752" s="17"/>
      <c r="AF752" s="17">
        <v>2.7782283201369301E-2</v>
      </c>
      <c r="AG752" s="17">
        <v>4.9113272921619502E-2</v>
      </c>
      <c r="AH752" s="17"/>
      <c r="AI752" s="17">
        <v>3.3129272080691198E-2</v>
      </c>
      <c r="AJ752" s="17">
        <v>3.8341625258965402E-2</v>
      </c>
      <c r="AK752" s="17"/>
      <c r="AL752" s="17">
        <v>4.2776855803131501E-2</v>
      </c>
      <c r="AM752" s="17">
        <v>3.6261790307217899E-2</v>
      </c>
      <c r="AN752" s="17"/>
      <c r="AO752" s="17">
        <v>1.96365077974806E-2</v>
      </c>
      <c r="AP752" s="17">
        <v>4.1379769979572899E-2</v>
      </c>
    </row>
    <row r="753" spans="2:42" x14ac:dyDescent="0.35">
      <c r="B753" t="s">
        <v>253</v>
      </c>
      <c r="C753" s="17">
        <v>1.2435252754558399E-2</v>
      </c>
      <c r="D753" s="17">
        <v>1.05424933258207E-2</v>
      </c>
      <c r="E753" s="17">
        <v>1.43733171880815E-2</v>
      </c>
      <c r="F753" s="17"/>
      <c r="G753" s="17">
        <v>1.35340291612482E-2</v>
      </c>
      <c r="H753" s="17">
        <v>2.2769485150690799E-2</v>
      </c>
      <c r="I753" s="17">
        <v>1.51744585396954E-2</v>
      </c>
      <c r="J753" s="17">
        <v>1.00018692207224E-2</v>
      </c>
      <c r="K753" s="17">
        <v>8.2683692038016694E-3</v>
      </c>
      <c r="L753" s="17">
        <v>5.7948701028134103E-3</v>
      </c>
      <c r="M753" s="17"/>
      <c r="N753" s="17">
        <v>1.50126482286859E-2</v>
      </c>
      <c r="O753" s="17">
        <v>1.5738729223638899E-2</v>
      </c>
      <c r="P753" s="17">
        <v>7.1505613950456999E-3</v>
      </c>
      <c r="Q753" s="17">
        <v>1.10367865163809E-2</v>
      </c>
      <c r="R753" s="17"/>
      <c r="S753" s="17">
        <v>1.9012830412306898E-2</v>
      </c>
      <c r="T753" s="17">
        <v>8.3812707817939001E-3</v>
      </c>
      <c r="U753" s="17">
        <v>3.6881723321976899E-3</v>
      </c>
      <c r="V753" s="17">
        <v>7.0035303832175298E-3</v>
      </c>
      <c r="W753" s="17">
        <v>5.6506733853525903E-3</v>
      </c>
      <c r="X753" s="17">
        <v>1.8239322554981299E-2</v>
      </c>
      <c r="Y753" s="17">
        <v>3.8709618705687503E-2</v>
      </c>
      <c r="Z753" s="17">
        <v>7.1783198461278603E-3</v>
      </c>
      <c r="AA753" s="17">
        <v>9.2691777743517494E-3</v>
      </c>
      <c r="AB753" s="17">
        <v>7.0863694693176103E-3</v>
      </c>
      <c r="AC753" s="17">
        <v>6.3256574134949702E-3</v>
      </c>
      <c r="AD753" s="17">
        <v>1.20701472436781E-2</v>
      </c>
      <c r="AE753" s="17"/>
      <c r="AF753" s="17">
        <v>1.1626474096934699E-2</v>
      </c>
      <c r="AG753" s="17">
        <v>1.3636988123262901E-2</v>
      </c>
      <c r="AH753" s="17"/>
      <c r="AI753" s="17">
        <v>7.7849560693997802E-3</v>
      </c>
      <c r="AJ753" s="17">
        <v>1.4531755205330499E-2</v>
      </c>
      <c r="AK753" s="17"/>
      <c r="AL753" s="17">
        <v>1.93254371079623E-2</v>
      </c>
      <c r="AM753" s="17">
        <v>1.1911629599122901E-2</v>
      </c>
      <c r="AN753" s="17"/>
      <c r="AO753" s="17">
        <v>1.24115647332801E-2</v>
      </c>
      <c r="AP753" s="17">
        <v>1.2441710587418499E-2</v>
      </c>
    </row>
    <row r="754" spans="2:42" x14ac:dyDescent="0.35">
      <c r="B754" t="s">
        <v>75</v>
      </c>
      <c r="C754" s="17">
        <v>1.57525883801885E-2</v>
      </c>
      <c r="D754" s="17">
        <v>1.7343108946317399E-2</v>
      </c>
      <c r="E754" s="17">
        <v>1.3703550234540099E-2</v>
      </c>
      <c r="F754" s="17"/>
      <c r="G754" s="17">
        <v>3.8626700203577599E-2</v>
      </c>
      <c r="H754" s="17">
        <v>1.8101488890782301E-2</v>
      </c>
      <c r="I754" s="17">
        <v>2.0290402653766901E-2</v>
      </c>
      <c r="J754" s="17">
        <v>1.12135388959844E-2</v>
      </c>
      <c r="K754" s="17">
        <v>4.5554830868371797E-3</v>
      </c>
      <c r="L754" s="17">
        <v>6.0328047936784304E-3</v>
      </c>
      <c r="M754" s="17"/>
      <c r="N754" s="17">
        <v>1.0388407407227801E-2</v>
      </c>
      <c r="O754" s="17">
        <v>1.33792428613613E-2</v>
      </c>
      <c r="P754" s="17">
        <v>2.1707288529132601E-2</v>
      </c>
      <c r="Q754" s="17">
        <v>1.6316500057814699E-2</v>
      </c>
      <c r="R754" s="17"/>
      <c r="S754" s="17">
        <v>1.53826846820144E-2</v>
      </c>
      <c r="T754" s="17">
        <v>2.2908594894121202E-2</v>
      </c>
      <c r="U754" s="17">
        <v>1.29208539669375E-2</v>
      </c>
      <c r="V754" s="17">
        <v>1.3528329845042099E-2</v>
      </c>
      <c r="W754" s="17">
        <v>1.08750289303381E-2</v>
      </c>
      <c r="X754" s="17">
        <v>2.1055693057498701E-2</v>
      </c>
      <c r="Y754" s="17">
        <v>1.6749411768300099E-2</v>
      </c>
      <c r="Z754" s="17">
        <v>1.59828386785895E-2</v>
      </c>
      <c r="AA754" s="17">
        <v>9.83742690976421E-3</v>
      </c>
      <c r="AB754" s="17">
        <v>1.82073264397127E-2</v>
      </c>
      <c r="AC754" s="17">
        <v>2.02698634993385E-2</v>
      </c>
      <c r="AD754" s="17">
        <v>0</v>
      </c>
      <c r="AE754" s="17"/>
      <c r="AF754" s="17">
        <v>1.0667184189183899E-2</v>
      </c>
      <c r="AG754" s="17">
        <v>2.03289460234608E-2</v>
      </c>
      <c r="AH754" s="17"/>
      <c r="AI754" s="17">
        <v>1.1372338976116199E-2</v>
      </c>
      <c r="AJ754" s="17">
        <v>1.7727344881196001E-2</v>
      </c>
      <c r="AK754" s="17"/>
      <c r="AL754" s="17">
        <v>1.0415497679795899E-2</v>
      </c>
      <c r="AM754" s="17">
        <v>1.6158183373013901E-2</v>
      </c>
      <c r="AN754" s="17"/>
      <c r="AO754" s="17">
        <v>1.29606733746674E-2</v>
      </c>
      <c r="AP754" s="17">
        <v>1.65137207792883E-2</v>
      </c>
    </row>
    <row r="755" spans="2:42" x14ac:dyDescent="0.35">
      <c r="B755" t="s">
        <v>254</v>
      </c>
      <c r="C755" s="17">
        <v>0.76400608837789796</v>
      </c>
      <c r="D755" s="17">
        <v>0.76117045264292904</v>
      </c>
      <c r="E755" s="17">
        <v>0.76631696070761701</v>
      </c>
      <c r="F755" s="17"/>
      <c r="G755" s="17">
        <v>0.68443706456837194</v>
      </c>
      <c r="H755" s="17">
        <v>0.64691163224577197</v>
      </c>
      <c r="I755" s="17">
        <v>0.74318038288669097</v>
      </c>
      <c r="J755" s="17">
        <v>0.78941139910646296</v>
      </c>
      <c r="K755" s="17">
        <v>0.84496113088562297</v>
      </c>
      <c r="L755" s="17">
        <v>0.85496147147925095</v>
      </c>
      <c r="M755" s="17"/>
      <c r="N755" s="17">
        <v>0.78649434952570196</v>
      </c>
      <c r="O755" s="17">
        <v>0.76636156635435704</v>
      </c>
      <c r="P755" s="17">
        <v>0.75786746659901905</v>
      </c>
      <c r="Q755" s="17">
        <v>0.74509414071371804</v>
      </c>
      <c r="R755" s="17"/>
      <c r="S755" s="17">
        <v>0.69091143438816605</v>
      </c>
      <c r="T755" s="17">
        <v>0.78316949064017005</v>
      </c>
      <c r="U755" s="17">
        <v>0.79481609154357502</v>
      </c>
      <c r="V755" s="17">
        <v>0.76291354333398198</v>
      </c>
      <c r="W755" s="17">
        <v>0.80492068621854196</v>
      </c>
      <c r="X755" s="17">
        <v>0.79664119656655197</v>
      </c>
      <c r="Y755" s="17">
        <v>0.74744202985436903</v>
      </c>
      <c r="Z755" s="17">
        <v>0.776536193414193</v>
      </c>
      <c r="AA755" s="17">
        <v>0.77972052893428301</v>
      </c>
      <c r="AB755" s="17">
        <v>0.71258021668407701</v>
      </c>
      <c r="AC755" s="17">
        <v>0.84942839331878495</v>
      </c>
      <c r="AD755" s="17">
        <v>0.73161891829158698</v>
      </c>
      <c r="AE755" s="17"/>
      <c r="AF755" s="17">
        <v>0.78033036550517698</v>
      </c>
      <c r="AG755" s="17">
        <v>0.74484985282619698</v>
      </c>
      <c r="AH755" s="17"/>
      <c r="AI755" s="17">
        <v>0.79564600001475805</v>
      </c>
      <c r="AJ755" s="17">
        <v>0.74974180444509098</v>
      </c>
      <c r="AK755" s="17"/>
      <c r="AL755" s="17">
        <v>0.71746592038562995</v>
      </c>
      <c r="AM755" s="17">
        <v>0.76754293273048302</v>
      </c>
      <c r="AN755" s="17"/>
      <c r="AO755" s="17">
        <v>0.78726485865314</v>
      </c>
      <c r="AP755" s="17">
        <v>0.757665278007705</v>
      </c>
    </row>
    <row r="756" spans="2:42" x14ac:dyDescent="0.35">
      <c r="B756" t="s">
        <v>255</v>
      </c>
      <c r="C756" s="17">
        <v>4.9157189774348901E-2</v>
      </c>
      <c r="D756" s="17">
        <v>4.33789146738238E-2</v>
      </c>
      <c r="E756" s="17">
        <v>5.4511928436165299E-2</v>
      </c>
      <c r="F756" s="17"/>
      <c r="G756" s="17">
        <v>8.3465151874101098E-2</v>
      </c>
      <c r="H756" s="17">
        <v>9.3407725303422201E-2</v>
      </c>
      <c r="I756" s="17">
        <v>5.8483234899805302E-2</v>
      </c>
      <c r="J756" s="17">
        <v>3.0361306969332199E-2</v>
      </c>
      <c r="K756" s="17">
        <v>1.9695672554679501E-2</v>
      </c>
      <c r="L756" s="17">
        <v>1.74749071557431E-2</v>
      </c>
      <c r="M756" s="17"/>
      <c r="N756" s="17">
        <v>4.9791144519206201E-2</v>
      </c>
      <c r="O756" s="17">
        <v>5.0071477574800703E-2</v>
      </c>
      <c r="P756" s="17">
        <v>5.7029349389411302E-2</v>
      </c>
      <c r="Q756" s="17">
        <v>3.97374023327286E-2</v>
      </c>
      <c r="R756" s="17"/>
      <c r="S756" s="17">
        <v>6.9837243237733201E-2</v>
      </c>
      <c r="T756" s="17">
        <v>2.8042272035703999E-2</v>
      </c>
      <c r="U756" s="17">
        <v>3.0576105261679101E-2</v>
      </c>
      <c r="V756" s="17">
        <v>2.8409227398442202E-2</v>
      </c>
      <c r="W756" s="17">
        <v>2.6570779010151101E-2</v>
      </c>
      <c r="X756" s="17">
        <v>6.6392375682471902E-2</v>
      </c>
      <c r="Y756" s="17">
        <v>8.0480672616616497E-2</v>
      </c>
      <c r="Z756" s="17">
        <v>5.2611877693018401E-2</v>
      </c>
      <c r="AA756" s="17">
        <v>4.5395485633760599E-2</v>
      </c>
      <c r="AB756" s="17">
        <v>6.1105519103218098E-2</v>
      </c>
      <c r="AC756" s="17">
        <v>4.0946748521359502E-2</v>
      </c>
      <c r="AD756" s="17">
        <v>6.0489710639743802E-2</v>
      </c>
      <c r="AE756" s="17"/>
      <c r="AF756" s="17">
        <v>3.9408757298304002E-2</v>
      </c>
      <c r="AG756" s="17">
        <v>6.2750261044882294E-2</v>
      </c>
      <c r="AH756" s="17"/>
      <c r="AI756" s="17">
        <v>4.0914228150090999E-2</v>
      </c>
      <c r="AJ756" s="17">
        <v>5.2873380464295801E-2</v>
      </c>
      <c r="AK756" s="17"/>
      <c r="AL756" s="17">
        <v>6.2102292911093801E-2</v>
      </c>
      <c r="AM756" s="17">
        <v>4.8173419906340803E-2</v>
      </c>
      <c r="AN756" s="17"/>
      <c r="AO756" s="17">
        <v>3.2048072530760703E-2</v>
      </c>
      <c r="AP756" s="17">
        <v>5.3821480566991403E-2</v>
      </c>
    </row>
    <row r="757" spans="2:42" x14ac:dyDescent="0.35">
      <c r="B757" t="s">
        <v>256</v>
      </c>
      <c r="C757" s="17">
        <v>0.71484889860354905</v>
      </c>
      <c r="D757" s="17">
        <v>0.717791537969105</v>
      </c>
      <c r="E757" s="17">
        <v>0.71180503227145198</v>
      </c>
      <c r="F757" s="17"/>
      <c r="G757" s="17">
        <v>0.60097191269427097</v>
      </c>
      <c r="H757" s="17">
        <v>0.55350390694234997</v>
      </c>
      <c r="I757" s="17">
        <v>0.68469714798688597</v>
      </c>
      <c r="J757" s="17">
        <v>0.75905009213713104</v>
      </c>
      <c r="K757" s="17">
        <v>0.825265458330943</v>
      </c>
      <c r="L757" s="17">
        <v>0.83748656432350799</v>
      </c>
      <c r="M757" s="17"/>
      <c r="N757" s="17">
        <v>0.736703205006496</v>
      </c>
      <c r="O757" s="17">
        <v>0.71629008877955602</v>
      </c>
      <c r="P757" s="17">
        <v>0.70083811720960798</v>
      </c>
      <c r="Q757" s="17">
        <v>0.705356738380989</v>
      </c>
      <c r="R757" s="17"/>
      <c r="S757" s="17">
        <v>0.62107419115043205</v>
      </c>
      <c r="T757" s="17">
        <v>0.75512721860446597</v>
      </c>
      <c r="U757" s="17">
        <v>0.76423998628189604</v>
      </c>
      <c r="V757" s="17">
        <v>0.73450431593554</v>
      </c>
      <c r="W757" s="17">
        <v>0.77834990720839003</v>
      </c>
      <c r="X757" s="17">
        <v>0.73024882088408005</v>
      </c>
      <c r="Y757" s="17">
        <v>0.66696135723775196</v>
      </c>
      <c r="Z757" s="17">
        <v>0.72392431572117499</v>
      </c>
      <c r="AA757" s="17">
        <v>0.73432504330052195</v>
      </c>
      <c r="AB757" s="17">
        <v>0.65147469758085896</v>
      </c>
      <c r="AC757" s="17">
        <v>0.80848164479742601</v>
      </c>
      <c r="AD757" s="17">
        <v>0.67112920765184303</v>
      </c>
      <c r="AE757" s="17"/>
      <c r="AF757" s="17">
        <v>0.74092160820687303</v>
      </c>
      <c r="AG757" s="17">
        <v>0.68209959178131496</v>
      </c>
      <c r="AH757" s="17"/>
      <c r="AI757" s="17">
        <v>0.754731771864667</v>
      </c>
      <c r="AJ757" s="17">
        <v>0.69686842398079496</v>
      </c>
      <c r="AK757" s="17"/>
      <c r="AL757" s="17">
        <v>0.65536362747453702</v>
      </c>
      <c r="AM757" s="17">
        <v>0.71936951282414296</v>
      </c>
      <c r="AN757" s="17"/>
      <c r="AO757" s="17">
        <v>0.75521678612237997</v>
      </c>
      <c r="AP757" s="17">
        <v>0.70384379744071301</v>
      </c>
    </row>
    <row r="758" spans="2:42" x14ac:dyDescent="0.35"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</row>
    <row r="759" spans="2:42" x14ac:dyDescent="0.35">
      <c r="B759" s="6" t="s">
        <v>298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</row>
    <row r="760" spans="2:42" x14ac:dyDescent="0.35">
      <c r="B760" s="24" t="s">
        <v>59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</row>
    <row r="761" spans="2:42" x14ac:dyDescent="0.35">
      <c r="B761" t="s">
        <v>249</v>
      </c>
      <c r="C761" s="17">
        <v>0.24175952017334901</v>
      </c>
      <c r="D761" s="17">
        <v>0.25933264660163202</v>
      </c>
      <c r="E761" s="17">
        <v>0.224377726182622</v>
      </c>
      <c r="F761" s="17"/>
      <c r="G761" s="17">
        <v>0.207563447289384</v>
      </c>
      <c r="H761" s="17">
        <v>0.22222594467860499</v>
      </c>
      <c r="I761" s="17">
        <v>0.24566720069733</v>
      </c>
      <c r="J761" s="17">
        <v>0.22223525760718599</v>
      </c>
      <c r="K761" s="17">
        <v>0.28200819532584898</v>
      </c>
      <c r="L761" s="17">
        <v>0.26628305060905699</v>
      </c>
      <c r="M761" s="17"/>
      <c r="N761" s="17">
        <v>0.24823906939323101</v>
      </c>
      <c r="O761" s="17">
        <v>0.233314187908778</v>
      </c>
      <c r="P761" s="17">
        <v>0.24376635775481001</v>
      </c>
      <c r="Q761" s="17">
        <v>0.241185863526623</v>
      </c>
      <c r="R761" s="17"/>
      <c r="S761" s="17">
        <v>0.264460207099597</v>
      </c>
      <c r="T761" s="17">
        <v>0.233975970447793</v>
      </c>
      <c r="U761" s="17">
        <v>0.24541902804043</v>
      </c>
      <c r="V761" s="17">
        <v>0.24170680898921901</v>
      </c>
      <c r="W761" s="17">
        <v>0.23558898734772299</v>
      </c>
      <c r="X761" s="17">
        <v>0.25910268755733601</v>
      </c>
      <c r="Y761" s="17">
        <v>0.23195012801633799</v>
      </c>
      <c r="Z761" s="17">
        <v>0.21570591831125499</v>
      </c>
      <c r="AA761" s="17">
        <v>0.265112365895323</v>
      </c>
      <c r="AB761" s="17">
        <v>0.17673087413425001</v>
      </c>
      <c r="AC761" s="17">
        <v>0.26171251569968601</v>
      </c>
      <c r="AD761" s="17">
        <v>0.25965875492109503</v>
      </c>
      <c r="AE761" s="17"/>
      <c r="AF761" s="17">
        <v>0.26152277707449101</v>
      </c>
      <c r="AG761" s="17">
        <v>0.216502629720175</v>
      </c>
      <c r="AH761" s="17"/>
      <c r="AI761" s="17">
        <v>0.27304987123820701</v>
      </c>
      <c r="AJ761" s="17">
        <v>0.22765282932449299</v>
      </c>
      <c r="AK761" s="17"/>
      <c r="AL761" s="17">
        <v>0.26467041804650998</v>
      </c>
      <c r="AM761" s="17">
        <v>0.240018394533906</v>
      </c>
      <c r="AN761" s="17"/>
      <c r="AO761" s="17">
        <v>0.25234558452142802</v>
      </c>
      <c r="AP761" s="17">
        <v>0.23887354530006499</v>
      </c>
    </row>
    <row r="762" spans="2:42" x14ac:dyDescent="0.35">
      <c r="B762" t="s">
        <v>250</v>
      </c>
      <c r="C762" s="17">
        <v>0.46261407366948198</v>
      </c>
      <c r="D762" s="17">
        <v>0.43196961016176799</v>
      </c>
      <c r="E762" s="17">
        <v>0.49389809937944101</v>
      </c>
      <c r="F762" s="17"/>
      <c r="G762" s="17">
        <v>0.42420617508673802</v>
      </c>
      <c r="H762" s="17">
        <v>0.44250231003314999</v>
      </c>
      <c r="I762" s="17">
        <v>0.40548573311996899</v>
      </c>
      <c r="J762" s="17">
        <v>0.48856003476731502</v>
      </c>
      <c r="K762" s="17">
        <v>0.46804147096055998</v>
      </c>
      <c r="L762" s="17">
        <v>0.52655469926955001</v>
      </c>
      <c r="M762" s="17"/>
      <c r="N762" s="17">
        <v>0.49265059271991501</v>
      </c>
      <c r="O762" s="17">
        <v>0.46730688492191302</v>
      </c>
      <c r="P762" s="17">
        <v>0.42777457344193598</v>
      </c>
      <c r="Q762" s="17">
        <v>0.45939163066671601</v>
      </c>
      <c r="R762" s="17"/>
      <c r="S762" s="17">
        <v>0.39663502354445701</v>
      </c>
      <c r="T762" s="17">
        <v>0.50522122663885405</v>
      </c>
      <c r="U762" s="17">
        <v>0.470189431475936</v>
      </c>
      <c r="V762" s="17">
        <v>0.46479471147920398</v>
      </c>
      <c r="W762" s="17">
        <v>0.46794324060655201</v>
      </c>
      <c r="X762" s="17">
        <v>0.44627158846828102</v>
      </c>
      <c r="Y762" s="17">
        <v>0.49211788251382199</v>
      </c>
      <c r="Z762" s="17">
        <v>0.482729924177485</v>
      </c>
      <c r="AA762" s="17">
        <v>0.450610535080398</v>
      </c>
      <c r="AB762" s="17">
        <v>0.48337946034152102</v>
      </c>
      <c r="AC762" s="17">
        <v>0.48820265330662899</v>
      </c>
      <c r="AD762" s="17">
        <v>0.42917023294690798</v>
      </c>
      <c r="AE762" s="17"/>
      <c r="AF762" s="17">
        <v>0.47628273892262402</v>
      </c>
      <c r="AG762" s="17">
        <v>0.446739810944565</v>
      </c>
      <c r="AH762" s="17"/>
      <c r="AI762" s="17">
        <v>0.49694627163005201</v>
      </c>
      <c r="AJ762" s="17">
        <v>0.447136020969222</v>
      </c>
      <c r="AK762" s="17"/>
      <c r="AL762" s="17">
        <v>0.40857150059200997</v>
      </c>
      <c r="AM762" s="17">
        <v>0.46672106721149098</v>
      </c>
      <c r="AN762" s="17"/>
      <c r="AO762" s="17">
        <v>0.47201034430250799</v>
      </c>
      <c r="AP762" s="17">
        <v>0.46005246058478499</v>
      </c>
    </row>
    <row r="763" spans="2:42" x14ac:dyDescent="0.35">
      <c r="B763" t="s">
        <v>251</v>
      </c>
      <c r="C763" s="17">
        <v>0.234745179294126</v>
      </c>
      <c r="D763" s="17">
        <v>0.242000485724125</v>
      </c>
      <c r="E763" s="17">
        <v>0.226690175265433</v>
      </c>
      <c r="F763" s="17"/>
      <c r="G763" s="17">
        <v>0.25837984971316202</v>
      </c>
      <c r="H763" s="17">
        <v>0.246670179545697</v>
      </c>
      <c r="I763" s="17">
        <v>0.28760389155573002</v>
      </c>
      <c r="J763" s="17">
        <v>0.23123277230456099</v>
      </c>
      <c r="K763" s="17">
        <v>0.21170951509882799</v>
      </c>
      <c r="L763" s="17">
        <v>0.184446505289693</v>
      </c>
      <c r="M763" s="17"/>
      <c r="N763" s="17">
        <v>0.21293448933904299</v>
      </c>
      <c r="O763" s="17">
        <v>0.23704061172447399</v>
      </c>
      <c r="P763" s="17">
        <v>0.25438441357671898</v>
      </c>
      <c r="Q763" s="17">
        <v>0.23763578400454999</v>
      </c>
      <c r="R763" s="17"/>
      <c r="S763" s="17">
        <v>0.27185389023231199</v>
      </c>
      <c r="T763" s="17">
        <v>0.202963913421006</v>
      </c>
      <c r="U763" s="17">
        <v>0.25297810245139601</v>
      </c>
      <c r="V763" s="17">
        <v>0.24702766886578001</v>
      </c>
      <c r="W763" s="17">
        <v>0.224945001282746</v>
      </c>
      <c r="X763" s="17">
        <v>0.21502848295927299</v>
      </c>
      <c r="Y763" s="17">
        <v>0.21061059962633</v>
      </c>
      <c r="Z763" s="17">
        <v>0.216213864109115</v>
      </c>
      <c r="AA763" s="17">
        <v>0.21860373317943199</v>
      </c>
      <c r="AB763" s="17">
        <v>0.27778481259871302</v>
      </c>
      <c r="AC763" s="17">
        <v>0.21116443709998201</v>
      </c>
      <c r="AD763" s="17">
        <v>0.25416303509761601</v>
      </c>
      <c r="AE763" s="17"/>
      <c r="AF763" s="17">
        <v>0.21567280114996401</v>
      </c>
      <c r="AG763" s="17">
        <v>0.25838274218943602</v>
      </c>
      <c r="AH763" s="17"/>
      <c r="AI763" s="17">
        <v>0.18263313760483299</v>
      </c>
      <c r="AJ763" s="17">
        <v>0.258238954103167</v>
      </c>
      <c r="AK763" s="17"/>
      <c r="AL763" s="17">
        <v>0.26267090207923199</v>
      </c>
      <c r="AM763" s="17">
        <v>0.232622949418618</v>
      </c>
      <c r="AN763" s="17"/>
      <c r="AO763" s="17">
        <v>0.22358633383804</v>
      </c>
      <c r="AP763" s="17">
        <v>0.237787305861869</v>
      </c>
    </row>
    <row r="764" spans="2:42" x14ac:dyDescent="0.35">
      <c r="B764" t="s">
        <v>252</v>
      </c>
      <c r="C764" s="17">
        <v>2.8060244176001999E-2</v>
      </c>
      <c r="D764" s="17">
        <v>3.5805887219113798E-2</v>
      </c>
      <c r="E764" s="17">
        <v>2.0701589314761001E-2</v>
      </c>
      <c r="F764" s="17"/>
      <c r="G764" s="17">
        <v>4.9258890906258797E-2</v>
      </c>
      <c r="H764" s="17">
        <v>4.2578195785592701E-2</v>
      </c>
      <c r="I764" s="17">
        <v>2.5640471176337699E-2</v>
      </c>
      <c r="J764" s="17">
        <v>2.8360351275416199E-2</v>
      </c>
      <c r="K764" s="17">
        <v>1.9570291093359501E-2</v>
      </c>
      <c r="L764" s="17">
        <v>9.4316175044505107E-3</v>
      </c>
      <c r="M764" s="17"/>
      <c r="N764" s="17">
        <v>2.3153438474752399E-2</v>
      </c>
      <c r="O764" s="17">
        <v>3.61191644519522E-2</v>
      </c>
      <c r="P764" s="17">
        <v>2.9629549476317098E-2</v>
      </c>
      <c r="Q764" s="17">
        <v>2.3982210398133901E-2</v>
      </c>
      <c r="R764" s="17"/>
      <c r="S764" s="17">
        <v>4.1692049930274401E-2</v>
      </c>
      <c r="T764" s="17">
        <v>2.5127789521928401E-2</v>
      </c>
      <c r="U764" s="17">
        <v>1.48531626426505E-2</v>
      </c>
      <c r="V764" s="17">
        <v>1.4381171523262201E-2</v>
      </c>
      <c r="W764" s="17">
        <v>3.2348129288200099E-2</v>
      </c>
      <c r="X764" s="17">
        <v>2.2586660746898302E-2</v>
      </c>
      <c r="Y764" s="17">
        <v>2.2818247768752499E-2</v>
      </c>
      <c r="Z764" s="17">
        <v>3.3322348722708402E-2</v>
      </c>
      <c r="AA764" s="17">
        <v>3.7918062091367499E-2</v>
      </c>
      <c r="AB764" s="17">
        <v>3.1003424834077802E-2</v>
      </c>
      <c r="AC764" s="17">
        <v>2.5476135692884299E-2</v>
      </c>
      <c r="AD764" s="17">
        <v>2.6225985469104599E-2</v>
      </c>
      <c r="AE764" s="17"/>
      <c r="AF764" s="17">
        <v>2.30511261204197E-2</v>
      </c>
      <c r="AG764" s="17">
        <v>3.5069686498009303E-2</v>
      </c>
      <c r="AH764" s="17"/>
      <c r="AI764" s="17">
        <v>2.59449894610723E-2</v>
      </c>
      <c r="AJ764" s="17">
        <v>2.9013868642159199E-2</v>
      </c>
      <c r="AK764" s="17"/>
      <c r="AL764" s="17">
        <v>3.5534149752337797E-2</v>
      </c>
      <c r="AM764" s="17">
        <v>2.7492260821627101E-2</v>
      </c>
      <c r="AN764" s="17"/>
      <c r="AO764" s="17">
        <v>2.93609296406411E-2</v>
      </c>
      <c r="AP764" s="17">
        <v>2.7705651057580601E-2</v>
      </c>
    </row>
    <row r="765" spans="2:42" x14ac:dyDescent="0.35">
      <c r="B765" t="s">
        <v>253</v>
      </c>
      <c r="C765" s="17">
        <v>1.11006001062127E-2</v>
      </c>
      <c r="D765" s="17">
        <v>1.01286868937959E-2</v>
      </c>
      <c r="E765" s="17">
        <v>1.2129963039511801E-2</v>
      </c>
      <c r="F765" s="17"/>
      <c r="G765" s="17">
        <v>1.36849631809388E-2</v>
      </c>
      <c r="H765" s="17">
        <v>1.41578599772802E-2</v>
      </c>
      <c r="I765" s="17">
        <v>1.8920530266639899E-2</v>
      </c>
      <c r="J765" s="17">
        <v>9.0062269114131004E-3</v>
      </c>
      <c r="K765" s="17">
        <v>8.0455435424015703E-3</v>
      </c>
      <c r="L765" s="17">
        <v>4.2555161423922898E-3</v>
      </c>
      <c r="M765" s="17"/>
      <c r="N765" s="17">
        <v>1.20196391446052E-2</v>
      </c>
      <c r="O765" s="17">
        <v>9.4307894270918794E-3</v>
      </c>
      <c r="P765" s="17">
        <v>8.6560576051169895E-3</v>
      </c>
      <c r="Q765" s="17">
        <v>1.41416200391761E-2</v>
      </c>
      <c r="R765" s="17"/>
      <c r="S765" s="17">
        <v>1.9822707658576001E-2</v>
      </c>
      <c r="T765" s="17">
        <v>7.6653630159239901E-3</v>
      </c>
      <c r="U765" s="17">
        <v>1.2518027466574501E-2</v>
      </c>
      <c r="V765" s="17">
        <v>7.0035303832175298E-3</v>
      </c>
      <c r="W765" s="17">
        <v>4.2245612286972399E-3</v>
      </c>
      <c r="X765" s="17">
        <v>1.6389883383615599E-2</v>
      </c>
      <c r="Y765" s="17">
        <v>1.2359397631900901E-2</v>
      </c>
      <c r="Z765" s="17">
        <v>8.1641635871625307E-3</v>
      </c>
      <c r="AA765" s="17">
        <v>7.9946068278943204E-3</v>
      </c>
      <c r="AB765" s="17">
        <v>6.4147993514743302E-3</v>
      </c>
      <c r="AC765" s="17">
        <v>1.34442582008189E-2</v>
      </c>
      <c r="AD765" s="17">
        <v>1.6128859123009699E-2</v>
      </c>
      <c r="AE765" s="17"/>
      <c r="AF765" s="17">
        <v>8.6489926682190195E-3</v>
      </c>
      <c r="AG765" s="17">
        <v>1.4507914384739E-2</v>
      </c>
      <c r="AH765" s="17"/>
      <c r="AI765" s="17">
        <v>6.9865438844686004E-3</v>
      </c>
      <c r="AJ765" s="17">
        <v>1.29553482084205E-2</v>
      </c>
      <c r="AK765" s="17"/>
      <c r="AL765" s="17">
        <v>5.90552327385316E-3</v>
      </c>
      <c r="AM765" s="17">
        <v>1.149540268103E-2</v>
      </c>
      <c r="AN765" s="17"/>
      <c r="AO765" s="17">
        <v>5.5883380336704501E-3</v>
      </c>
      <c r="AP765" s="17">
        <v>1.2603354039425E-2</v>
      </c>
    </row>
    <row r="766" spans="2:42" x14ac:dyDescent="0.35">
      <c r="B766" t="s">
        <v>75</v>
      </c>
      <c r="C766" s="17">
        <v>2.1720382580827299E-2</v>
      </c>
      <c r="D766" s="17">
        <v>2.0762683399565499E-2</v>
      </c>
      <c r="E766" s="17">
        <v>2.2202446818230599E-2</v>
      </c>
      <c r="F766" s="17"/>
      <c r="G766" s="17">
        <v>4.6906673823518798E-2</v>
      </c>
      <c r="H766" s="17">
        <v>3.18655099796743E-2</v>
      </c>
      <c r="I766" s="17">
        <v>1.6682173183993902E-2</v>
      </c>
      <c r="J766" s="17">
        <v>2.0605357134108802E-2</v>
      </c>
      <c r="K766" s="17">
        <v>1.06249839790019E-2</v>
      </c>
      <c r="L766" s="17">
        <v>9.02861118485755E-3</v>
      </c>
      <c r="M766" s="17"/>
      <c r="N766" s="17">
        <v>1.1002770928454E-2</v>
      </c>
      <c r="O766" s="17">
        <v>1.67883615657912E-2</v>
      </c>
      <c r="P766" s="17">
        <v>3.5789048145100498E-2</v>
      </c>
      <c r="Q766" s="17">
        <v>2.3662891364800601E-2</v>
      </c>
      <c r="R766" s="17"/>
      <c r="S766" s="17">
        <v>5.5361215347831498E-3</v>
      </c>
      <c r="T766" s="17">
        <v>2.50457369544946E-2</v>
      </c>
      <c r="U766" s="17">
        <v>4.0422479230128299E-3</v>
      </c>
      <c r="V766" s="17">
        <v>2.5086108759317001E-2</v>
      </c>
      <c r="W766" s="17">
        <v>3.4950080246081101E-2</v>
      </c>
      <c r="X766" s="17">
        <v>4.0620696884595797E-2</v>
      </c>
      <c r="Y766" s="17">
        <v>3.0143744442856502E-2</v>
      </c>
      <c r="Z766" s="17">
        <v>4.3863781092274103E-2</v>
      </c>
      <c r="AA766" s="17">
        <v>1.9760696925584999E-2</v>
      </c>
      <c r="AB766" s="17">
        <v>2.4686628739963301E-2</v>
      </c>
      <c r="AC766" s="17">
        <v>0</v>
      </c>
      <c r="AD766" s="17">
        <v>1.4653132442265999E-2</v>
      </c>
      <c r="AE766" s="17"/>
      <c r="AF766" s="17">
        <v>1.4821564064282901E-2</v>
      </c>
      <c r="AG766" s="17">
        <v>2.87972162630756E-2</v>
      </c>
      <c r="AH766" s="17"/>
      <c r="AI766" s="17">
        <v>1.44391861813668E-2</v>
      </c>
      <c r="AJ766" s="17">
        <v>2.5002978752538499E-2</v>
      </c>
      <c r="AK766" s="17"/>
      <c r="AL766" s="17">
        <v>2.2647506256057701E-2</v>
      </c>
      <c r="AM766" s="17">
        <v>2.1649925333328102E-2</v>
      </c>
      <c r="AN766" s="17"/>
      <c r="AO766" s="17">
        <v>1.7108469663711399E-2</v>
      </c>
      <c r="AP766" s="17">
        <v>2.2977683156275502E-2</v>
      </c>
    </row>
    <row r="767" spans="2:42" x14ac:dyDescent="0.35">
      <c r="B767" t="s">
        <v>254</v>
      </c>
      <c r="C767" s="17">
        <v>0.70437359384283205</v>
      </c>
      <c r="D767" s="17">
        <v>0.69130225676339996</v>
      </c>
      <c r="E767" s="17">
        <v>0.71827582556206404</v>
      </c>
      <c r="F767" s="17"/>
      <c r="G767" s="17">
        <v>0.631769622376121</v>
      </c>
      <c r="H767" s="17">
        <v>0.66472825471175501</v>
      </c>
      <c r="I767" s="17">
        <v>0.651152933817299</v>
      </c>
      <c r="J767" s="17">
        <v>0.71079529237450101</v>
      </c>
      <c r="K767" s="17">
        <v>0.75004966628640901</v>
      </c>
      <c r="L767" s="17">
        <v>0.792837749878607</v>
      </c>
      <c r="M767" s="17"/>
      <c r="N767" s="17">
        <v>0.740889662113145</v>
      </c>
      <c r="O767" s="17">
        <v>0.70062107283069097</v>
      </c>
      <c r="P767" s="17">
        <v>0.67154093119674596</v>
      </c>
      <c r="Q767" s="17">
        <v>0.70057749419334003</v>
      </c>
      <c r="R767" s="17"/>
      <c r="S767" s="17">
        <v>0.66109523064405395</v>
      </c>
      <c r="T767" s="17">
        <v>0.739197197086647</v>
      </c>
      <c r="U767" s="17">
        <v>0.71560845951636598</v>
      </c>
      <c r="V767" s="17">
        <v>0.70650152046842296</v>
      </c>
      <c r="W767" s="17">
        <v>0.70353222795427495</v>
      </c>
      <c r="X767" s="17">
        <v>0.70537427602561698</v>
      </c>
      <c r="Y767" s="17">
        <v>0.72406801053016001</v>
      </c>
      <c r="Z767" s="17">
        <v>0.69843584248874002</v>
      </c>
      <c r="AA767" s="17">
        <v>0.715722900975721</v>
      </c>
      <c r="AB767" s="17">
        <v>0.66011033447577105</v>
      </c>
      <c r="AC767" s="17">
        <v>0.74991516900631405</v>
      </c>
      <c r="AD767" s="17">
        <v>0.68882898786800395</v>
      </c>
      <c r="AE767" s="17"/>
      <c r="AF767" s="17">
        <v>0.73780551599711497</v>
      </c>
      <c r="AG767" s="17">
        <v>0.66324244066474003</v>
      </c>
      <c r="AH767" s="17"/>
      <c r="AI767" s="17">
        <v>0.76999614286825901</v>
      </c>
      <c r="AJ767" s="17">
        <v>0.67478885029371505</v>
      </c>
      <c r="AK767" s="17"/>
      <c r="AL767" s="17">
        <v>0.67324191863852001</v>
      </c>
      <c r="AM767" s="17">
        <v>0.70673946174539704</v>
      </c>
      <c r="AN767" s="17"/>
      <c r="AO767" s="17">
        <v>0.72435592882393696</v>
      </c>
      <c r="AP767" s="17">
        <v>0.69892600588484999</v>
      </c>
    </row>
    <row r="768" spans="2:42" x14ac:dyDescent="0.35">
      <c r="B768" t="s">
        <v>255</v>
      </c>
      <c r="C768" s="17">
        <v>3.9160844282214703E-2</v>
      </c>
      <c r="D768" s="17">
        <v>4.5934574112909701E-2</v>
      </c>
      <c r="E768" s="17">
        <v>3.2831552354272799E-2</v>
      </c>
      <c r="F768" s="17"/>
      <c r="G768" s="17">
        <v>6.2943854087197604E-2</v>
      </c>
      <c r="H768" s="17">
        <v>5.67360557628728E-2</v>
      </c>
      <c r="I768" s="17">
        <v>4.4561001442977602E-2</v>
      </c>
      <c r="J768" s="17">
        <v>3.73665781868293E-2</v>
      </c>
      <c r="K768" s="17">
        <v>2.7615834635761002E-2</v>
      </c>
      <c r="L768" s="17">
        <v>1.36871336468428E-2</v>
      </c>
      <c r="M768" s="17"/>
      <c r="N768" s="17">
        <v>3.5173077619357597E-2</v>
      </c>
      <c r="O768" s="17">
        <v>4.5549953879044001E-2</v>
      </c>
      <c r="P768" s="17">
        <v>3.8285607081434102E-2</v>
      </c>
      <c r="Q768" s="17">
        <v>3.8123830437309998E-2</v>
      </c>
      <c r="R768" s="17"/>
      <c r="S768" s="17">
        <v>6.1514757588850499E-2</v>
      </c>
      <c r="T768" s="17">
        <v>3.2793152537852401E-2</v>
      </c>
      <c r="U768" s="17">
        <v>2.7371190109225001E-2</v>
      </c>
      <c r="V768" s="17">
        <v>2.13847019064798E-2</v>
      </c>
      <c r="W768" s="17">
        <v>3.6572690516897301E-2</v>
      </c>
      <c r="X768" s="17">
        <v>3.89765441305139E-2</v>
      </c>
      <c r="Y768" s="17">
        <v>3.51776454006534E-2</v>
      </c>
      <c r="Z768" s="17">
        <v>4.1486512309871E-2</v>
      </c>
      <c r="AA768" s="17">
        <v>4.5912668919261802E-2</v>
      </c>
      <c r="AB768" s="17">
        <v>3.7418224185552199E-2</v>
      </c>
      <c r="AC768" s="17">
        <v>3.8920393893703303E-2</v>
      </c>
      <c r="AD768" s="17">
        <v>4.2354844592114402E-2</v>
      </c>
      <c r="AE768" s="17"/>
      <c r="AF768" s="17">
        <v>3.1700118788638702E-2</v>
      </c>
      <c r="AG768" s="17">
        <v>4.9577600882748298E-2</v>
      </c>
      <c r="AH768" s="17"/>
      <c r="AI768" s="17">
        <v>3.29315333455409E-2</v>
      </c>
      <c r="AJ768" s="17">
        <v>4.1969216850579701E-2</v>
      </c>
      <c r="AK768" s="17"/>
      <c r="AL768" s="17">
        <v>4.1439673026190997E-2</v>
      </c>
      <c r="AM768" s="17">
        <v>3.8987663502657102E-2</v>
      </c>
      <c r="AN768" s="17"/>
      <c r="AO768" s="17">
        <v>3.4949267674311502E-2</v>
      </c>
      <c r="AP768" s="17">
        <v>4.03090050970056E-2</v>
      </c>
    </row>
    <row r="769" spans="2:42" x14ac:dyDescent="0.35">
      <c r="B769" t="s">
        <v>256</v>
      </c>
      <c r="C769" s="17">
        <v>0.66521274956061704</v>
      </c>
      <c r="D769" s="17">
        <v>0.64536768265049005</v>
      </c>
      <c r="E769" s="17">
        <v>0.685444273207791</v>
      </c>
      <c r="F769" s="17"/>
      <c r="G769" s="17">
        <v>0.56882576828892395</v>
      </c>
      <c r="H769" s="17">
        <v>0.60799219894888301</v>
      </c>
      <c r="I769" s="17">
        <v>0.60659193237432096</v>
      </c>
      <c r="J769" s="17">
        <v>0.67342871418767203</v>
      </c>
      <c r="K769" s="17">
        <v>0.72243383165064801</v>
      </c>
      <c r="L769" s="17">
        <v>0.77915061623176396</v>
      </c>
      <c r="M769" s="17"/>
      <c r="N769" s="17">
        <v>0.70571658449378705</v>
      </c>
      <c r="O769" s="17">
        <v>0.65507111895164705</v>
      </c>
      <c r="P769" s="17">
        <v>0.63325532411531205</v>
      </c>
      <c r="Q769" s="17">
        <v>0.66245366375602999</v>
      </c>
      <c r="R769" s="17"/>
      <c r="S769" s="17">
        <v>0.59958047305520401</v>
      </c>
      <c r="T769" s="17">
        <v>0.70640404454879402</v>
      </c>
      <c r="U769" s="17">
        <v>0.68823726940714103</v>
      </c>
      <c r="V769" s="17">
        <v>0.68511681856194295</v>
      </c>
      <c r="W769" s="17">
        <v>0.66695953743737801</v>
      </c>
      <c r="X769" s="17">
        <v>0.66639773189510298</v>
      </c>
      <c r="Y769" s="17">
        <v>0.68889036512950697</v>
      </c>
      <c r="Z769" s="17">
        <v>0.65694933017886903</v>
      </c>
      <c r="AA769" s="17">
        <v>0.66981023205645895</v>
      </c>
      <c r="AB769" s="17">
        <v>0.62269211029021898</v>
      </c>
      <c r="AC769" s="17">
        <v>0.710994775112611</v>
      </c>
      <c r="AD769" s="17">
        <v>0.64647414327588903</v>
      </c>
      <c r="AE769" s="17"/>
      <c r="AF769" s="17">
        <v>0.70610539720847598</v>
      </c>
      <c r="AG769" s="17">
        <v>0.61366483978199104</v>
      </c>
      <c r="AH769" s="17"/>
      <c r="AI769" s="17">
        <v>0.73706460952271802</v>
      </c>
      <c r="AJ769" s="17">
        <v>0.63281963344313497</v>
      </c>
      <c r="AK769" s="17"/>
      <c r="AL769" s="17">
        <v>0.63180224561232901</v>
      </c>
      <c r="AM769" s="17">
        <v>0.667751798242739</v>
      </c>
      <c r="AN769" s="17"/>
      <c r="AO769" s="17">
        <v>0.68940666114962501</v>
      </c>
      <c r="AP769" s="17">
        <v>0.65861700078784402</v>
      </c>
    </row>
    <row r="770" spans="2:42" x14ac:dyDescent="0.35"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</row>
    <row r="771" spans="2:42" x14ac:dyDescent="0.35">
      <c r="B771" s="6" t="s">
        <v>299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</row>
    <row r="772" spans="2:42" x14ac:dyDescent="0.35">
      <c r="B772" s="24" t="s">
        <v>59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</row>
    <row r="773" spans="2:42" x14ac:dyDescent="0.35">
      <c r="B773" t="s">
        <v>249</v>
      </c>
      <c r="C773" s="17">
        <v>0.13608382806934</v>
      </c>
      <c r="D773" s="17">
        <v>0.153997248476194</v>
      </c>
      <c r="E773" s="17">
        <v>0.11896850094198901</v>
      </c>
      <c r="F773" s="17"/>
      <c r="G773" s="17">
        <v>0.146468795004144</v>
      </c>
      <c r="H773" s="17">
        <v>0.15669425092170799</v>
      </c>
      <c r="I773" s="17">
        <v>0.119079896930001</v>
      </c>
      <c r="J773" s="17">
        <v>0.117672148055873</v>
      </c>
      <c r="K773" s="17">
        <v>0.13417087821933299</v>
      </c>
      <c r="L773" s="17">
        <v>0.142378580070806</v>
      </c>
      <c r="M773" s="17"/>
      <c r="N773" s="17">
        <v>0.13899495702081199</v>
      </c>
      <c r="O773" s="17">
        <v>0.112881528182354</v>
      </c>
      <c r="P773" s="17">
        <v>0.146044223305726</v>
      </c>
      <c r="Q773" s="17">
        <v>0.147492400282805</v>
      </c>
      <c r="R773" s="17"/>
      <c r="S773" s="17">
        <v>0.14870089719310001</v>
      </c>
      <c r="T773" s="17">
        <v>0.103622596141378</v>
      </c>
      <c r="U773" s="17">
        <v>0.14143807933279301</v>
      </c>
      <c r="V773" s="17">
        <v>0.17008519837381</v>
      </c>
      <c r="W773" s="17">
        <v>0.149071100671234</v>
      </c>
      <c r="X773" s="17">
        <v>0.18811119046956101</v>
      </c>
      <c r="Y773" s="17">
        <v>0.13253599949957301</v>
      </c>
      <c r="Z773" s="17">
        <v>0.12792405078518199</v>
      </c>
      <c r="AA773" s="17">
        <v>0.13320757546985701</v>
      </c>
      <c r="AB773" s="17">
        <v>6.8470550681883902E-2</v>
      </c>
      <c r="AC773" s="17">
        <v>0.172902986135891</v>
      </c>
      <c r="AD773" s="17">
        <v>8.7445244900404603E-2</v>
      </c>
      <c r="AE773" s="17"/>
      <c r="AF773" s="17">
        <v>0.143098227072463</v>
      </c>
      <c r="AG773" s="17">
        <v>0.12709902910600501</v>
      </c>
      <c r="AH773" s="17"/>
      <c r="AI773" s="17">
        <v>0.15263561811008</v>
      </c>
      <c r="AJ773" s="17">
        <v>0.128621751833252</v>
      </c>
      <c r="AK773" s="17"/>
      <c r="AL773" s="17">
        <v>0.121042826699767</v>
      </c>
      <c r="AM773" s="17">
        <v>0.13722687681725201</v>
      </c>
      <c r="AN773" s="17"/>
      <c r="AO773" s="17">
        <v>0.13164182337334601</v>
      </c>
      <c r="AP773" s="17">
        <v>0.137294808233273</v>
      </c>
    </row>
    <row r="774" spans="2:42" x14ac:dyDescent="0.35">
      <c r="B774" t="s">
        <v>250</v>
      </c>
      <c r="C774" s="17">
        <v>0.35388862965630802</v>
      </c>
      <c r="D774" s="17">
        <v>0.35104922462483501</v>
      </c>
      <c r="E774" s="17">
        <v>0.35865226317193899</v>
      </c>
      <c r="F774" s="17"/>
      <c r="G774" s="17">
        <v>0.28651020148332601</v>
      </c>
      <c r="H774" s="17">
        <v>0.34621819236502599</v>
      </c>
      <c r="I774" s="17">
        <v>0.361883485993794</v>
      </c>
      <c r="J774" s="17">
        <v>0.37456682861652602</v>
      </c>
      <c r="K774" s="17">
        <v>0.38889113722357199</v>
      </c>
      <c r="L774" s="17">
        <v>0.35844374291863601</v>
      </c>
      <c r="M774" s="17"/>
      <c r="N774" s="17">
        <v>0.38870706163199598</v>
      </c>
      <c r="O774" s="17">
        <v>0.32920696945573502</v>
      </c>
      <c r="P774" s="17">
        <v>0.35573713924857098</v>
      </c>
      <c r="Q774" s="17">
        <v>0.34106797802580902</v>
      </c>
      <c r="R774" s="17"/>
      <c r="S774" s="17">
        <v>0.33107908440943701</v>
      </c>
      <c r="T774" s="17">
        <v>0.34955118156049098</v>
      </c>
      <c r="U774" s="17">
        <v>0.36114260043813901</v>
      </c>
      <c r="V774" s="17">
        <v>0.39247083999751498</v>
      </c>
      <c r="W774" s="17">
        <v>0.34035857599166502</v>
      </c>
      <c r="X774" s="17">
        <v>0.30609625390546802</v>
      </c>
      <c r="Y774" s="17">
        <v>0.405279564480518</v>
      </c>
      <c r="Z774" s="17">
        <v>0.41239439209809398</v>
      </c>
      <c r="AA774" s="17">
        <v>0.37191685220827297</v>
      </c>
      <c r="AB774" s="17">
        <v>0.34650078435109499</v>
      </c>
      <c r="AC774" s="17">
        <v>0.35041758358111902</v>
      </c>
      <c r="AD774" s="17">
        <v>0.26557603468789298</v>
      </c>
      <c r="AE774" s="17"/>
      <c r="AF774" s="17">
        <v>0.39480841616191298</v>
      </c>
      <c r="AG774" s="17">
        <v>0.30024631329995799</v>
      </c>
      <c r="AH774" s="17"/>
      <c r="AI774" s="17">
        <v>0.386364377294659</v>
      </c>
      <c r="AJ774" s="17">
        <v>0.33924752412604098</v>
      </c>
      <c r="AK774" s="17"/>
      <c r="AL774" s="17">
        <v>0.38723509564775099</v>
      </c>
      <c r="AM774" s="17">
        <v>0.35135444757213302</v>
      </c>
      <c r="AN774" s="17"/>
      <c r="AO774" s="17">
        <v>0.36355161586255402</v>
      </c>
      <c r="AP774" s="17">
        <v>0.35125430452138001</v>
      </c>
    </row>
    <row r="775" spans="2:42" x14ac:dyDescent="0.35">
      <c r="B775" t="s">
        <v>251</v>
      </c>
      <c r="C775" s="17">
        <v>0.38385524644112501</v>
      </c>
      <c r="D775" s="17">
        <v>0.36559612783172502</v>
      </c>
      <c r="E775" s="17">
        <v>0.40113674562162899</v>
      </c>
      <c r="F775" s="17"/>
      <c r="G775" s="17">
        <v>0.366282178342551</v>
      </c>
      <c r="H775" s="17">
        <v>0.34213260086379199</v>
      </c>
      <c r="I775" s="17">
        <v>0.37273783437597702</v>
      </c>
      <c r="J775" s="17">
        <v>0.39610156157528398</v>
      </c>
      <c r="K775" s="17">
        <v>0.388310486572708</v>
      </c>
      <c r="L775" s="17">
        <v>0.42583362078380799</v>
      </c>
      <c r="M775" s="17"/>
      <c r="N775" s="17">
        <v>0.36087952564672499</v>
      </c>
      <c r="O775" s="17">
        <v>0.41362211311735197</v>
      </c>
      <c r="P775" s="17">
        <v>0.37202256444429899</v>
      </c>
      <c r="Q775" s="17">
        <v>0.39066724799179903</v>
      </c>
      <c r="R775" s="17"/>
      <c r="S775" s="17">
        <v>0.39529719476381298</v>
      </c>
      <c r="T775" s="17">
        <v>0.41280042412499102</v>
      </c>
      <c r="U775" s="17">
        <v>0.358005478940012</v>
      </c>
      <c r="V775" s="17">
        <v>0.34256926052466002</v>
      </c>
      <c r="W775" s="17">
        <v>0.404153530192911</v>
      </c>
      <c r="X775" s="17">
        <v>0.40155513953733901</v>
      </c>
      <c r="Y775" s="17">
        <v>0.32562112990147302</v>
      </c>
      <c r="Z775" s="17">
        <v>0.34012863989337699</v>
      </c>
      <c r="AA775" s="17">
        <v>0.37039222826256202</v>
      </c>
      <c r="AB775" s="17">
        <v>0.42499038856530602</v>
      </c>
      <c r="AC775" s="17">
        <v>0.35748204782957799</v>
      </c>
      <c r="AD775" s="17">
        <v>0.48107229348250202</v>
      </c>
      <c r="AE775" s="17"/>
      <c r="AF775" s="17">
        <v>0.36253880358328799</v>
      </c>
      <c r="AG775" s="17">
        <v>0.41262083816168099</v>
      </c>
      <c r="AH775" s="17"/>
      <c r="AI775" s="17">
        <v>0.36328329023004702</v>
      </c>
      <c r="AJ775" s="17">
        <v>0.39312974214187202</v>
      </c>
      <c r="AK775" s="17"/>
      <c r="AL775" s="17">
        <v>0.40204227144093002</v>
      </c>
      <c r="AM775" s="17">
        <v>0.38247311398574602</v>
      </c>
      <c r="AN775" s="17"/>
      <c r="AO775" s="17">
        <v>0.395516467393072</v>
      </c>
      <c r="AP775" s="17">
        <v>0.38067616217028</v>
      </c>
    </row>
    <row r="776" spans="2:42" x14ac:dyDescent="0.35">
      <c r="B776" t="s">
        <v>252</v>
      </c>
      <c r="C776" s="17">
        <v>7.9401602121114301E-2</v>
      </c>
      <c r="D776" s="17">
        <v>8.0026758288776104E-2</v>
      </c>
      <c r="E776" s="17">
        <v>7.8616290288239202E-2</v>
      </c>
      <c r="F776" s="17"/>
      <c r="G776" s="17">
        <v>0.116979793500973</v>
      </c>
      <c r="H776" s="17">
        <v>0.104357027726993</v>
      </c>
      <c r="I776" s="17">
        <v>8.9304497448781398E-2</v>
      </c>
      <c r="J776" s="17">
        <v>8.3280110550593006E-2</v>
      </c>
      <c r="K776" s="17">
        <v>5.1073737299411198E-2</v>
      </c>
      <c r="L776" s="17">
        <v>4.1649494244129198E-2</v>
      </c>
      <c r="M776" s="17"/>
      <c r="N776" s="17">
        <v>7.2013004969829597E-2</v>
      </c>
      <c r="O776" s="17">
        <v>0.100376875987906</v>
      </c>
      <c r="P776" s="17">
        <v>6.2051316854910103E-2</v>
      </c>
      <c r="Q776" s="17">
        <v>8.0408503526560995E-2</v>
      </c>
      <c r="R776" s="17"/>
      <c r="S776" s="17">
        <v>8.2000968811271197E-2</v>
      </c>
      <c r="T776" s="17">
        <v>8.0053876902525703E-2</v>
      </c>
      <c r="U776" s="17">
        <v>9.5047822103959498E-2</v>
      </c>
      <c r="V776" s="17">
        <v>5.9436075324457001E-2</v>
      </c>
      <c r="W776" s="17">
        <v>6.9939736630718605E-2</v>
      </c>
      <c r="X776" s="17">
        <v>6.5131038520050796E-2</v>
      </c>
      <c r="Y776" s="17">
        <v>8.8974238748837906E-2</v>
      </c>
      <c r="Z776" s="17">
        <v>5.6393854209269803E-2</v>
      </c>
      <c r="AA776" s="17">
        <v>6.85929619542512E-2</v>
      </c>
      <c r="AB776" s="17">
        <v>0.104482891827995</v>
      </c>
      <c r="AC776" s="17">
        <v>7.8660272836253903E-2</v>
      </c>
      <c r="AD776" s="17">
        <v>0.118289007040977</v>
      </c>
      <c r="AE776" s="17"/>
      <c r="AF776" s="17">
        <v>6.5147261765935396E-2</v>
      </c>
      <c r="AG776" s="17">
        <v>9.8588736308862196E-2</v>
      </c>
      <c r="AH776" s="17"/>
      <c r="AI776" s="17">
        <v>6.4623355852799699E-2</v>
      </c>
      <c r="AJ776" s="17">
        <v>8.6064108111004595E-2</v>
      </c>
      <c r="AK776" s="17"/>
      <c r="AL776" s="17">
        <v>3.9541584004031599E-2</v>
      </c>
      <c r="AM776" s="17">
        <v>8.2430784998038506E-2</v>
      </c>
      <c r="AN776" s="17"/>
      <c r="AO776" s="17">
        <v>6.0762097526914402E-2</v>
      </c>
      <c r="AP776" s="17">
        <v>8.4483107403961505E-2</v>
      </c>
    </row>
    <row r="777" spans="2:42" x14ac:dyDescent="0.35">
      <c r="B777" t="s">
        <v>253</v>
      </c>
      <c r="C777" s="17">
        <v>2.51581089562469E-2</v>
      </c>
      <c r="D777" s="17">
        <v>2.62676715874944E-2</v>
      </c>
      <c r="E777" s="17">
        <v>2.34942348678964E-2</v>
      </c>
      <c r="F777" s="17"/>
      <c r="G777" s="17">
        <v>3.0638880824786201E-2</v>
      </c>
      <c r="H777" s="17">
        <v>1.9155768644460801E-2</v>
      </c>
      <c r="I777" s="17">
        <v>4.2714125082354303E-2</v>
      </c>
      <c r="J777" s="17">
        <v>1.7203708543526101E-2</v>
      </c>
      <c r="K777" s="17">
        <v>2.29946716906923E-2</v>
      </c>
      <c r="L777" s="17">
        <v>2.00149726183909E-2</v>
      </c>
      <c r="M777" s="17"/>
      <c r="N777" s="17">
        <v>3.1816668254251897E-2</v>
      </c>
      <c r="O777" s="17">
        <v>2.3630491461416998E-2</v>
      </c>
      <c r="P777" s="17">
        <v>2.45139701085728E-2</v>
      </c>
      <c r="Q777" s="17">
        <v>2.0455833924401201E-2</v>
      </c>
      <c r="R777" s="17"/>
      <c r="S777" s="17">
        <v>3.2163021586121901E-2</v>
      </c>
      <c r="T777" s="17">
        <v>2.7964741149481099E-2</v>
      </c>
      <c r="U777" s="17">
        <v>8.7603197886072705E-3</v>
      </c>
      <c r="V777" s="17">
        <v>1.392927599831E-2</v>
      </c>
      <c r="W777" s="17">
        <v>1.2678422939159601E-2</v>
      </c>
      <c r="X777" s="17">
        <v>1.0953979656082901E-2</v>
      </c>
      <c r="Y777" s="17">
        <v>2.7219212357115601E-2</v>
      </c>
      <c r="Z777" s="17">
        <v>7.1783198461278603E-3</v>
      </c>
      <c r="AA777" s="17">
        <v>3.9579213559517899E-2</v>
      </c>
      <c r="AB777" s="17">
        <v>3.7368296486493202E-2</v>
      </c>
      <c r="AC777" s="17">
        <v>4.0537109617157001E-2</v>
      </c>
      <c r="AD777" s="17">
        <v>3.29642874459578E-2</v>
      </c>
      <c r="AE777" s="17"/>
      <c r="AF777" s="17">
        <v>1.9831656568881799E-2</v>
      </c>
      <c r="AG777" s="17">
        <v>3.2570177312026098E-2</v>
      </c>
      <c r="AH777" s="17"/>
      <c r="AI777" s="17">
        <v>1.6893724245992399E-2</v>
      </c>
      <c r="AJ777" s="17">
        <v>2.88839578584189E-2</v>
      </c>
      <c r="AK777" s="17"/>
      <c r="AL777" s="17">
        <v>2.01483409797668E-2</v>
      </c>
      <c r="AM777" s="17">
        <v>2.5538828887862099E-2</v>
      </c>
      <c r="AN777" s="17"/>
      <c r="AO777" s="17">
        <v>2.6553998804959001E-2</v>
      </c>
      <c r="AP777" s="17">
        <v>2.4777561200556499E-2</v>
      </c>
    </row>
    <row r="778" spans="2:42" x14ac:dyDescent="0.35">
      <c r="B778" t="s">
        <v>75</v>
      </c>
      <c r="C778" s="17">
        <v>2.16125847558661E-2</v>
      </c>
      <c r="D778" s="17">
        <v>2.3062969190976199E-2</v>
      </c>
      <c r="E778" s="17">
        <v>1.9131965108307902E-2</v>
      </c>
      <c r="F778" s="17"/>
      <c r="G778" s="17">
        <v>5.3120150844219602E-2</v>
      </c>
      <c r="H778" s="17">
        <v>3.1442159478020801E-2</v>
      </c>
      <c r="I778" s="17">
        <v>1.42801601690921E-2</v>
      </c>
      <c r="J778" s="17">
        <v>1.1175642658198299E-2</v>
      </c>
      <c r="K778" s="17">
        <v>1.4559088994283299E-2</v>
      </c>
      <c r="L778" s="17">
        <v>1.1679589364230501E-2</v>
      </c>
      <c r="M778" s="17"/>
      <c r="N778" s="17">
        <v>7.5887824763847603E-3</v>
      </c>
      <c r="O778" s="17">
        <v>2.02820217952367E-2</v>
      </c>
      <c r="P778" s="17">
        <v>3.9630786037921098E-2</v>
      </c>
      <c r="Q778" s="17">
        <v>1.9908036248624601E-2</v>
      </c>
      <c r="R778" s="17"/>
      <c r="S778" s="17">
        <v>1.0758833236257001E-2</v>
      </c>
      <c r="T778" s="17">
        <v>2.60071801211328E-2</v>
      </c>
      <c r="U778" s="17">
        <v>3.5605699396489797E-2</v>
      </c>
      <c r="V778" s="17">
        <v>2.1509349781248199E-2</v>
      </c>
      <c r="W778" s="17">
        <v>2.3798633574311098E-2</v>
      </c>
      <c r="X778" s="17">
        <v>2.8152397911498098E-2</v>
      </c>
      <c r="Y778" s="17">
        <v>2.03698550124819E-2</v>
      </c>
      <c r="Z778" s="17">
        <v>5.59807431679505E-2</v>
      </c>
      <c r="AA778" s="17">
        <v>1.63111685455396E-2</v>
      </c>
      <c r="AB778" s="17">
        <v>1.8187088087227601E-2</v>
      </c>
      <c r="AC778" s="17">
        <v>0</v>
      </c>
      <c r="AD778" s="17">
        <v>1.4653132442265999E-2</v>
      </c>
      <c r="AE778" s="17"/>
      <c r="AF778" s="17">
        <v>1.45756348475188E-2</v>
      </c>
      <c r="AG778" s="17">
        <v>2.88749058114675E-2</v>
      </c>
      <c r="AH778" s="17"/>
      <c r="AI778" s="17">
        <v>1.6199634266421899E-2</v>
      </c>
      <c r="AJ778" s="17">
        <v>2.4052915929411601E-2</v>
      </c>
      <c r="AK778" s="17"/>
      <c r="AL778" s="17">
        <v>2.9989881227753899E-2</v>
      </c>
      <c r="AM778" s="17">
        <v>2.09759477389681E-2</v>
      </c>
      <c r="AN778" s="17"/>
      <c r="AO778" s="17">
        <v>2.1973997039154401E-2</v>
      </c>
      <c r="AP778" s="17">
        <v>2.1514056470549599E-2</v>
      </c>
    </row>
    <row r="779" spans="2:42" x14ac:dyDescent="0.35">
      <c r="B779" t="s">
        <v>254</v>
      </c>
      <c r="C779" s="17">
        <v>0.48997245772564801</v>
      </c>
      <c r="D779" s="17">
        <v>0.50504647310102901</v>
      </c>
      <c r="E779" s="17">
        <v>0.47762076411392801</v>
      </c>
      <c r="F779" s="17"/>
      <c r="G779" s="17">
        <v>0.43297899648747001</v>
      </c>
      <c r="H779" s="17">
        <v>0.50291244328673401</v>
      </c>
      <c r="I779" s="17">
        <v>0.48096338292379498</v>
      </c>
      <c r="J779" s="17">
        <v>0.49223897667239902</v>
      </c>
      <c r="K779" s="17">
        <v>0.52306201544290498</v>
      </c>
      <c r="L779" s="17">
        <v>0.50082232298944096</v>
      </c>
      <c r="M779" s="17"/>
      <c r="N779" s="17">
        <v>0.52770201865280897</v>
      </c>
      <c r="O779" s="17">
        <v>0.442088497638089</v>
      </c>
      <c r="P779" s="17">
        <v>0.50178136255429695</v>
      </c>
      <c r="Q779" s="17">
        <v>0.48856037830861399</v>
      </c>
      <c r="R779" s="17"/>
      <c r="S779" s="17">
        <v>0.47977998160253699</v>
      </c>
      <c r="T779" s="17">
        <v>0.45317377770187001</v>
      </c>
      <c r="U779" s="17">
        <v>0.50258067977093202</v>
      </c>
      <c r="V779" s="17">
        <v>0.56255603837132495</v>
      </c>
      <c r="W779" s="17">
        <v>0.48942967666289999</v>
      </c>
      <c r="X779" s="17">
        <v>0.494207444375029</v>
      </c>
      <c r="Y779" s="17">
        <v>0.537815563980091</v>
      </c>
      <c r="Z779" s="17">
        <v>0.54031844288327502</v>
      </c>
      <c r="AA779" s="17">
        <v>0.50512442767813004</v>
      </c>
      <c r="AB779" s="17">
        <v>0.41497133503297901</v>
      </c>
      <c r="AC779" s="17">
        <v>0.52332056971701102</v>
      </c>
      <c r="AD779" s="17">
        <v>0.35302127958829799</v>
      </c>
      <c r="AE779" s="17"/>
      <c r="AF779" s="17">
        <v>0.53790664323437598</v>
      </c>
      <c r="AG779" s="17">
        <v>0.427345342405963</v>
      </c>
      <c r="AH779" s="17"/>
      <c r="AI779" s="17">
        <v>0.53899999540473897</v>
      </c>
      <c r="AJ779" s="17">
        <v>0.46786927595929301</v>
      </c>
      <c r="AK779" s="17"/>
      <c r="AL779" s="17">
        <v>0.50827792234751801</v>
      </c>
      <c r="AM779" s="17">
        <v>0.48858132438938501</v>
      </c>
      <c r="AN779" s="17"/>
      <c r="AO779" s="17">
        <v>0.49519343923589998</v>
      </c>
      <c r="AP779" s="17">
        <v>0.48854911275465301</v>
      </c>
    </row>
    <row r="780" spans="2:42" x14ac:dyDescent="0.35">
      <c r="B780" t="s">
        <v>255</v>
      </c>
      <c r="C780" s="17">
        <v>0.10455971107736101</v>
      </c>
      <c r="D780" s="17">
        <v>0.10629442987627</v>
      </c>
      <c r="E780" s="17">
        <v>0.102110525156136</v>
      </c>
      <c r="F780" s="17"/>
      <c r="G780" s="17">
        <v>0.14761867432575901</v>
      </c>
      <c r="H780" s="17">
        <v>0.123512796371453</v>
      </c>
      <c r="I780" s="17">
        <v>0.132018622531136</v>
      </c>
      <c r="J780" s="17">
        <v>0.10048381909411901</v>
      </c>
      <c r="K780" s="17">
        <v>7.4068408990103501E-2</v>
      </c>
      <c r="L780" s="17">
        <v>6.1664466862520202E-2</v>
      </c>
      <c r="M780" s="17"/>
      <c r="N780" s="17">
        <v>0.103829673224082</v>
      </c>
      <c r="O780" s="17">
        <v>0.124007367449323</v>
      </c>
      <c r="P780" s="17">
        <v>8.6565286963482799E-2</v>
      </c>
      <c r="Q780" s="17">
        <v>0.100864337450962</v>
      </c>
      <c r="R780" s="17"/>
      <c r="S780" s="17">
        <v>0.114163990397393</v>
      </c>
      <c r="T780" s="17">
        <v>0.10801861805200701</v>
      </c>
      <c r="U780" s="17">
        <v>0.103808141892567</v>
      </c>
      <c r="V780" s="17">
        <v>7.3365351322767003E-2</v>
      </c>
      <c r="W780" s="17">
        <v>8.2618159569878197E-2</v>
      </c>
      <c r="X780" s="17">
        <v>7.6085018176133695E-2</v>
      </c>
      <c r="Y780" s="17">
        <v>0.116193451105954</v>
      </c>
      <c r="Z780" s="17">
        <v>6.3572174055397696E-2</v>
      </c>
      <c r="AA780" s="17">
        <v>0.10817217551376899</v>
      </c>
      <c r="AB780" s="17">
        <v>0.14185118831448801</v>
      </c>
      <c r="AC780" s="17">
        <v>0.11919738245341099</v>
      </c>
      <c r="AD780" s="17">
        <v>0.151253294486934</v>
      </c>
      <c r="AE780" s="17"/>
      <c r="AF780" s="17">
        <v>8.4978918334817202E-2</v>
      </c>
      <c r="AG780" s="17">
        <v>0.131158913620888</v>
      </c>
      <c r="AH780" s="17"/>
      <c r="AI780" s="17">
        <v>8.1517080098792105E-2</v>
      </c>
      <c r="AJ780" s="17">
        <v>0.114948065969423</v>
      </c>
      <c r="AK780" s="17"/>
      <c r="AL780" s="17">
        <v>5.9689924983798402E-2</v>
      </c>
      <c r="AM780" s="17">
        <v>0.107969613885901</v>
      </c>
      <c r="AN780" s="17"/>
      <c r="AO780" s="17">
        <v>8.7316096331873302E-2</v>
      </c>
      <c r="AP780" s="17">
        <v>0.109260668604518</v>
      </c>
    </row>
    <row r="781" spans="2:42" x14ac:dyDescent="0.35">
      <c r="B781" t="s">
        <v>256</v>
      </c>
      <c r="C781" s="17">
        <v>0.38541274664828701</v>
      </c>
      <c r="D781" s="17">
        <v>0.39875204322475799</v>
      </c>
      <c r="E781" s="17">
        <v>0.37551023895779201</v>
      </c>
      <c r="F781" s="17"/>
      <c r="G781" s="17">
        <v>0.28536032216171098</v>
      </c>
      <c r="H781" s="17">
        <v>0.37939964691528</v>
      </c>
      <c r="I781" s="17">
        <v>0.34894476039265998</v>
      </c>
      <c r="J781" s="17">
        <v>0.39175515757828</v>
      </c>
      <c r="K781" s="17">
        <v>0.44899360645280201</v>
      </c>
      <c r="L781" s="17">
        <v>0.43915785612692099</v>
      </c>
      <c r="M781" s="17"/>
      <c r="N781" s="17">
        <v>0.42387234542872698</v>
      </c>
      <c r="O781" s="17">
        <v>0.31808113018876599</v>
      </c>
      <c r="P781" s="17">
        <v>0.41521607559081403</v>
      </c>
      <c r="Q781" s="17">
        <v>0.38769604085765202</v>
      </c>
      <c r="R781" s="17"/>
      <c r="S781" s="17">
        <v>0.36561599120514299</v>
      </c>
      <c r="T781" s="17">
        <v>0.34515515964986299</v>
      </c>
      <c r="U781" s="17">
        <v>0.39877253787836497</v>
      </c>
      <c r="V781" s="17">
        <v>0.489190687048558</v>
      </c>
      <c r="W781" s="17">
        <v>0.40681151709302199</v>
      </c>
      <c r="X781" s="17">
        <v>0.418122426198895</v>
      </c>
      <c r="Y781" s="17">
        <v>0.42162211287413798</v>
      </c>
      <c r="Z781" s="17">
        <v>0.47674626882787802</v>
      </c>
      <c r="AA781" s="17">
        <v>0.39695225216436097</v>
      </c>
      <c r="AB781" s="17">
        <v>0.273120146718491</v>
      </c>
      <c r="AC781" s="17">
        <v>0.40412318726360003</v>
      </c>
      <c r="AD781" s="17">
        <v>0.20176798510136301</v>
      </c>
      <c r="AE781" s="17"/>
      <c r="AF781" s="17">
        <v>0.45292772489955901</v>
      </c>
      <c r="AG781" s="17">
        <v>0.29618642878507501</v>
      </c>
      <c r="AH781" s="17"/>
      <c r="AI781" s="17">
        <v>0.45748291530594698</v>
      </c>
      <c r="AJ781" s="17">
        <v>0.35292120998986898</v>
      </c>
      <c r="AK781" s="17"/>
      <c r="AL781" s="17">
        <v>0.44858799736372001</v>
      </c>
      <c r="AM781" s="17">
        <v>0.38061171050348402</v>
      </c>
      <c r="AN781" s="17"/>
      <c r="AO781" s="17">
        <v>0.407877342904027</v>
      </c>
      <c r="AP781" s="17">
        <v>0.37928844415013502</v>
      </c>
    </row>
    <row r="782" spans="2:42" x14ac:dyDescent="0.35"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</row>
    <row r="783" spans="2:42" x14ac:dyDescent="0.35">
      <c r="B783" s="6" t="s">
        <v>300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</row>
    <row r="784" spans="2:42" x14ac:dyDescent="0.35">
      <c r="B784" s="24" t="s">
        <v>59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</row>
    <row r="785" spans="2:42" x14ac:dyDescent="0.35">
      <c r="B785" t="s">
        <v>249</v>
      </c>
      <c r="C785" s="17">
        <v>0.11680535846594101</v>
      </c>
      <c r="D785" s="17">
        <v>0.128770969675812</v>
      </c>
      <c r="E785" s="17">
        <v>0.10474624180872701</v>
      </c>
      <c r="F785" s="17"/>
      <c r="G785" s="17">
        <v>0.117940568938004</v>
      </c>
      <c r="H785" s="17">
        <v>0.13665771199769899</v>
      </c>
      <c r="I785" s="17">
        <v>0.11490008240836801</v>
      </c>
      <c r="J785" s="17">
        <v>9.7042059800176203E-2</v>
      </c>
      <c r="K785" s="17">
        <v>0.126074600490927</v>
      </c>
      <c r="L785" s="17">
        <v>0.111207765053855</v>
      </c>
      <c r="M785" s="17"/>
      <c r="N785" s="17">
        <v>0.110886303124505</v>
      </c>
      <c r="O785" s="17">
        <v>0.109814075713127</v>
      </c>
      <c r="P785" s="17">
        <v>0.12660147288447099</v>
      </c>
      <c r="Q785" s="17">
        <v>0.12339637467852201</v>
      </c>
      <c r="R785" s="17"/>
      <c r="S785" s="17">
        <v>0.124153316472369</v>
      </c>
      <c r="T785" s="17">
        <v>7.2190673063514205E-2</v>
      </c>
      <c r="U785" s="17">
        <v>0.14635340960444901</v>
      </c>
      <c r="V785" s="17">
        <v>0.13515536737401801</v>
      </c>
      <c r="W785" s="17">
        <v>0.11385770767858901</v>
      </c>
      <c r="X785" s="17">
        <v>0.107209953018745</v>
      </c>
      <c r="Y785" s="17">
        <v>0.13401986088751699</v>
      </c>
      <c r="Z785" s="17">
        <v>0.104023462059729</v>
      </c>
      <c r="AA785" s="17">
        <v>0.11808912710102</v>
      </c>
      <c r="AB785" s="17">
        <v>0.10565800053148899</v>
      </c>
      <c r="AC785" s="17">
        <v>0.16583409947521999</v>
      </c>
      <c r="AD785" s="17">
        <v>9.5761975219552806E-2</v>
      </c>
      <c r="AE785" s="17"/>
      <c r="AF785" s="17">
        <v>0.117893552187008</v>
      </c>
      <c r="AG785" s="17">
        <v>0.115648729737178</v>
      </c>
      <c r="AH785" s="17"/>
      <c r="AI785" s="17">
        <v>0.125769895534456</v>
      </c>
      <c r="AJ785" s="17">
        <v>0.112763858491507</v>
      </c>
      <c r="AK785" s="17"/>
      <c r="AL785" s="17">
        <v>0.112384732533653</v>
      </c>
      <c r="AM785" s="17">
        <v>0.117141306240477</v>
      </c>
      <c r="AN785" s="17"/>
      <c r="AO785" s="17">
        <v>0.10671695707727299</v>
      </c>
      <c r="AP785" s="17">
        <v>0.11955566036870501</v>
      </c>
    </row>
    <row r="786" spans="2:42" x14ac:dyDescent="0.35">
      <c r="B786" t="s">
        <v>250</v>
      </c>
      <c r="C786" s="17">
        <v>0.36177864577660901</v>
      </c>
      <c r="D786" s="17">
        <v>0.33854520854916598</v>
      </c>
      <c r="E786" s="17">
        <v>0.38494406943718501</v>
      </c>
      <c r="F786" s="17"/>
      <c r="G786" s="17">
        <v>0.31802993123462903</v>
      </c>
      <c r="H786" s="17">
        <v>0.37349457598017699</v>
      </c>
      <c r="I786" s="17">
        <v>0.34911714219548001</v>
      </c>
      <c r="J786" s="17">
        <v>0.35688014698546799</v>
      </c>
      <c r="K786" s="17">
        <v>0.398081670939612</v>
      </c>
      <c r="L786" s="17">
        <v>0.37140666047892801</v>
      </c>
      <c r="M786" s="17"/>
      <c r="N786" s="17">
        <v>0.36371308810276798</v>
      </c>
      <c r="O786" s="17">
        <v>0.37347714618476702</v>
      </c>
      <c r="P786" s="17">
        <v>0.35337281462361098</v>
      </c>
      <c r="Q786" s="17">
        <v>0.35720357021907601</v>
      </c>
      <c r="R786" s="17"/>
      <c r="S786" s="17">
        <v>0.337117601991264</v>
      </c>
      <c r="T786" s="17">
        <v>0.36223878600536402</v>
      </c>
      <c r="U786" s="17">
        <v>0.35840672396034501</v>
      </c>
      <c r="V786" s="17">
        <v>0.29629390541530798</v>
      </c>
      <c r="W786" s="17">
        <v>0.36260093499344398</v>
      </c>
      <c r="X786" s="17">
        <v>0.31328773715718</v>
      </c>
      <c r="Y786" s="17">
        <v>0.37188167914734499</v>
      </c>
      <c r="Z786" s="17">
        <v>0.46790364989398098</v>
      </c>
      <c r="AA786" s="17">
        <v>0.40753497246482101</v>
      </c>
      <c r="AB786" s="17">
        <v>0.38746276852378903</v>
      </c>
      <c r="AC786" s="17">
        <v>0.35484780505643698</v>
      </c>
      <c r="AD786" s="17">
        <v>0.42281731852402699</v>
      </c>
      <c r="AE786" s="17"/>
      <c r="AF786" s="17">
        <v>0.39312766942737898</v>
      </c>
      <c r="AG786" s="17">
        <v>0.321038071766033</v>
      </c>
      <c r="AH786" s="17"/>
      <c r="AI786" s="17">
        <v>0.40482950206946999</v>
      </c>
      <c r="AJ786" s="17">
        <v>0.34236994309880397</v>
      </c>
      <c r="AK786" s="17"/>
      <c r="AL786" s="17">
        <v>0.414024790190271</v>
      </c>
      <c r="AM786" s="17">
        <v>0.35780817276833499</v>
      </c>
      <c r="AN786" s="17"/>
      <c r="AO786" s="17">
        <v>0.393615362705932</v>
      </c>
      <c r="AP786" s="17">
        <v>0.35309931396028899</v>
      </c>
    </row>
    <row r="787" spans="2:42" x14ac:dyDescent="0.35">
      <c r="B787" t="s">
        <v>251</v>
      </c>
      <c r="C787" s="17">
        <v>0.380293157118888</v>
      </c>
      <c r="D787" s="17">
        <v>0.39367786986694903</v>
      </c>
      <c r="E787" s="17">
        <v>0.36670738194505098</v>
      </c>
      <c r="F787" s="17"/>
      <c r="G787" s="17">
        <v>0.33984234588381601</v>
      </c>
      <c r="H787" s="17">
        <v>0.323606482540017</v>
      </c>
      <c r="I787" s="17">
        <v>0.37169080487013501</v>
      </c>
      <c r="J787" s="17">
        <v>0.41640139300380402</v>
      </c>
      <c r="K787" s="17">
        <v>0.38817765105640001</v>
      </c>
      <c r="L787" s="17">
        <v>0.42607397427740301</v>
      </c>
      <c r="M787" s="17"/>
      <c r="N787" s="17">
        <v>0.39233218284557703</v>
      </c>
      <c r="O787" s="17">
        <v>0.37351692324215502</v>
      </c>
      <c r="P787" s="17">
        <v>0.36858227292408102</v>
      </c>
      <c r="Q787" s="17">
        <v>0.38159237691943598</v>
      </c>
      <c r="R787" s="17"/>
      <c r="S787" s="17">
        <v>0.36854150738805402</v>
      </c>
      <c r="T787" s="17">
        <v>0.41611455197184199</v>
      </c>
      <c r="U787" s="17">
        <v>0.38009011605882098</v>
      </c>
      <c r="V787" s="17">
        <v>0.44733377398441998</v>
      </c>
      <c r="W787" s="17">
        <v>0.34508328746586697</v>
      </c>
      <c r="X787" s="17">
        <v>0.42221830034360802</v>
      </c>
      <c r="Y787" s="17">
        <v>0.36987530753464798</v>
      </c>
      <c r="Z787" s="17">
        <v>0.32212342427824697</v>
      </c>
      <c r="AA787" s="17">
        <v>0.346549787953777</v>
      </c>
      <c r="AB787" s="17">
        <v>0.38611327498130299</v>
      </c>
      <c r="AC787" s="17">
        <v>0.30406659640531503</v>
      </c>
      <c r="AD787" s="17">
        <v>0.37369547874115699</v>
      </c>
      <c r="AE787" s="17"/>
      <c r="AF787" s="17">
        <v>0.36959014210636498</v>
      </c>
      <c r="AG787" s="17">
        <v>0.39592039224199799</v>
      </c>
      <c r="AH787" s="17"/>
      <c r="AI787" s="17">
        <v>0.36260225543938701</v>
      </c>
      <c r="AJ787" s="17">
        <v>0.38826878130773002</v>
      </c>
      <c r="AK787" s="17"/>
      <c r="AL787" s="17">
        <v>0.35994224997978003</v>
      </c>
      <c r="AM787" s="17">
        <v>0.38183973492661899</v>
      </c>
      <c r="AN787" s="17"/>
      <c r="AO787" s="17">
        <v>0.36980471217619398</v>
      </c>
      <c r="AP787" s="17">
        <v>0.38315251897133401</v>
      </c>
    </row>
    <row r="788" spans="2:42" x14ac:dyDescent="0.35">
      <c r="B788" t="s">
        <v>252</v>
      </c>
      <c r="C788" s="17">
        <v>8.1067028351790096E-2</v>
      </c>
      <c r="D788" s="17">
        <v>7.8322343837786607E-2</v>
      </c>
      <c r="E788" s="17">
        <v>8.43344204617342E-2</v>
      </c>
      <c r="F788" s="17"/>
      <c r="G788" s="17">
        <v>0.12327249107180099</v>
      </c>
      <c r="H788" s="17">
        <v>9.78502166418036E-2</v>
      </c>
      <c r="I788" s="17">
        <v>9.8878663234402503E-2</v>
      </c>
      <c r="J788" s="17">
        <v>7.4666869388340801E-2</v>
      </c>
      <c r="K788" s="17">
        <v>4.2214805804316399E-2</v>
      </c>
      <c r="L788" s="17">
        <v>5.5872153169407697E-2</v>
      </c>
      <c r="M788" s="17"/>
      <c r="N788" s="17">
        <v>8.5245155882243406E-2</v>
      </c>
      <c r="O788" s="17">
        <v>8.5883649800614803E-2</v>
      </c>
      <c r="P788" s="17">
        <v>8.1552185544020703E-2</v>
      </c>
      <c r="Q788" s="17">
        <v>7.2205741856249006E-2</v>
      </c>
      <c r="R788" s="17"/>
      <c r="S788" s="17">
        <v>0.10375951337957</v>
      </c>
      <c r="T788" s="17">
        <v>8.1164505067122E-2</v>
      </c>
      <c r="U788" s="17">
        <v>6.5384165561038099E-2</v>
      </c>
      <c r="V788" s="17">
        <v>8.0351767331498999E-2</v>
      </c>
      <c r="W788" s="17">
        <v>9.9685529981967697E-2</v>
      </c>
      <c r="X788" s="17">
        <v>8.0281810414784993E-2</v>
      </c>
      <c r="Y788" s="17">
        <v>5.8314365145441298E-2</v>
      </c>
      <c r="Z788" s="17">
        <v>4.7767041997954798E-2</v>
      </c>
      <c r="AA788" s="17">
        <v>8.98490906617124E-2</v>
      </c>
      <c r="AB788" s="17">
        <v>7.0758118321095104E-2</v>
      </c>
      <c r="AC788" s="17">
        <v>0.101182056115817</v>
      </c>
      <c r="AD788" s="17">
        <v>4.7899465154990599E-2</v>
      </c>
      <c r="AE788" s="17"/>
      <c r="AF788" s="17">
        <v>7.1911817915714105E-2</v>
      </c>
      <c r="AG788" s="17">
        <v>9.3105403864501696E-2</v>
      </c>
      <c r="AH788" s="17"/>
      <c r="AI788" s="17">
        <v>7.1900472490693895E-2</v>
      </c>
      <c r="AJ788" s="17">
        <v>8.5199604857986194E-2</v>
      </c>
      <c r="AK788" s="17"/>
      <c r="AL788" s="17">
        <v>6.9804185107836897E-2</v>
      </c>
      <c r="AM788" s="17">
        <v>8.1922954001393405E-2</v>
      </c>
      <c r="AN788" s="17"/>
      <c r="AO788" s="17">
        <v>7.5540876102703103E-2</v>
      </c>
      <c r="AP788" s="17">
        <v>8.2573569027570307E-2</v>
      </c>
    </row>
    <row r="789" spans="2:42" x14ac:dyDescent="0.35">
      <c r="B789" t="s">
        <v>253</v>
      </c>
      <c r="C789" s="17">
        <v>2.9499994509046099E-2</v>
      </c>
      <c r="D789" s="17">
        <v>3.1268013516881098E-2</v>
      </c>
      <c r="E789" s="17">
        <v>2.7987751287321502E-2</v>
      </c>
      <c r="F789" s="17"/>
      <c r="G789" s="17">
        <v>4.1259893004560101E-2</v>
      </c>
      <c r="H789" s="17">
        <v>3.6621044740628897E-2</v>
      </c>
      <c r="I789" s="17">
        <v>4.5494667383060898E-2</v>
      </c>
      <c r="J789" s="17">
        <v>3.1533654264620598E-2</v>
      </c>
      <c r="K789" s="17">
        <v>1.6209299721658299E-2</v>
      </c>
      <c r="L789" s="17">
        <v>1.00500901119804E-2</v>
      </c>
      <c r="M789" s="17"/>
      <c r="N789" s="17">
        <v>2.8000931275663998E-2</v>
      </c>
      <c r="O789" s="17">
        <v>2.9032758601575899E-2</v>
      </c>
      <c r="P789" s="17">
        <v>2.41024950551205E-2</v>
      </c>
      <c r="Q789" s="17">
        <v>3.6747417943232899E-2</v>
      </c>
      <c r="R789" s="17"/>
      <c r="S789" s="17">
        <v>4.6101718696666502E-2</v>
      </c>
      <c r="T789" s="17">
        <v>2.0701075654671799E-2</v>
      </c>
      <c r="U789" s="17">
        <v>1.8774498386445099E-2</v>
      </c>
      <c r="V789" s="17">
        <v>7.27543170776396E-3</v>
      </c>
      <c r="W789" s="17">
        <v>1.8316514194518799E-2</v>
      </c>
      <c r="X789" s="17">
        <v>4.0871082485589197E-2</v>
      </c>
      <c r="Y789" s="17">
        <v>4.2384760865545601E-2</v>
      </c>
      <c r="Z789" s="17">
        <v>3.1945517105877501E-2</v>
      </c>
      <c r="AA789" s="17">
        <v>2.3129838606890499E-2</v>
      </c>
      <c r="AB789" s="17">
        <v>1.7469056730192702E-2</v>
      </c>
      <c r="AC789" s="17">
        <v>5.3350067340825098E-2</v>
      </c>
      <c r="AD789" s="17">
        <v>5.98257623602724E-2</v>
      </c>
      <c r="AE789" s="17"/>
      <c r="AF789" s="17">
        <v>2.4485861509755499E-2</v>
      </c>
      <c r="AG789" s="17">
        <v>3.6528952233958099E-2</v>
      </c>
      <c r="AH789" s="17"/>
      <c r="AI789" s="17">
        <v>1.3837567976744699E-2</v>
      </c>
      <c r="AJ789" s="17">
        <v>3.6561117235861702E-2</v>
      </c>
      <c r="AK789" s="17"/>
      <c r="AL789" s="17">
        <v>2.4115669772744298E-2</v>
      </c>
      <c r="AM789" s="17">
        <v>2.9909179077078501E-2</v>
      </c>
      <c r="AN789" s="17"/>
      <c r="AO789" s="17">
        <v>2.6723792469569001E-2</v>
      </c>
      <c r="AP789" s="17">
        <v>3.0256843236358501E-2</v>
      </c>
    </row>
    <row r="790" spans="2:42" x14ac:dyDescent="0.35">
      <c r="B790" t="s">
        <v>75</v>
      </c>
      <c r="C790" s="17">
        <v>3.0555815777726099E-2</v>
      </c>
      <c r="D790" s="17">
        <v>2.9415594553405401E-2</v>
      </c>
      <c r="E790" s="17">
        <v>3.1280135059980403E-2</v>
      </c>
      <c r="F790" s="17"/>
      <c r="G790" s="17">
        <v>5.9654769867191003E-2</v>
      </c>
      <c r="H790" s="17">
        <v>3.1769968099674903E-2</v>
      </c>
      <c r="I790" s="17">
        <v>1.99186399085532E-2</v>
      </c>
      <c r="J790" s="17">
        <v>2.34758765575898E-2</v>
      </c>
      <c r="K790" s="17">
        <v>2.92419719870863E-2</v>
      </c>
      <c r="L790" s="17">
        <v>2.5389356908425899E-2</v>
      </c>
      <c r="M790" s="17"/>
      <c r="N790" s="17">
        <v>1.9822338769241801E-2</v>
      </c>
      <c r="O790" s="17">
        <v>2.82754464577602E-2</v>
      </c>
      <c r="P790" s="17">
        <v>4.5788758968696303E-2</v>
      </c>
      <c r="Q790" s="17">
        <v>2.88545183834851E-2</v>
      </c>
      <c r="R790" s="17"/>
      <c r="S790" s="17">
        <v>2.0326342072076401E-2</v>
      </c>
      <c r="T790" s="17">
        <v>4.75904082374854E-2</v>
      </c>
      <c r="U790" s="17">
        <v>3.0991086428902401E-2</v>
      </c>
      <c r="V790" s="17">
        <v>3.3589754186990901E-2</v>
      </c>
      <c r="W790" s="17">
        <v>6.0456025685613597E-2</v>
      </c>
      <c r="X790" s="17">
        <v>3.6131116580092902E-2</v>
      </c>
      <c r="Y790" s="17">
        <v>2.3524026419503699E-2</v>
      </c>
      <c r="Z790" s="17">
        <v>2.6236904664211799E-2</v>
      </c>
      <c r="AA790" s="17">
        <v>1.4847183211779901E-2</v>
      </c>
      <c r="AB790" s="17">
        <v>3.2538780912131499E-2</v>
      </c>
      <c r="AC790" s="17">
        <v>2.0719375606385398E-2</v>
      </c>
      <c r="AD790" s="17">
        <v>0</v>
      </c>
      <c r="AE790" s="17"/>
      <c r="AF790" s="17">
        <v>2.2990956853778201E-2</v>
      </c>
      <c r="AG790" s="17">
        <v>3.7758450156331301E-2</v>
      </c>
      <c r="AH790" s="17"/>
      <c r="AI790" s="17">
        <v>2.1060306489248101E-2</v>
      </c>
      <c r="AJ790" s="17">
        <v>3.48366950081112E-2</v>
      </c>
      <c r="AK790" s="17"/>
      <c r="AL790" s="17">
        <v>1.9728372415715099E-2</v>
      </c>
      <c r="AM790" s="17">
        <v>3.1378652986096899E-2</v>
      </c>
      <c r="AN790" s="17"/>
      <c r="AO790" s="17">
        <v>2.7598299468328199E-2</v>
      </c>
      <c r="AP790" s="17">
        <v>3.1362094435743101E-2</v>
      </c>
    </row>
    <row r="791" spans="2:42" x14ac:dyDescent="0.35">
      <c r="B791" t="s">
        <v>254</v>
      </c>
      <c r="C791" s="17">
        <v>0.47858400424254999</v>
      </c>
      <c r="D791" s="17">
        <v>0.46731617822497801</v>
      </c>
      <c r="E791" s="17">
        <v>0.489690311245912</v>
      </c>
      <c r="F791" s="17"/>
      <c r="G791" s="17">
        <v>0.435970500172633</v>
      </c>
      <c r="H791" s="17">
        <v>0.51015228797787504</v>
      </c>
      <c r="I791" s="17">
        <v>0.46401722460384798</v>
      </c>
      <c r="J791" s="17">
        <v>0.45392220678564499</v>
      </c>
      <c r="K791" s="17">
        <v>0.524156271430539</v>
      </c>
      <c r="L791" s="17">
        <v>0.482614425532783</v>
      </c>
      <c r="M791" s="17"/>
      <c r="N791" s="17">
        <v>0.47459939122727302</v>
      </c>
      <c r="O791" s="17">
        <v>0.48329122189789397</v>
      </c>
      <c r="P791" s="17">
        <v>0.47997428750808202</v>
      </c>
      <c r="Q791" s="17">
        <v>0.480599944897597</v>
      </c>
      <c r="R791" s="17"/>
      <c r="S791" s="17">
        <v>0.461270918463633</v>
      </c>
      <c r="T791" s="17">
        <v>0.43442945906887898</v>
      </c>
      <c r="U791" s="17">
        <v>0.50476013356479299</v>
      </c>
      <c r="V791" s="17">
        <v>0.43144927278932599</v>
      </c>
      <c r="W791" s="17">
        <v>0.47645864267203297</v>
      </c>
      <c r="X791" s="17">
        <v>0.42049769017592498</v>
      </c>
      <c r="Y791" s="17">
        <v>0.50590154003486199</v>
      </c>
      <c r="Z791" s="17">
        <v>0.57192711195370904</v>
      </c>
      <c r="AA791" s="17">
        <v>0.52562409956584</v>
      </c>
      <c r="AB791" s="17">
        <v>0.49312076905527802</v>
      </c>
      <c r="AC791" s="17">
        <v>0.52068190453165797</v>
      </c>
      <c r="AD791" s="17">
        <v>0.51857929374358003</v>
      </c>
      <c r="AE791" s="17"/>
      <c r="AF791" s="17">
        <v>0.51102122161438701</v>
      </c>
      <c r="AG791" s="17">
        <v>0.43668680150321099</v>
      </c>
      <c r="AH791" s="17"/>
      <c r="AI791" s="17">
        <v>0.53059939760392605</v>
      </c>
      <c r="AJ791" s="17">
        <v>0.45513380159031103</v>
      </c>
      <c r="AK791" s="17"/>
      <c r="AL791" s="17">
        <v>0.52640952272392405</v>
      </c>
      <c r="AM791" s="17">
        <v>0.47494947900881201</v>
      </c>
      <c r="AN791" s="17"/>
      <c r="AO791" s="17">
        <v>0.50033231978320503</v>
      </c>
      <c r="AP791" s="17">
        <v>0.472654974328994</v>
      </c>
    </row>
    <row r="792" spans="2:42" x14ac:dyDescent="0.35">
      <c r="B792" t="s">
        <v>255</v>
      </c>
      <c r="C792" s="17">
        <v>0.110567022860836</v>
      </c>
      <c r="D792" s="17">
        <v>0.109590357354668</v>
      </c>
      <c r="E792" s="17">
        <v>0.112322171749056</v>
      </c>
      <c r="F792" s="17"/>
      <c r="G792" s="17">
        <v>0.164532384076361</v>
      </c>
      <c r="H792" s="17">
        <v>0.13447126138243301</v>
      </c>
      <c r="I792" s="17">
        <v>0.14437333061746299</v>
      </c>
      <c r="J792" s="17">
        <v>0.106200523652961</v>
      </c>
      <c r="K792" s="17">
        <v>5.8424105525974698E-2</v>
      </c>
      <c r="L792" s="17">
        <v>6.5922243281388099E-2</v>
      </c>
      <c r="M792" s="17"/>
      <c r="N792" s="17">
        <v>0.113246087157907</v>
      </c>
      <c r="O792" s="17">
        <v>0.114916408402191</v>
      </c>
      <c r="P792" s="17">
        <v>0.105654680599141</v>
      </c>
      <c r="Q792" s="17">
        <v>0.108953159799482</v>
      </c>
      <c r="R792" s="17"/>
      <c r="S792" s="17">
        <v>0.149861232076236</v>
      </c>
      <c r="T792" s="17">
        <v>0.101865580721794</v>
      </c>
      <c r="U792" s="17">
        <v>8.4158663947483198E-2</v>
      </c>
      <c r="V792" s="17">
        <v>8.7627199039262998E-2</v>
      </c>
      <c r="W792" s="17">
        <v>0.11800204417648701</v>
      </c>
      <c r="X792" s="17">
        <v>0.121152892900374</v>
      </c>
      <c r="Y792" s="17">
        <v>0.100699126010987</v>
      </c>
      <c r="Z792" s="17">
        <v>7.9712559103832306E-2</v>
      </c>
      <c r="AA792" s="17">
        <v>0.11297892926860301</v>
      </c>
      <c r="AB792" s="17">
        <v>8.8227175051287798E-2</v>
      </c>
      <c r="AC792" s="17">
        <v>0.154532123456642</v>
      </c>
      <c r="AD792" s="17">
        <v>0.10772522751526301</v>
      </c>
      <c r="AE792" s="17"/>
      <c r="AF792" s="17">
        <v>9.6397679425469701E-2</v>
      </c>
      <c r="AG792" s="17">
        <v>0.12963435609846</v>
      </c>
      <c r="AH792" s="17"/>
      <c r="AI792" s="17">
        <v>8.5738040467438603E-2</v>
      </c>
      <c r="AJ792" s="17">
        <v>0.121760722093848</v>
      </c>
      <c r="AK792" s="17"/>
      <c r="AL792" s="17">
        <v>9.3919854880581299E-2</v>
      </c>
      <c r="AM792" s="17">
        <v>0.11183213307847201</v>
      </c>
      <c r="AN792" s="17"/>
      <c r="AO792" s="17">
        <v>0.102264668572272</v>
      </c>
      <c r="AP792" s="17">
        <v>0.11283041226392899</v>
      </c>
    </row>
    <row r="793" spans="2:42" x14ac:dyDescent="0.35">
      <c r="B793" t="s">
        <v>256</v>
      </c>
      <c r="C793" s="17">
        <v>0.36801698138171401</v>
      </c>
      <c r="D793" s="17">
        <v>0.35772582087031002</v>
      </c>
      <c r="E793" s="17">
        <v>0.37736813949685699</v>
      </c>
      <c r="F793" s="17"/>
      <c r="G793" s="17">
        <v>0.271438116096272</v>
      </c>
      <c r="H793" s="17">
        <v>0.375681026595443</v>
      </c>
      <c r="I793" s="17">
        <v>0.31964389398638499</v>
      </c>
      <c r="J793" s="17">
        <v>0.34772168313268298</v>
      </c>
      <c r="K793" s="17">
        <v>0.46573216590456401</v>
      </c>
      <c r="L793" s="17">
        <v>0.41669218225139498</v>
      </c>
      <c r="M793" s="17"/>
      <c r="N793" s="17">
        <v>0.361353304069366</v>
      </c>
      <c r="O793" s="17">
        <v>0.368374813495703</v>
      </c>
      <c r="P793" s="17">
        <v>0.374319606908941</v>
      </c>
      <c r="Q793" s="17">
        <v>0.371646785098115</v>
      </c>
      <c r="R793" s="17"/>
      <c r="S793" s="17">
        <v>0.31140968638739702</v>
      </c>
      <c r="T793" s="17">
        <v>0.33256387834708501</v>
      </c>
      <c r="U793" s="17">
        <v>0.42060146961730999</v>
      </c>
      <c r="V793" s="17">
        <v>0.34382207375006302</v>
      </c>
      <c r="W793" s="17">
        <v>0.35845659849554701</v>
      </c>
      <c r="X793" s="17">
        <v>0.29934479727555102</v>
      </c>
      <c r="Y793" s="17">
        <v>0.40520241402387502</v>
      </c>
      <c r="Z793" s="17">
        <v>0.49221455284987697</v>
      </c>
      <c r="AA793" s="17">
        <v>0.41264517029723702</v>
      </c>
      <c r="AB793" s="17">
        <v>0.40489359400399</v>
      </c>
      <c r="AC793" s="17">
        <v>0.366149781075016</v>
      </c>
      <c r="AD793" s="17">
        <v>0.41085406622831699</v>
      </c>
      <c r="AE793" s="17"/>
      <c r="AF793" s="17">
        <v>0.414623542188917</v>
      </c>
      <c r="AG793" s="17">
        <v>0.30705244540475102</v>
      </c>
      <c r="AH793" s="17"/>
      <c r="AI793" s="17">
        <v>0.444861357136488</v>
      </c>
      <c r="AJ793" s="17">
        <v>0.333373079496463</v>
      </c>
      <c r="AK793" s="17"/>
      <c r="AL793" s="17">
        <v>0.43248966784334297</v>
      </c>
      <c r="AM793" s="17">
        <v>0.36311734593034001</v>
      </c>
      <c r="AN793" s="17"/>
      <c r="AO793" s="17">
        <v>0.39806765121093302</v>
      </c>
      <c r="AP793" s="17">
        <v>0.35982456206506502</v>
      </c>
    </row>
    <row r="794" spans="2:42" x14ac:dyDescent="0.35"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</row>
    <row r="795" spans="2:42" x14ac:dyDescent="0.35">
      <c r="B795" s="6" t="s">
        <v>319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</row>
    <row r="796" spans="2:42" x14ac:dyDescent="0.35">
      <c r="B796" s="24" t="s">
        <v>59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</row>
    <row r="797" spans="2:42" x14ac:dyDescent="0.35">
      <c r="B797" t="s">
        <v>301</v>
      </c>
      <c r="C797" s="17">
        <v>0.38414699890578702</v>
      </c>
      <c r="D797" s="17">
        <v>0.33841378308700598</v>
      </c>
      <c r="E797" s="17">
        <v>0.42946942034905999</v>
      </c>
      <c r="F797" s="17"/>
      <c r="G797" s="17">
        <v>0.245353386150303</v>
      </c>
      <c r="H797" s="17">
        <v>0.28939223803887398</v>
      </c>
      <c r="I797" s="17">
        <v>0.33252159308318002</v>
      </c>
      <c r="J797" s="17">
        <v>0.360493511079998</v>
      </c>
      <c r="K797" s="17">
        <v>0.53175675811779599</v>
      </c>
      <c r="L797" s="17">
        <v>0.51668828373926601</v>
      </c>
      <c r="M797" s="17"/>
      <c r="N797" s="17">
        <v>0.41267958322673098</v>
      </c>
      <c r="O797" s="17">
        <v>0.43977892365592097</v>
      </c>
      <c r="P797" s="17">
        <v>0.32359442708284297</v>
      </c>
      <c r="Q797" s="17">
        <v>0.34838807883457701</v>
      </c>
      <c r="R797" s="17"/>
      <c r="S797" s="17">
        <v>0.29101909678877302</v>
      </c>
      <c r="T797" s="17">
        <v>0.46850429985039899</v>
      </c>
      <c r="U797" s="17">
        <v>0.373970446719531</v>
      </c>
      <c r="V797" s="17">
        <v>0.32042668580660599</v>
      </c>
      <c r="W797" s="17">
        <v>0.38204884724904498</v>
      </c>
      <c r="X797" s="17">
        <v>0.37849686144549799</v>
      </c>
      <c r="Y797" s="17">
        <v>0.42170499786128002</v>
      </c>
      <c r="Z797" s="17">
        <v>0.404448384174867</v>
      </c>
      <c r="AA797" s="17">
        <v>0.39095667194115702</v>
      </c>
      <c r="AB797" s="17">
        <v>0.41557202669346699</v>
      </c>
      <c r="AC797" s="17">
        <v>0.42525419819622301</v>
      </c>
      <c r="AD797" s="17">
        <v>0.37854295439785601</v>
      </c>
      <c r="AE797" s="17"/>
      <c r="AF797" s="17">
        <v>0.40491236654687002</v>
      </c>
      <c r="AG797" s="17">
        <v>0.35617029346301698</v>
      </c>
      <c r="AH797" s="17"/>
      <c r="AI797" s="17">
        <v>0.38451600527179902</v>
      </c>
      <c r="AJ797" s="17">
        <v>0.38398063903606799</v>
      </c>
      <c r="AK797" s="17"/>
      <c r="AL797" s="17">
        <v>0.41245251502338998</v>
      </c>
      <c r="AM797" s="17">
        <v>0.38199590643778802</v>
      </c>
      <c r="AN797" s="17"/>
      <c r="AO797" s="17">
        <v>0.39504992967681601</v>
      </c>
      <c r="AP797" s="17">
        <v>0.38117463984809202</v>
      </c>
    </row>
    <row r="798" spans="2:42" x14ac:dyDescent="0.35">
      <c r="B798" t="s">
        <v>302</v>
      </c>
      <c r="C798" s="17">
        <v>0.33052153946700402</v>
      </c>
      <c r="D798" s="17">
        <v>0.33424993731584401</v>
      </c>
      <c r="E798" s="17">
        <v>0.32852717965867401</v>
      </c>
      <c r="F798" s="17"/>
      <c r="G798" s="17">
        <v>0.21242288283927299</v>
      </c>
      <c r="H798" s="17">
        <v>0.25295145835133398</v>
      </c>
      <c r="I798" s="17">
        <v>0.31070731783542499</v>
      </c>
      <c r="J798" s="17">
        <v>0.34286637803373199</v>
      </c>
      <c r="K798" s="17">
        <v>0.38510329538551102</v>
      </c>
      <c r="L798" s="17">
        <v>0.442434725124562</v>
      </c>
      <c r="M798" s="17"/>
      <c r="N798" s="17">
        <v>0.33228092267084502</v>
      </c>
      <c r="O798" s="17">
        <v>0.29579582597461601</v>
      </c>
      <c r="P798" s="17">
        <v>0.36132973003153002</v>
      </c>
      <c r="Q798" s="17">
        <v>0.332594451765864</v>
      </c>
      <c r="R798" s="17"/>
      <c r="S798" s="17">
        <v>0.29087334195847803</v>
      </c>
      <c r="T798" s="17">
        <v>0.39337885642771198</v>
      </c>
      <c r="U798" s="17">
        <v>0.38779065881770403</v>
      </c>
      <c r="V798" s="17">
        <v>0.36060366415092798</v>
      </c>
      <c r="W798" s="17">
        <v>0.31707520914877602</v>
      </c>
      <c r="X798" s="17">
        <v>0.30072880776210198</v>
      </c>
      <c r="Y798" s="17">
        <v>0.31014239751045303</v>
      </c>
      <c r="Z798" s="17">
        <v>0.36793440028276297</v>
      </c>
      <c r="AA798" s="17">
        <v>0.307936370017031</v>
      </c>
      <c r="AB798" s="17">
        <v>0.34029135715186298</v>
      </c>
      <c r="AC798" s="17">
        <v>0.311059801155528</v>
      </c>
      <c r="AD798" s="17">
        <v>0.21098883045303701</v>
      </c>
      <c r="AE798" s="17"/>
      <c r="AF798" s="17">
        <v>0.33475644592211901</v>
      </c>
      <c r="AG798" s="17">
        <v>0.32626220938324901</v>
      </c>
      <c r="AH798" s="17"/>
      <c r="AI798" s="17">
        <v>0.31165920793463903</v>
      </c>
      <c r="AJ798" s="17">
        <v>0.33902528169297502</v>
      </c>
      <c r="AK798" s="17"/>
      <c r="AL798" s="17">
        <v>0.32678627008908301</v>
      </c>
      <c r="AM798" s="17">
        <v>0.33080540321255097</v>
      </c>
      <c r="AN798" s="17"/>
      <c r="AO798" s="17">
        <v>0.32165871085576397</v>
      </c>
      <c r="AP798" s="17">
        <v>0.33293772548639999</v>
      </c>
    </row>
    <row r="799" spans="2:42" x14ac:dyDescent="0.35">
      <c r="B799" t="s">
        <v>303</v>
      </c>
      <c r="C799" s="17">
        <v>0.29026554274796901</v>
      </c>
      <c r="D799" s="17">
        <v>0.30868011680968499</v>
      </c>
      <c r="E799" s="17">
        <v>0.27251942508008098</v>
      </c>
      <c r="F799" s="17"/>
      <c r="G799" s="17">
        <v>0.25180982751796599</v>
      </c>
      <c r="H799" s="17">
        <v>0.249693468441814</v>
      </c>
      <c r="I799" s="17">
        <v>0.27692620454687</v>
      </c>
      <c r="J799" s="17">
        <v>0.34720823863300798</v>
      </c>
      <c r="K799" s="17">
        <v>0.31912103028541</v>
      </c>
      <c r="L799" s="17">
        <v>0.29439551294281002</v>
      </c>
      <c r="M799" s="17"/>
      <c r="N799" s="17">
        <v>0.29137254467320101</v>
      </c>
      <c r="O799" s="17">
        <v>0.29191197897518001</v>
      </c>
      <c r="P799" s="17">
        <v>0.29497174461609799</v>
      </c>
      <c r="Q799" s="17">
        <v>0.28583704495055401</v>
      </c>
      <c r="R799" s="17"/>
      <c r="S799" s="17">
        <v>0.229230327349639</v>
      </c>
      <c r="T799" s="17">
        <v>0.307104182238222</v>
      </c>
      <c r="U799" s="17">
        <v>0.31027340995168401</v>
      </c>
      <c r="V799" s="17">
        <v>0.28598199929955398</v>
      </c>
      <c r="W799" s="17">
        <v>0.34941658015792298</v>
      </c>
      <c r="X799" s="17">
        <v>0.27479221003834298</v>
      </c>
      <c r="Y799" s="17">
        <v>0.27393893208764802</v>
      </c>
      <c r="Z799" s="17">
        <v>0.22379409731125599</v>
      </c>
      <c r="AA799" s="17">
        <v>0.33498347126431699</v>
      </c>
      <c r="AB799" s="17">
        <v>0.241488353396694</v>
      </c>
      <c r="AC799" s="17">
        <v>0.40701254697860201</v>
      </c>
      <c r="AD799" s="17">
        <v>0.29005462009425698</v>
      </c>
      <c r="AE799" s="17"/>
      <c r="AF799" s="17">
        <v>0.28608602325944998</v>
      </c>
      <c r="AG799" s="17">
        <v>0.29675031686287101</v>
      </c>
      <c r="AH799" s="17"/>
      <c r="AI799" s="17">
        <v>0.25801055335510398</v>
      </c>
      <c r="AJ799" s="17">
        <v>0.304807123401863</v>
      </c>
      <c r="AK799" s="17"/>
      <c r="AL799" s="17">
        <v>0.19626811250060999</v>
      </c>
      <c r="AM799" s="17">
        <v>0.297408926510209</v>
      </c>
      <c r="AN799" s="17"/>
      <c r="AO799" s="17">
        <v>0.26154597158085702</v>
      </c>
      <c r="AP799" s="17">
        <v>0.29809507769452498</v>
      </c>
    </row>
    <row r="800" spans="2:42" x14ac:dyDescent="0.35">
      <c r="B800" t="s">
        <v>304</v>
      </c>
      <c r="C800" s="17">
        <v>0.192875448542285</v>
      </c>
      <c r="D800" s="17">
        <v>0.17679609812674399</v>
      </c>
      <c r="E800" s="17">
        <v>0.20645062902830499</v>
      </c>
      <c r="F800" s="17"/>
      <c r="G800" s="17">
        <v>0.20169935390633101</v>
      </c>
      <c r="H800" s="17">
        <v>0.203946631512152</v>
      </c>
      <c r="I800" s="17">
        <v>0.17406966703643101</v>
      </c>
      <c r="J800" s="17">
        <v>0.202501664145296</v>
      </c>
      <c r="K800" s="17">
        <v>0.20892045976729701</v>
      </c>
      <c r="L800" s="17">
        <v>0.17464791874145699</v>
      </c>
      <c r="M800" s="17"/>
      <c r="N800" s="17">
        <v>0.19930169938074499</v>
      </c>
      <c r="O800" s="17">
        <v>0.21379636596257601</v>
      </c>
      <c r="P800" s="17">
        <v>0.17310446753040101</v>
      </c>
      <c r="Q800" s="17">
        <v>0.18164663276856</v>
      </c>
      <c r="R800" s="17"/>
      <c r="S800" s="17">
        <v>0.15988365771361401</v>
      </c>
      <c r="T800" s="17">
        <v>0.20836770848382299</v>
      </c>
      <c r="U800" s="17">
        <v>0.216513596219919</v>
      </c>
      <c r="V800" s="17">
        <v>0.20476145425728401</v>
      </c>
      <c r="W800" s="17">
        <v>0.18706418089431701</v>
      </c>
      <c r="X800" s="17">
        <v>0.16719868877372099</v>
      </c>
      <c r="Y800" s="17">
        <v>0.21365336659870099</v>
      </c>
      <c r="Z800" s="17">
        <v>0.229629847480531</v>
      </c>
      <c r="AA800" s="17">
        <v>0.16040736176280099</v>
      </c>
      <c r="AB800" s="17">
        <v>0.235601637604586</v>
      </c>
      <c r="AC800" s="17">
        <v>0.203681119624438</v>
      </c>
      <c r="AD800" s="17">
        <v>0.139862974173591</v>
      </c>
      <c r="AE800" s="17"/>
      <c r="AF800" s="17">
        <v>0.19045170623652799</v>
      </c>
      <c r="AG800" s="17">
        <v>0.196232016907681</v>
      </c>
      <c r="AH800" s="17"/>
      <c r="AI800" s="17">
        <v>0.20718716367937301</v>
      </c>
      <c r="AJ800" s="17">
        <v>0.18642326970487499</v>
      </c>
      <c r="AK800" s="17"/>
      <c r="AL800" s="17">
        <v>0.19046809382545199</v>
      </c>
      <c r="AM800" s="17">
        <v>0.19305839672021799</v>
      </c>
      <c r="AN800" s="17"/>
      <c r="AO800" s="17">
        <v>0.23991809476015999</v>
      </c>
      <c r="AP800" s="17">
        <v>0.18005067339511599</v>
      </c>
    </row>
    <row r="801" spans="2:42" x14ac:dyDescent="0.35">
      <c r="B801" t="s">
        <v>305</v>
      </c>
      <c r="C801" s="17">
        <v>0.192762174119115</v>
      </c>
      <c r="D801" s="17">
        <v>0.13468187342316901</v>
      </c>
      <c r="E801" s="17">
        <v>0.25025282682015998</v>
      </c>
      <c r="F801" s="17"/>
      <c r="G801" s="17">
        <v>0.17728103612989601</v>
      </c>
      <c r="H801" s="17">
        <v>0.13999172767471199</v>
      </c>
      <c r="I801" s="17">
        <v>0.21553492008401801</v>
      </c>
      <c r="J801" s="17">
        <v>0.21848994852199299</v>
      </c>
      <c r="K801" s="17">
        <v>0.17777920227313099</v>
      </c>
      <c r="L801" s="17">
        <v>0.21686136869172901</v>
      </c>
      <c r="M801" s="17"/>
      <c r="N801" s="17">
        <v>0.14621968824696499</v>
      </c>
      <c r="O801" s="17">
        <v>0.19357088970392899</v>
      </c>
      <c r="P801" s="17">
        <v>0.17944522763108001</v>
      </c>
      <c r="Q801" s="17">
        <v>0.255130170622554</v>
      </c>
      <c r="R801" s="17"/>
      <c r="S801" s="17">
        <v>0.128578690829352</v>
      </c>
      <c r="T801" s="17">
        <v>0.183824233553048</v>
      </c>
      <c r="U801" s="17">
        <v>0.16436869200203499</v>
      </c>
      <c r="V801" s="17">
        <v>0.187526012216085</v>
      </c>
      <c r="W801" s="17">
        <v>0.24452666433892201</v>
      </c>
      <c r="X801" s="17">
        <v>0.253382413782408</v>
      </c>
      <c r="Y801" s="17">
        <v>0.17897125427587701</v>
      </c>
      <c r="Z801" s="17">
        <v>0.194711820259274</v>
      </c>
      <c r="AA801" s="17">
        <v>0.22267759586688601</v>
      </c>
      <c r="AB801" s="17">
        <v>0.162100083614232</v>
      </c>
      <c r="AC801" s="17">
        <v>0.23081028095526099</v>
      </c>
      <c r="AD801" s="17">
        <v>0.27295923928938998</v>
      </c>
      <c r="AE801" s="17"/>
      <c r="AF801" s="17">
        <v>0.20610381294744701</v>
      </c>
      <c r="AG801" s="17">
        <v>0.17422244751195701</v>
      </c>
      <c r="AH801" s="17"/>
      <c r="AI801" s="17">
        <v>0.205655217187174</v>
      </c>
      <c r="AJ801" s="17">
        <v>0.186949578016083</v>
      </c>
      <c r="AK801" s="17"/>
      <c r="AL801" s="17">
        <v>0.23653495252203399</v>
      </c>
      <c r="AM801" s="17">
        <v>0.18943563898247701</v>
      </c>
      <c r="AN801" s="17"/>
      <c r="AO801" s="17">
        <v>0.22367317530560701</v>
      </c>
      <c r="AP801" s="17">
        <v>0.18433521110443701</v>
      </c>
    </row>
    <row r="802" spans="2:42" x14ac:dyDescent="0.35">
      <c r="B802" t="s">
        <v>306</v>
      </c>
      <c r="C802" s="17">
        <v>0.19255843972178199</v>
      </c>
      <c r="D802" s="17">
        <v>0.29301540408235699</v>
      </c>
      <c r="E802" s="17">
        <v>9.5878065109666497E-2</v>
      </c>
      <c r="F802" s="17"/>
      <c r="G802" s="17">
        <v>0.20230736569059701</v>
      </c>
      <c r="H802" s="17">
        <v>0.20847795587847701</v>
      </c>
      <c r="I802" s="17">
        <v>0.23070337784157299</v>
      </c>
      <c r="J802" s="17">
        <v>0.18682234464509401</v>
      </c>
      <c r="K802" s="17">
        <v>0.14678373576451501</v>
      </c>
      <c r="L802" s="17">
        <v>0.17733371310847301</v>
      </c>
      <c r="M802" s="17"/>
      <c r="N802" s="17">
        <v>0.20402655891480501</v>
      </c>
      <c r="O802" s="17">
        <v>0.18688500527344301</v>
      </c>
      <c r="P802" s="17">
        <v>0.22018782579865601</v>
      </c>
      <c r="Q802" s="17">
        <v>0.16297468400402301</v>
      </c>
      <c r="R802" s="17"/>
      <c r="S802" s="17">
        <v>0.21176316309875501</v>
      </c>
      <c r="T802" s="17">
        <v>0.16696206604785299</v>
      </c>
      <c r="U802" s="17">
        <v>0.195627677404768</v>
      </c>
      <c r="V802" s="17">
        <v>0.177395314068931</v>
      </c>
      <c r="W802" s="17">
        <v>0.198468143188751</v>
      </c>
      <c r="X802" s="17">
        <v>0.231368144463449</v>
      </c>
      <c r="Y802" s="17">
        <v>0.175979573880787</v>
      </c>
      <c r="Z802" s="17">
        <v>0.14826216613422299</v>
      </c>
      <c r="AA802" s="17">
        <v>0.19905988694408799</v>
      </c>
      <c r="AB802" s="17">
        <v>0.189905107865661</v>
      </c>
      <c r="AC802" s="17">
        <v>0.13390022743483301</v>
      </c>
      <c r="AD802" s="17">
        <v>0.30593244192297497</v>
      </c>
      <c r="AE802" s="17"/>
      <c r="AF802" s="17">
        <v>0.20086314697265101</v>
      </c>
      <c r="AG802" s="17">
        <v>0.181533256275278</v>
      </c>
      <c r="AH802" s="17"/>
      <c r="AI802" s="17">
        <v>0.27454822173801002</v>
      </c>
      <c r="AJ802" s="17">
        <v>0.15559482415637399</v>
      </c>
      <c r="AK802" s="17"/>
      <c r="AL802" s="17">
        <v>0.160913333454477</v>
      </c>
      <c r="AM802" s="17">
        <v>0.194963326085903</v>
      </c>
      <c r="AN802" s="17"/>
      <c r="AO802" s="17">
        <v>0.19624363346444701</v>
      </c>
      <c r="AP802" s="17">
        <v>0.19155378150369301</v>
      </c>
    </row>
    <row r="803" spans="2:42" x14ac:dyDescent="0.35">
      <c r="B803" t="s">
        <v>213</v>
      </c>
      <c r="C803" s="17">
        <v>0.138188159720878</v>
      </c>
      <c r="D803" s="17">
        <v>0.16924831429707399</v>
      </c>
      <c r="E803" s="17">
        <v>0.107675339349364</v>
      </c>
      <c r="F803" s="17"/>
      <c r="G803" s="17">
        <v>8.3023211833488694E-2</v>
      </c>
      <c r="H803" s="17">
        <v>8.6209992751945394E-2</v>
      </c>
      <c r="I803" s="17">
        <v>0.13973706984220399</v>
      </c>
      <c r="J803" s="17">
        <v>0.13061950410289999</v>
      </c>
      <c r="K803" s="17">
        <v>0.179080217144299</v>
      </c>
      <c r="L803" s="17">
        <v>0.19503915144419601</v>
      </c>
      <c r="M803" s="17"/>
      <c r="N803" s="17">
        <v>0.15260839935850501</v>
      </c>
      <c r="O803" s="17">
        <v>0.12962073860575399</v>
      </c>
      <c r="P803" s="17">
        <v>0.134288829369136</v>
      </c>
      <c r="Q803" s="17">
        <v>0.13539820781664999</v>
      </c>
      <c r="R803" s="17"/>
      <c r="S803" s="17">
        <v>0.15407903501030301</v>
      </c>
      <c r="T803" s="17">
        <v>0.13687914553090999</v>
      </c>
      <c r="U803" s="17">
        <v>8.2828524659831607E-2</v>
      </c>
      <c r="V803" s="17">
        <v>0.130398491181141</v>
      </c>
      <c r="W803" s="17">
        <v>0.106051095355434</v>
      </c>
      <c r="X803" s="17">
        <v>0.15240392911060899</v>
      </c>
      <c r="Y803" s="17">
        <v>0.170507314827264</v>
      </c>
      <c r="Z803" s="17">
        <v>0.139196313677243</v>
      </c>
      <c r="AA803" s="17">
        <v>0.104981270216085</v>
      </c>
      <c r="AB803" s="17">
        <v>0.18340016026338499</v>
      </c>
      <c r="AC803" s="17">
        <v>0.14208930095997399</v>
      </c>
      <c r="AD803" s="17">
        <v>0.16536976649972501</v>
      </c>
      <c r="AE803" s="17"/>
      <c r="AF803" s="17">
        <v>0.14697842580787199</v>
      </c>
      <c r="AG803" s="17">
        <v>0.12651048196610501</v>
      </c>
      <c r="AH803" s="17"/>
      <c r="AI803" s="17">
        <v>0.14156986746736</v>
      </c>
      <c r="AJ803" s="17">
        <v>0.13666357773002999</v>
      </c>
      <c r="AK803" s="17"/>
      <c r="AL803" s="17">
        <v>0.13245011884577401</v>
      </c>
      <c r="AM803" s="17">
        <v>0.138624225131458</v>
      </c>
      <c r="AN803" s="17"/>
      <c r="AO803" s="17">
        <v>0.133163678237783</v>
      </c>
      <c r="AP803" s="17">
        <v>0.13955793481714701</v>
      </c>
    </row>
    <row r="804" spans="2:42" x14ac:dyDescent="0.35">
      <c r="B804" t="s">
        <v>307</v>
      </c>
      <c r="C804" s="17">
        <v>0.133275070861546</v>
      </c>
      <c r="D804" s="17">
        <v>0.130589671504866</v>
      </c>
      <c r="E804" s="17">
        <v>0.13616977857944401</v>
      </c>
      <c r="F804" s="17"/>
      <c r="G804" s="17">
        <v>0.18761620322047201</v>
      </c>
      <c r="H804" s="17">
        <v>0.12588618374399099</v>
      </c>
      <c r="I804" s="17">
        <v>0.12275778941090799</v>
      </c>
      <c r="J804" s="17">
        <v>0.12733473231319001</v>
      </c>
      <c r="K804" s="17">
        <v>0.11089058977520599</v>
      </c>
      <c r="L804" s="17">
        <v>0.13136599159172599</v>
      </c>
      <c r="M804" s="17"/>
      <c r="N804" s="17">
        <v>0.11687760510449299</v>
      </c>
      <c r="O804" s="17">
        <v>0.14677168333070001</v>
      </c>
      <c r="P804" s="17">
        <v>0.13978633578316599</v>
      </c>
      <c r="Q804" s="17">
        <v>0.13180403564411</v>
      </c>
      <c r="R804" s="17"/>
      <c r="S804" s="17">
        <v>0.12267779663346599</v>
      </c>
      <c r="T804" s="17">
        <v>0.15247943813206599</v>
      </c>
      <c r="U804" s="17">
        <v>0.130717759308803</v>
      </c>
      <c r="V804" s="17">
        <v>0.119186078378466</v>
      </c>
      <c r="W804" s="17">
        <v>0.16605853044791999</v>
      </c>
      <c r="X804" s="17">
        <v>0.109995573390544</v>
      </c>
      <c r="Y804" s="17">
        <v>0.12020062175093101</v>
      </c>
      <c r="Z804" s="17">
        <v>0.119734797249283</v>
      </c>
      <c r="AA804" s="17">
        <v>0.13926464321978599</v>
      </c>
      <c r="AB804" s="17">
        <v>0.12699629798892001</v>
      </c>
      <c r="AC804" s="17">
        <v>0.17705015427594101</v>
      </c>
      <c r="AD804" s="17">
        <v>0.11891474997137901</v>
      </c>
      <c r="AE804" s="17"/>
      <c r="AF804" s="17">
        <v>0.13563116069366399</v>
      </c>
      <c r="AG804" s="17">
        <v>0.13042347532250201</v>
      </c>
      <c r="AH804" s="17"/>
      <c r="AI804" s="17">
        <v>0.151986236452651</v>
      </c>
      <c r="AJ804" s="17">
        <v>0.12483947907581</v>
      </c>
      <c r="AK804" s="17"/>
      <c r="AL804" s="17">
        <v>0.166627118581787</v>
      </c>
      <c r="AM804" s="17">
        <v>0.13074046459097799</v>
      </c>
      <c r="AN804" s="17"/>
      <c r="AO804" s="17">
        <v>0.14556664725271201</v>
      </c>
      <c r="AP804" s="17">
        <v>0.129924138971131</v>
      </c>
    </row>
    <row r="805" spans="2:42" x14ac:dyDescent="0.35">
      <c r="B805" t="s">
        <v>308</v>
      </c>
      <c r="C805" s="17">
        <v>0.110944545595989</v>
      </c>
      <c r="D805" s="17">
        <v>9.2460102579524001E-2</v>
      </c>
      <c r="E805" s="17">
        <v>0.12795133675269199</v>
      </c>
      <c r="F805" s="17"/>
      <c r="G805" s="17">
        <v>0.15944009390178199</v>
      </c>
      <c r="H805" s="17">
        <v>0.187085385778859</v>
      </c>
      <c r="I805" s="17">
        <v>0.12314769343031499</v>
      </c>
      <c r="J805" s="17">
        <v>9.7233076245346495E-2</v>
      </c>
      <c r="K805" s="17">
        <v>6.0187955078594001E-2</v>
      </c>
      <c r="L805" s="17">
        <v>5.1515374193149999E-2</v>
      </c>
      <c r="M805" s="17"/>
      <c r="N805" s="17">
        <v>0.11812643623366301</v>
      </c>
      <c r="O805" s="17">
        <v>9.73214578521268E-2</v>
      </c>
      <c r="P805" s="17">
        <v>0.109114871549544</v>
      </c>
      <c r="Q805" s="17">
        <v>0.120427324612744</v>
      </c>
      <c r="R805" s="17"/>
      <c r="S805" s="17">
        <v>0.12820287729815699</v>
      </c>
      <c r="T805" s="17">
        <v>8.4274962036853696E-2</v>
      </c>
      <c r="U805" s="17">
        <v>6.4943284444164806E-2</v>
      </c>
      <c r="V805" s="17">
        <v>0.105746022943627</v>
      </c>
      <c r="W805" s="17">
        <v>0.109599500339411</v>
      </c>
      <c r="X805" s="17">
        <v>0.11957054621019</v>
      </c>
      <c r="Y805" s="17">
        <v>0.14576529356036699</v>
      </c>
      <c r="Z805" s="17">
        <v>0.111394726880382</v>
      </c>
      <c r="AA805" s="17">
        <v>0.146031984678164</v>
      </c>
      <c r="AB805" s="17">
        <v>9.4356198312539399E-2</v>
      </c>
      <c r="AC805" s="17">
        <v>9.5061476984176094E-2</v>
      </c>
      <c r="AD805" s="17">
        <v>0.115622418055182</v>
      </c>
      <c r="AE805" s="17"/>
      <c r="AF805" s="17">
        <v>9.8989741890439797E-2</v>
      </c>
      <c r="AG805" s="17">
        <v>0.127340710595822</v>
      </c>
      <c r="AH805" s="17"/>
      <c r="AI805" s="17">
        <v>0.12590385020215</v>
      </c>
      <c r="AJ805" s="17">
        <v>0.104200412717595</v>
      </c>
      <c r="AK805" s="17"/>
      <c r="AL805" s="17">
        <v>0.11396233503631401</v>
      </c>
      <c r="AM805" s="17">
        <v>0.110715207112701</v>
      </c>
      <c r="AN805" s="17"/>
      <c r="AO805" s="17">
        <v>0.107683206968277</v>
      </c>
      <c r="AP805" s="17">
        <v>0.111833652352133</v>
      </c>
    </row>
    <row r="806" spans="2:42" x14ac:dyDescent="0.35">
      <c r="B806" t="s">
        <v>309</v>
      </c>
      <c r="C806" s="17">
        <v>0.105292675196062</v>
      </c>
      <c r="D806" s="17">
        <v>0.124310692199088</v>
      </c>
      <c r="E806" s="17">
        <v>8.6129314926112102E-2</v>
      </c>
      <c r="F806" s="17"/>
      <c r="G806" s="17">
        <v>9.9458953836238401E-2</v>
      </c>
      <c r="H806" s="17">
        <v>0.100736337273066</v>
      </c>
      <c r="I806" s="17">
        <v>0.11496423395163601</v>
      </c>
      <c r="J806" s="17">
        <v>0.123300599370384</v>
      </c>
      <c r="K806" s="17">
        <v>0.13651922053343701</v>
      </c>
      <c r="L806" s="17">
        <v>6.9458613345489195E-2</v>
      </c>
      <c r="M806" s="17"/>
      <c r="N806" s="17">
        <v>0.11201127728372</v>
      </c>
      <c r="O806" s="17">
        <v>0.120255254335912</v>
      </c>
      <c r="P806" s="17">
        <v>9.1869770290841493E-2</v>
      </c>
      <c r="Q806" s="17">
        <v>9.4502606829791502E-2</v>
      </c>
      <c r="R806" s="17"/>
      <c r="S806" s="17">
        <v>0.10532337809928601</v>
      </c>
      <c r="T806" s="17">
        <v>0.10592337320192299</v>
      </c>
      <c r="U806" s="17">
        <v>9.8763372733135901E-2</v>
      </c>
      <c r="V806" s="17">
        <v>0.124951825798106</v>
      </c>
      <c r="W806" s="17">
        <v>0.105860845908265</v>
      </c>
      <c r="X806" s="17">
        <v>9.27116129117454E-2</v>
      </c>
      <c r="Y806" s="17">
        <v>0.10728020089694799</v>
      </c>
      <c r="Z806" s="17">
        <v>0.12340328928927401</v>
      </c>
      <c r="AA806" s="17">
        <v>0.120388333186075</v>
      </c>
      <c r="AB806" s="17">
        <v>0.107160610331344</v>
      </c>
      <c r="AC806" s="17">
        <v>5.9357921864563498E-2</v>
      </c>
      <c r="AD806" s="17">
        <v>8.3193193175364805E-2</v>
      </c>
      <c r="AE806" s="17"/>
      <c r="AF806" s="17">
        <v>9.9504764443771099E-2</v>
      </c>
      <c r="AG806" s="17">
        <v>0.113281535017954</v>
      </c>
      <c r="AH806" s="17"/>
      <c r="AI806" s="17">
        <v>0.1129750968967</v>
      </c>
      <c r="AJ806" s="17">
        <v>0.101829193828377</v>
      </c>
      <c r="AK806" s="17"/>
      <c r="AL806" s="17">
        <v>0.117220477162489</v>
      </c>
      <c r="AM806" s="17">
        <v>0.10438621566134899</v>
      </c>
      <c r="AN806" s="17"/>
      <c r="AO806" s="17">
        <v>0.108541900640895</v>
      </c>
      <c r="AP806" s="17">
        <v>0.104406870738136</v>
      </c>
    </row>
    <row r="807" spans="2:42" x14ac:dyDescent="0.35">
      <c r="B807" t="s">
        <v>310</v>
      </c>
      <c r="C807" s="17">
        <v>0.104600869102523</v>
      </c>
      <c r="D807" s="17">
        <v>9.0467436456841202E-2</v>
      </c>
      <c r="E807" s="17">
        <v>0.11915775583115</v>
      </c>
      <c r="F807" s="17"/>
      <c r="G807" s="17">
        <v>9.8268524536706203E-2</v>
      </c>
      <c r="H807" s="17">
        <v>0.115480873398957</v>
      </c>
      <c r="I807" s="17">
        <v>0.113018491084904</v>
      </c>
      <c r="J807" s="17">
        <v>0.122240320252854</v>
      </c>
      <c r="K807" s="17">
        <v>7.3684852448151095E-2</v>
      </c>
      <c r="L807" s="17">
        <v>9.9501581428109595E-2</v>
      </c>
      <c r="M807" s="17"/>
      <c r="N807" s="17">
        <v>0.106357324365245</v>
      </c>
      <c r="O807" s="17">
        <v>9.2625106137141894E-2</v>
      </c>
      <c r="P807" s="17">
        <v>0.10742358731033699</v>
      </c>
      <c r="Q807" s="17">
        <v>0.114053409450652</v>
      </c>
      <c r="R807" s="17"/>
      <c r="S807" s="17">
        <v>0.10351548710078801</v>
      </c>
      <c r="T807" s="17">
        <v>0.103567094004911</v>
      </c>
      <c r="U807" s="17">
        <v>0.126761015177068</v>
      </c>
      <c r="V807" s="17">
        <v>0.16924973140543501</v>
      </c>
      <c r="W807" s="17">
        <v>9.2029176794301795E-2</v>
      </c>
      <c r="X807" s="17">
        <v>0.113739682458795</v>
      </c>
      <c r="Y807" s="17">
        <v>7.3846839696373998E-2</v>
      </c>
      <c r="Z807" s="17">
        <v>9.0915881932837006E-2</v>
      </c>
      <c r="AA807" s="17">
        <v>9.8033535064192698E-2</v>
      </c>
      <c r="AB807" s="17">
        <v>8.6049838951261198E-2</v>
      </c>
      <c r="AC807" s="17">
        <v>8.2726421439193801E-2</v>
      </c>
      <c r="AD807" s="17">
        <v>7.9188465676249195E-2</v>
      </c>
      <c r="AE807" s="17"/>
      <c r="AF807" s="17">
        <v>0.107599789208355</v>
      </c>
      <c r="AG807" s="17">
        <v>0.10147916224794799</v>
      </c>
      <c r="AH807" s="17"/>
      <c r="AI807" s="17">
        <v>9.3991882954621297E-2</v>
      </c>
      <c r="AJ807" s="17">
        <v>0.109383739307401</v>
      </c>
      <c r="AK807" s="17"/>
      <c r="AL807" s="17">
        <v>0.128422504963218</v>
      </c>
      <c r="AM807" s="17">
        <v>0.102790531454468</v>
      </c>
      <c r="AN807" s="17"/>
      <c r="AO807" s="17">
        <v>0.10373822652384999</v>
      </c>
      <c r="AP807" s="17">
        <v>0.104836042886171</v>
      </c>
    </row>
    <row r="808" spans="2:42" x14ac:dyDescent="0.35">
      <c r="B808" t="s">
        <v>311</v>
      </c>
      <c r="C808" s="17">
        <v>7.7018180541200895E-2</v>
      </c>
      <c r="D808" s="17">
        <v>8.0393848556877298E-2</v>
      </c>
      <c r="E808" s="17">
        <v>7.2891138422090399E-2</v>
      </c>
      <c r="F808" s="17"/>
      <c r="G808" s="17">
        <v>5.5588612621482798E-2</v>
      </c>
      <c r="H808" s="17">
        <v>9.32579733274225E-2</v>
      </c>
      <c r="I808" s="17">
        <v>5.33246364269159E-2</v>
      </c>
      <c r="J808" s="17">
        <v>7.7920190405940504E-2</v>
      </c>
      <c r="K808" s="17">
        <v>7.1358771872245597E-2</v>
      </c>
      <c r="L808" s="17">
        <v>0.10044254263026201</v>
      </c>
      <c r="M808" s="17"/>
      <c r="N808" s="17">
        <v>9.6750279811480502E-2</v>
      </c>
      <c r="O808" s="17">
        <v>7.0231165045802596E-2</v>
      </c>
      <c r="P808" s="17">
        <v>6.9170597411464002E-2</v>
      </c>
      <c r="Q808" s="17">
        <v>6.8049449327889297E-2</v>
      </c>
      <c r="R808" s="17"/>
      <c r="S808" s="17">
        <v>9.8469034564573399E-2</v>
      </c>
      <c r="T808" s="17">
        <v>8.1749296237366403E-2</v>
      </c>
      <c r="U808" s="17">
        <v>6.5710798986269803E-2</v>
      </c>
      <c r="V808" s="17">
        <v>6.8829134657137095E-2</v>
      </c>
      <c r="W808" s="17">
        <v>9.4149158658612606E-2</v>
      </c>
      <c r="X808" s="17">
        <v>6.9502783339212906E-2</v>
      </c>
      <c r="Y808" s="17">
        <v>6.6514314120135795E-2</v>
      </c>
      <c r="Z808" s="17">
        <v>8.9532700219154299E-2</v>
      </c>
      <c r="AA808" s="17">
        <v>6.9318721926326293E-2</v>
      </c>
      <c r="AB808" s="17">
        <v>6.4780524807690504E-2</v>
      </c>
      <c r="AC808" s="17">
        <v>6.3551292767200396E-2</v>
      </c>
      <c r="AD808" s="17">
        <v>9.2575021340877597E-2</v>
      </c>
      <c r="AE808" s="17"/>
      <c r="AF808" s="17">
        <v>7.6643299815195201E-2</v>
      </c>
      <c r="AG808" s="17">
        <v>7.8206036848449706E-2</v>
      </c>
      <c r="AH808" s="17"/>
      <c r="AI808" s="17">
        <v>8.5989307934493803E-2</v>
      </c>
      <c r="AJ808" s="17">
        <v>7.2973709437614401E-2</v>
      </c>
      <c r="AK808" s="17"/>
      <c r="AL808" s="17">
        <v>0.107950259089101</v>
      </c>
      <c r="AM808" s="17">
        <v>7.4667481090695195E-2</v>
      </c>
      <c r="AN808" s="17"/>
      <c r="AO808" s="17">
        <v>7.4455999082508897E-2</v>
      </c>
      <c r="AP808" s="17">
        <v>7.7716682937128703E-2</v>
      </c>
    </row>
    <row r="809" spans="2:42" x14ac:dyDescent="0.35">
      <c r="B809" t="s">
        <v>312</v>
      </c>
      <c r="C809" s="17">
        <v>7.6482156460844497E-2</v>
      </c>
      <c r="D809" s="17">
        <v>5.32174899554115E-2</v>
      </c>
      <c r="E809" s="17">
        <v>9.9123275467640104E-2</v>
      </c>
      <c r="F809" s="17"/>
      <c r="G809" s="17">
        <v>8.0440558344935395E-2</v>
      </c>
      <c r="H809" s="17">
        <v>6.6153805114697803E-2</v>
      </c>
      <c r="I809" s="17">
        <v>8.2320645672439505E-2</v>
      </c>
      <c r="J809" s="17">
        <v>6.73421359798278E-2</v>
      </c>
      <c r="K809" s="17">
        <v>7.5857020893881605E-2</v>
      </c>
      <c r="L809" s="17">
        <v>8.5367662117370804E-2</v>
      </c>
      <c r="M809" s="17"/>
      <c r="N809" s="17">
        <v>6.2560048091582401E-2</v>
      </c>
      <c r="O809" s="17">
        <v>7.6422485918515207E-2</v>
      </c>
      <c r="P809" s="17">
        <v>7.9534152202321295E-2</v>
      </c>
      <c r="Q809" s="17">
        <v>8.9914017136591903E-2</v>
      </c>
      <c r="R809" s="17"/>
      <c r="S809" s="17">
        <v>7.0463131858953004E-2</v>
      </c>
      <c r="T809" s="17">
        <v>5.7159409816024E-2</v>
      </c>
      <c r="U809" s="17">
        <v>8.2848595365216507E-2</v>
      </c>
      <c r="V809" s="17">
        <v>8.3811950915606406E-2</v>
      </c>
      <c r="W809" s="17">
        <v>8.5923333013221304E-2</v>
      </c>
      <c r="X809" s="17">
        <v>7.7878801595358302E-2</v>
      </c>
      <c r="Y809" s="17">
        <v>5.4351040454242702E-2</v>
      </c>
      <c r="Z809" s="17">
        <v>6.0974121799300701E-2</v>
      </c>
      <c r="AA809" s="17">
        <v>8.8042003154852999E-2</v>
      </c>
      <c r="AB809" s="17">
        <v>8.6741644958143904E-2</v>
      </c>
      <c r="AC809" s="17">
        <v>7.8765076914672799E-2</v>
      </c>
      <c r="AD809" s="17">
        <v>0.12585097646753299</v>
      </c>
      <c r="AE809" s="17"/>
      <c r="AF809" s="17">
        <v>7.71439264782635E-2</v>
      </c>
      <c r="AG809" s="17">
        <v>7.5229550140809703E-2</v>
      </c>
      <c r="AH809" s="17"/>
      <c r="AI809" s="17">
        <v>7.0436070552552105E-2</v>
      </c>
      <c r="AJ809" s="17">
        <v>7.92079253273274E-2</v>
      </c>
      <c r="AK809" s="17"/>
      <c r="AL809" s="17">
        <v>7.0925352274819706E-2</v>
      </c>
      <c r="AM809" s="17">
        <v>7.6904448694663397E-2</v>
      </c>
      <c r="AN809" s="17"/>
      <c r="AO809" s="17">
        <v>8.1748335289282797E-2</v>
      </c>
      <c r="AP809" s="17">
        <v>7.5046489788380702E-2</v>
      </c>
    </row>
    <row r="810" spans="2:42" x14ac:dyDescent="0.35">
      <c r="B810" t="s">
        <v>313</v>
      </c>
      <c r="C810" s="17">
        <v>6.4726952833297699E-2</v>
      </c>
      <c r="D810" s="17">
        <v>8.8609670555324302E-2</v>
      </c>
      <c r="E810" s="17">
        <v>4.1266433973675902E-2</v>
      </c>
      <c r="F810" s="17"/>
      <c r="G810" s="17">
        <v>0.114415092130757</v>
      </c>
      <c r="H810" s="17">
        <v>7.8756689855617998E-2</v>
      </c>
      <c r="I810" s="17">
        <v>7.1186333485342895E-2</v>
      </c>
      <c r="J810" s="17">
        <v>5.7505118897280598E-2</v>
      </c>
      <c r="K810" s="17">
        <v>4.6207946478994198E-2</v>
      </c>
      <c r="L810" s="17">
        <v>3.3044711924821703E-2</v>
      </c>
      <c r="M810" s="17"/>
      <c r="N810" s="17">
        <v>7.93357539561379E-2</v>
      </c>
      <c r="O810" s="17">
        <v>4.6846055514837101E-2</v>
      </c>
      <c r="P810" s="17">
        <v>6.55255150696816E-2</v>
      </c>
      <c r="Q810" s="17">
        <v>6.7682030905164406E-2</v>
      </c>
      <c r="R810" s="17"/>
      <c r="S810" s="17">
        <v>0.10642279573149201</v>
      </c>
      <c r="T810" s="17">
        <v>4.2118649645715302E-2</v>
      </c>
      <c r="U810" s="17">
        <v>5.2282572939090798E-2</v>
      </c>
      <c r="V810" s="17">
        <v>5.4462627367720097E-2</v>
      </c>
      <c r="W810" s="17">
        <v>5.7466030043339701E-2</v>
      </c>
      <c r="X810" s="17">
        <v>5.0007929691221198E-2</v>
      </c>
      <c r="Y810" s="17">
        <v>7.8232678586858895E-2</v>
      </c>
      <c r="Z810" s="17">
        <v>5.4758056906503198E-2</v>
      </c>
      <c r="AA810" s="17">
        <v>8.1879527371444993E-2</v>
      </c>
      <c r="AB810" s="17">
        <v>4.3528940869838002E-2</v>
      </c>
      <c r="AC810" s="17">
        <v>5.8756025070667697E-2</v>
      </c>
      <c r="AD810" s="17">
        <v>8.1295025142924596E-2</v>
      </c>
      <c r="AE810" s="17"/>
      <c r="AF810" s="17">
        <v>6.1536282943995498E-2</v>
      </c>
      <c r="AG810" s="17">
        <v>6.8168203958947501E-2</v>
      </c>
      <c r="AH810" s="17"/>
      <c r="AI810" s="17">
        <v>6.4479200450678995E-2</v>
      </c>
      <c r="AJ810" s="17">
        <v>6.4838647529896903E-2</v>
      </c>
      <c r="AK810" s="17"/>
      <c r="AL810" s="17">
        <v>4.93101965033736E-2</v>
      </c>
      <c r="AM810" s="17">
        <v>6.5898557275502007E-2</v>
      </c>
      <c r="AN810" s="17"/>
      <c r="AO810" s="17">
        <v>7.5096043493961998E-2</v>
      </c>
      <c r="AP810" s="17">
        <v>6.19001293678886E-2</v>
      </c>
    </row>
    <row r="811" spans="2:42" x14ac:dyDescent="0.35">
      <c r="B811" t="s">
        <v>314</v>
      </c>
      <c r="C811" s="17">
        <v>6.2794979749156293E-2</v>
      </c>
      <c r="D811" s="17">
        <v>5.5406899477139698E-2</v>
      </c>
      <c r="E811" s="17">
        <v>7.0463258757423694E-2</v>
      </c>
      <c r="F811" s="17"/>
      <c r="G811" s="17">
        <v>0.107265722797695</v>
      </c>
      <c r="H811" s="17">
        <v>0.118043038079473</v>
      </c>
      <c r="I811" s="17">
        <v>8.2139193156527499E-2</v>
      </c>
      <c r="J811" s="17">
        <v>3.3106428247776598E-2</v>
      </c>
      <c r="K811" s="17">
        <v>3.2379560972221E-2</v>
      </c>
      <c r="L811" s="17">
        <v>1.6654750151185199E-2</v>
      </c>
      <c r="M811" s="17"/>
      <c r="N811" s="17">
        <v>8.2976951786826306E-2</v>
      </c>
      <c r="O811" s="17">
        <v>5.7396880517108499E-2</v>
      </c>
      <c r="P811" s="17">
        <v>5.9624184159647597E-2</v>
      </c>
      <c r="Q811" s="17">
        <v>5.0232842199582697E-2</v>
      </c>
      <c r="R811" s="17"/>
      <c r="S811" s="17">
        <v>9.9338749987036595E-2</v>
      </c>
      <c r="T811" s="17">
        <v>5.0102247039943898E-2</v>
      </c>
      <c r="U811" s="17">
        <v>5.87929960544466E-2</v>
      </c>
      <c r="V811" s="17">
        <v>4.5812785446718803E-2</v>
      </c>
      <c r="W811" s="17">
        <v>3.39530702359492E-2</v>
      </c>
      <c r="X811" s="17">
        <v>6.5460202452075095E-2</v>
      </c>
      <c r="Y811" s="17">
        <v>6.8903405201864401E-2</v>
      </c>
      <c r="Z811" s="17">
        <v>0.110897002689022</v>
      </c>
      <c r="AA811" s="17">
        <v>4.5903514622905699E-2</v>
      </c>
      <c r="AB811" s="17">
        <v>5.1047052920863797E-2</v>
      </c>
      <c r="AC811" s="17">
        <v>7.0795343269045102E-2</v>
      </c>
      <c r="AD811" s="17">
        <v>7.2104545348418397E-2</v>
      </c>
      <c r="AE811" s="17"/>
      <c r="AF811" s="17">
        <v>5.9785873302223701E-2</v>
      </c>
      <c r="AG811" s="17">
        <v>6.6656926449791001E-2</v>
      </c>
      <c r="AH811" s="17"/>
      <c r="AI811" s="17">
        <v>6.0649556995807603E-2</v>
      </c>
      <c r="AJ811" s="17">
        <v>6.3762204931732805E-2</v>
      </c>
      <c r="AK811" s="17"/>
      <c r="AL811" s="17">
        <v>3.8591477871156597E-2</v>
      </c>
      <c r="AM811" s="17">
        <v>6.46343375044659E-2</v>
      </c>
      <c r="AN811" s="17"/>
      <c r="AO811" s="17">
        <v>5.7273452622515798E-2</v>
      </c>
      <c r="AP811" s="17">
        <v>6.4300259523176501E-2</v>
      </c>
    </row>
    <row r="812" spans="2:42" x14ac:dyDescent="0.35">
      <c r="B812" t="s">
        <v>315</v>
      </c>
      <c r="C812" s="17">
        <v>5.2932603287093601E-2</v>
      </c>
      <c r="D812" s="17">
        <v>5.77563754074224E-2</v>
      </c>
      <c r="E812" s="17">
        <v>4.8606908523768901E-2</v>
      </c>
      <c r="F812" s="17"/>
      <c r="G812" s="17">
        <v>0.11017554831050801</v>
      </c>
      <c r="H812" s="17">
        <v>5.6835442621878098E-2</v>
      </c>
      <c r="I812" s="17">
        <v>5.7761275158000502E-2</v>
      </c>
      <c r="J812" s="17">
        <v>5.7177678874152003E-2</v>
      </c>
      <c r="K812" s="17">
        <v>3.5116211129033799E-2</v>
      </c>
      <c r="L812" s="17">
        <v>1.6012628629190201E-2</v>
      </c>
      <c r="M812" s="17"/>
      <c r="N812" s="17">
        <v>5.10681511969669E-2</v>
      </c>
      <c r="O812" s="17">
        <v>4.3849073276057797E-2</v>
      </c>
      <c r="P812" s="17">
        <v>4.9403526230374903E-2</v>
      </c>
      <c r="Q812" s="17">
        <v>6.8192327236299893E-2</v>
      </c>
      <c r="R812" s="17"/>
      <c r="S812" s="17">
        <v>8.6195578803507297E-2</v>
      </c>
      <c r="T812" s="17">
        <v>2.9495651244288799E-2</v>
      </c>
      <c r="U812" s="17">
        <v>6.6194777774684896E-2</v>
      </c>
      <c r="V812" s="17">
        <v>7.0502629435041694E-2</v>
      </c>
      <c r="W812" s="17">
        <v>3.76480760908941E-2</v>
      </c>
      <c r="X812" s="17">
        <v>6.2299177332355897E-2</v>
      </c>
      <c r="Y812" s="17">
        <v>5.3825963766725299E-2</v>
      </c>
      <c r="Z812" s="17">
        <v>5.4724197549522201E-2</v>
      </c>
      <c r="AA812" s="17">
        <v>3.0926423041568799E-2</v>
      </c>
      <c r="AB812" s="17">
        <v>4.41201572000645E-2</v>
      </c>
      <c r="AC812" s="17">
        <v>3.1934681718118599E-2</v>
      </c>
      <c r="AD812" s="17">
        <v>5.6044968068915797E-2</v>
      </c>
      <c r="AE812" s="17"/>
      <c r="AF812" s="17">
        <v>4.8391989769728902E-2</v>
      </c>
      <c r="AG812" s="17">
        <v>5.9529887498080601E-2</v>
      </c>
      <c r="AH812" s="17"/>
      <c r="AI812" s="17">
        <v>5.06980260922614E-2</v>
      </c>
      <c r="AJ812" s="17">
        <v>5.3940022142831702E-2</v>
      </c>
      <c r="AK812" s="17"/>
      <c r="AL812" s="17">
        <v>5.3203427451130297E-2</v>
      </c>
      <c r="AM812" s="17">
        <v>5.2912021863423697E-2</v>
      </c>
      <c r="AN812" s="17"/>
      <c r="AO812" s="17">
        <v>5.0610116493228698E-2</v>
      </c>
      <c r="AP812" s="17">
        <v>5.3565760077968802E-2</v>
      </c>
    </row>
    <row r="813" spans="2:42" x14ac:dyDescent="0.35">
      <c r="B813" t="s">
        <v>316</v>
      </c>
      <c r="C813" s="17">
        <v>4.9028436135014702E-2</v>
      </c>
      <c r="D813" s="17">
        <v>5.10097549787683E-2</v>
      </c>
      <c r="E813" s="17">
        <v>4.7449531699331499E-2</v>
      </c>
      <c r="F813" s="17"/>
      <c r="G813" s="17">
        <v>0.1038288216237</v>
      </c>
      <c r="H813" s="17">
        <v>7.2580723630242802E-2</v>
      </c>
      <c r="I813" s="17">
        <v>5.45854264056468E-2</v>
      </c>
      <c r="J813" s="17">
        <v>3.00648400275739E-2</v>
      </c>
      <c r="K813" s="17">
        <v>1.9436764138245501E-2</v>
      </c>
      <c r="L813" s="17">
        <v>2.3846777011722199E-2</v>
      </c>
      <c r="M813" s="17"/>
      <c r="N813" s="17">
        <v>5.3847594538572997E-2</v>
      </c>
      <c r="O813" s="17">
        <v>3.8215699528519803E-2</v>
      </c>
      <c r="P813" s="17">
        <v>5.6415032120840897E-2</v>
      </c>
      <c r="Q813" s="17">
        <v>4.4917263930411302E-2</v>
      </c>
      <c r="R813" s="17"/>
      <c r="S813" s="17">
        <v>7.3808617067125007E-2</v>
      </c>
      <c r="T813" s="17">
        <v>4.2917053750714501E-2</v>
      </c>
      <c r="U813" s="17">
        <v>1.6055043546186001E-2</v>
      </c>
      <c r="V813" s="17">
        <v>4.2747207470048801E-2</v>
      </c>
      <c r="W813" s="17">
        <v>3.59391182021115E-2</v>
      </c>
      <c r="X813" s="17">
        <v>5.03049750585556E-2</v>
      </c>
      <c r="Y813" s="17">
        <v>5.7106854337344498E-2</v>
      </c>
      <c r="Z813" s="17">
        <v>7.6513367389676706E-2</v>
      </c>
      <c r="AA813" s="17">
        <v>5.1356295044088798E-2</v>
      </c>
      <c r="AB813" s="17">
        <v>3.3906287114776397E-2</v>
      </c>
      <c r="AC813" s="17">
        <v>6.0312626866580801E-2</v>
      </c>
      <c r="AD813" s="17">
        <v>5.36000815691507E-2</v>
      </c>
      <c r="AE813" s="17"/>
      <c r="AF813" s="17">
        <v>4.1764456277251602E-2</v>
      </c>
      <c r="AG813" s="17">
        <v>5.8511484941674199E-2</v>
      </c>
      <c r="AH813" s="17"/>
      <c r="AI813" s="17">
        <v>5.1648992760043103E-2</v>
      </c>
      <c r="AJ813" s="17">
        <v>4.7847005409467E-2</v>
      </c>
      <c r="AK813" s="17"/>
      <c r="AL813" s="17">
        <v>6.8534752597897305E-2</v>
      </c>
      <c r="AM813" s="17">
        <v>4.7546043436454799E-2</v>
      </c>
      <c r="AN813" s="17"/>
      <c r="AO813" s="17">
        <v>4.12547440532543E-2</v>
      </c>
      <c r="AP813" s="17">
        <v>5.1147701546874702E-2</v>
      </c>
    </row>
    <row r="814" spans="2:42" x14ac:dyDescent="0.35">
      <c r="B814" t="s">
        <v>49</v>
      </c>
      <c r="C814" s="17">
        <v>4.8291978783978E-2</v>
      </c>
      <c r="D814" s="17">
        <v>3.4395964874570098E-2</v>
      </c>
      <c r="E814" s="17">
        <v>6.1445820471877598E-2</v>
      </c>
      <c r="F814" s="17"/>
      <c r="G814" s="17">
        <v>5.0216703215443199E-2</v>
      </c>
      <c r="H814" s="17">
        <v>7.7126523747144501E-2</v>
      </c>
      <c r="I814" s="17">
        <v>7.5823301775649193E-2</v>
      </c>
      <c r="J814" s="17">
        <v>3.5227093853888003E-2</v>
      </c>
      <c r="K814" s="17">
        <v>2.0641970523059001E-2</v>
      </c>
      <c r="L814" s="17">
        <v>3.0181790654745199E-2</v>
      </c>
      <c r="M814" s="17"/>
      <c r="N814" s="17">
        <v>5.3520199698160999E-2</v>
      </c>
      <c r="O814" s="17">
        <v>3.9363780099157197E-2</v>
      </c>
      <c r="P814" s="17">
        <v>4.5591676368579102E-2</v>
      </c>
      <c r="Q814" s="17">
        <v>5.3594501388355302E-2</v>
      </c>
      <c r="R814" s="17"/>
      <c r="S814" s="17">
        <v>7.2055840978670294E-2</v>
      </c>
      <c r="T814" s="17">
        <v>2.5848770855941301E-2</v>
      </c>
      <c r="U814" s="17">
        <v>3.9937491728272899E-2</v>
      </c>
      <c r="V814" s="17">
        <v>4.54830582423583E-2</v>
      </c>
      <c r="W814" s="17">
        <v>6.3801070241003704E-2</v>
      </c>
      <c r="X814" s="17">
        <v>5.4325092279279702E-2</v>
      </c>
      <c r="Y814" s="17">
        <v>4.1259756910286903E-2</v>
      </c>
      <c r="Z814" s="17">
        <v>3.6102951865608503E-2</v>
      </c>
      <c r="AA814" s="17">
        <v>4.8786769746887899E-2</v>
      </c>
      <c r="AB814" s="17">
        <v>4.3688229573969201E-2</v>
      </c>
      <c r="AC814" s="17">
        <v>5.1674785111114702E-2</v>
      </c>
      <c r="AD814" s="17">
        <v>5.2418587593239398E-2</v>
      </c>
      <c r="AE814" s="17"/>
      <c r="AF814" s="17">
        <v>6.5136744506020597E-2</v>
      </c>
      <c r="AG814" s="17">
        <v>2.5983434072299898E-2</v>
      </c>
      <c r="AH814" s="17"/>
      <c r="AI814" s="17">
        <v>4.4262379147580098E-2</v>
      </c>
      <c r="AJ814" s="17">
        <v>5.0108651156796802E-2</v>
      </c>
      <c r="AK814" s="17"/>
      <c r="AL814" s="17">
        <v>6.0664219601087997E-2</v>
      </c>
      <c r="AM814" s="17">
        <v>4.7351743886886698E-2</v>
      </c>
      <c r="AN814" s="17"/>
      <c r="AO814" s="17">
        <v>4.7754772001194497E-2</v>
      </c>
      <c r="AP814" s="17">
        <v>4.8438432199137099E-2</v>
      </c>
    </row>
    <row r="815" spans="2:42" x14ac:dyDescent="0.35">
      <c r="B815" t="s">
        <v>317</v>
      </c>
      <c r="C815" s="17">
        <v>3.1292304037550997E-2</v>
      </c>
      <c r="D815" s="17">
        <v>2.9451772700734399E-2</v>
      </c>
      <c r="E815" s="17">
        <v>3.2705211740652697E-2</v>
      </c>
      <c r="F815" s="17"/>
      <c r="G815" s="17">
        <v>8.0992040744907498E-2</v>
      </c>
      <c r="H815" s="17">
        <v>5.0561421548566202E-2</v>
      </c>
      <c r="I815" s="17">
        <v>2.2499904735128799E-2</v>
      </c>
      <c r="J815" s="17">
        <v>5.2833779759589201E-3</v>
      </c>
      <c r="K815" s="17">
        <v>1.9250925769509899E-2</v>
      </c>
      <c r="L815" s="17">
        <v>1.8658828191834599E-2</v>
      </c>
      <c r="M815" s="17"/>
      <c r="N815" s="17">
        <v>3.2511755313816199E-2</v>
      </c>
      <c r="O815" s="17">
        <v>2.7020463894278202E-2</v>
      </c>
      <c r="P815" s="17">
        <v>2.7599186890455901E-2</v>
      </c>
      <c r="Q815" s="17">
        <v>3.8079488431274899E-2</v>
      </c>
      <c r="R815" s="17"/>
      <c r="S815" s="17">
        <v>4.14348622344822E-2</v>
      </c>
      <c r="T815" s="17">
        <v>1.6218484612241499E-2</v>
      </c>
      <c r="U815" s="17">
        <v>2.64534186093211E-2</v>
      </c>
      <c r="V815" s="17">
        <v>3.1906488548862501E-2</v>
      </c>
      <c r="W815" s="17">
        <v>3.1566309860636597E-2</v>
      </c>
      <c r="X815" s="17">
        <v>3.7210045414073301E-2</v>
      </c>
      <c r="Y815" s="17">
        <v>3.8806890364460098E-2</v>
      </c>
      <c r="Z815" s="17">
        <v>3.9424288306841797E-2</v>
      </c>
      <c r="AA815" s="17">
        <v>3.1647619296484499E-2</v>
      </c>
      <c r="AB815" s="17">
        <v>2.71308316122102E-2</v>
      </c>
      <c r="AC815" s="17">
        <v>1.8825825260632801E-2</v>
      </c>
      <c r="AD815" s="17">
        <v>4.3014782813141098E-2</v>
      </c>
      <c r="AE815" s="17"/>
      <c r="AF815" s="17">
        <v>3.1340512466569097E-2</v>
      </c>
      <c r="AG815" s="17">
        <v>3.1504274844330098E-2</v>
      </c>
      <c r="AH815" s="17"/>
      <c r="AI815" s="17">
        <v>2.5092488091036601E-2</v>
      </c>
      <c r="AJ815" s="17">
        <v>3.4087379321174602E-2</v>
      </c>
      <c r="AK815" s="17"/>
      <c r="AL815" s="17">
        <v>2.0599951148329201E-2</v>
      </c>
      <c r="AM815" s="17">
        <v>3.2104874974948003E-2</v>
      </c>
      <c r="AN815" s="17"/>
      <c r="AO815" s="17">
        <v>1.7288169708430199E-2</v>
      </c>
      <c r="AP815" s="17">
        <v>3.5110113798292798E-2</v>
      </c>
    </row>
    <row r="816" spans="2:42" x14ac:dyDescent="0.35">
      <c r="B816" t="s">
        <v>99</v>
      </c>
      <c r="C816" s="17">
        <v>1.2518975813649301E-2</v>
      </c>
      <c r="D816" s="17">
        <v>1.5288025638758E-2</v>
      </c>
      <c r="E816" s="17">
        <v>9.9063081445302792E-3</v>
      </c>
      <c r="F816" s="17"/>
      <c r="G816" s="17">
        <v>9.0493728483787596E-3</v>
      </c>
      <c r="H816" s="17">
        <v>4.2918856913824899E-3</v>
      </c>
      <c r="I816" s="17">
        <v>1.5749322694836702E-2</v>
      </c>
      <c r="J816" s="17">
        <v>1.7126222839934101E-2</v>
      </c>
      <c r="K816" s="17">
        <v>1.79928260106463E-2</v>
      </c>
      <c r="L816" s="17">
        <v>1.1518422260395201E-2</v>
      </c>
      <c r="M816" s="17"/>
      <c r="N816" s="17">
        <v>1.19134658060264E-2</v>
      </c>
      <c r="O816" s="17">
        <v>1.4124900486239E-2</v>
      </c>
      <c r="P816" s="17">
        <v>1.0023060859741501E-2</v>
      </c>
      <c r="Q816" s="17">
        <v>1.38682310322396E-2</v>
      </c>
      <c r="R816" s="17"/>
      <c r="S816" s="17">
        <v>2.2222054230945299E-2</v>
      </c>
      <c r="T816" s="17">
        <v>0</v>
      </c>
      <c r="U816" s="17">
        <v>2.2552662477638399E-2</v>
      </c>
      <c r="V816" s="17">
        <v>1.03412543385296E-2</v>
      </c>
      <c r="W816" s="17">
        <v>4.11779125205283E-3</v>
      </c>
      <c r="X816" s="17">
        <v>1.0778819040169399E-2</v>
      </c>
      <c r="Y816" s="17">
        <v>1.0246248282973099E-2</v>
      </c>
      <c r="Z816" s="17">
        <v>9.9535782056681607E-3</v>
      </c>
      <c r="AA816" s="17">
        <v>1.0695334880411101E-2</v>
      </c>
      <c r="AB816" s="17">
        <v>3.01300022661351E-2</v>
      </c>
      <c r="AC816" s="17">
        <v>6.1141231717297103E-3</v>
      </c>
      <c r="AD816" s="17">
        <v>0</v>
      </c>
      <c r="AE816" s="17"/>
      <c r="AF816" s="17">
        <v>1.0255366374151699E-2</v>
      </c>
      <c r="AG816" s="17">
        <v>1.5685098588387299E-2</v>
      </c>
      <c r="AH816" s="17"/>
      <c r="AI816" s="17">
        <v>1.0144972242872599E-2</v>
      </c>
      <c r="AJ816" s="17">
        <v>1.3589252538177299E-2</v>
      </c>
      <c r="AK816" s="17"/>
      <c r="AL816" s="17">
        <v>1.6135719879847001E-2</v>
      </c>
      <c r="AM816" s="17">
        <v>1.2244119461016299E-2</v>
      </c>
      <c r="AN816" s="17"/>
      <c r="AO816" s="17">
        <v>1.4712853560633799E-2</v>
      </c>
      <c r="AP816" s="17">
        <v>1.19208804455625E-2</v>
      </c>
    </row>
    <row r="817" spans="2:42" x14ac:dyDescent="0.35">
      <c r="B817" t="s">
        <v>318</v>
      </c>
      <c r="C817" s="17">
        <v>4.3782525082634201E-2</v>
      </c>
      <c r="D817" s="17">
        <v>3.71436340497934E-2</v>
      </c>
      <c r="E817" s="17">
        <v>4.99711086749604E-2</v>
      </c>
      <c r="F817" s="17"/>
      <c r="G817" s="17">
        <v>4.48297176186827E-2</v>
      </c>
      <c r="H817" s="17">
        <v>5.97123571442114E-2</v>
      </c>
      <c r="I817" s="17">
        <v>3.5242025107548001E-2</v>
      </c>
      <c r="J817" s="17">
        <v>3.5083953010181197E-2</v>
      </c>
      <c r="K817" s="17">
        <v>4.0058285596638002E-2</v>
      </c>
      <c r="L817" s="17">
        <v>4.6582258967272597E-2</v>
      </c>
      <c r="M817" s="17"/>
      <c r="N817" s="17">
        <v>2.14310241282425E-2</v>
      </c>
      <c r="O817" s="17">
        <v>4.96357312869838E-2</v>
      </c>
      <c r="P817" s="17">
        <v>5.73804938497956E-2</v>
      </c>
      <c r="Q817" s="17">
        <v>4.9115590070182902E-2</v>
      </c>
      <c r="R817" s="17"/>
      <c r="S817" s="17">
        <v>3.5965055265944103E-2</v>
      </c>
      <c r="T817" s="17">
        <v>4.3772849452960401E-2</v>
      </c>
      <c r="U817" s="17">
        <v>6.4664889904075706E-2</v>
      </c>
      <c r="V817" s="17">
        <v>5.2588495071187499E-2</v>
      </c>
      <c r="W817" s="17">
        <v>4.0881094358208199E-2</v>
      </c>
      <c r="X817" s="17">
        <v>3.9342372851490198E-2</v>
      </c>
      <c r="Y817" s="17">
        <v>4.5579139098257601E-2</v>
      </c>
      <c r="Z817" s="17">
        <v>5.2379286611069997E-2</v>
      </c>
      <c r="AA817" s="17">
        <v>3.77065619056519E-2</v>
      </c>
      <c r="AB817" s="17">
        <v>4.4975460760923097E-2</v>
      </c>
      <c r="AC817" s="17">
        <v>4.1097311041372597E-2</v>
      </c>
      <c r="AD817" s="17">
        <v>2.5089021757494799E-2</v>
      </c>
      <c r="AE817" s="17"/>
      <c r="AF817" s="17">
        <v>4.1180539805865002E-2</v>
      </c>
      <c r="AG817" s="17">
        <v>4.5255065033663097E-2</v>
      </c>
      <c r="AH817" s="17"/>
      <c r="AI817" s="17">
        <v>3.20791795957064E-2</v>
      </c>
      <c r="AJ817" s="17">
        <v>4.9058767472476499E-2</v>
      </c>
      <c r="AK817" s="17"/>
      <c r="AL817" s="17">
        <v>4.3636049994436099E-2</v>
      </c>
      <c r="AM817" s="17">
        <v>4.3793656533396799E-2</v>
      </c>
      <c r="AN817" s="17"/>
      <c r="AO817" s="17">
        <v>3.5120459175382701E-2</v>
      </c>
      <c r="AP817" s="17">
        <v>4.6143979135536702E-2</v>
      </c>
    </row>
    <row r="818" spans="2:42" x14ac:dyDescent="0.35"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</row>
    <row r="819" spans="2:42" x14ac:dyDescent="0.35">
      <c r="B819" s="6" t="s">
        <v>341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</row>
    <row r="820" spans="2:42" x14ac:dyDescent="0.35">
      <c r="B820" s="24" t="s">
        <v>59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</row>
    <row r="821" spans="2:42" x14ac:dyDescent="0.35">
      <c r="B821" t="s">
        <v>320</v>
      </c>
      <c r="C821" s="17">
        <v>0.52001294969971201</v>
      </c>
      <c r="D821" s="17">
        <v>0.68075737558872695</v>
      </c>
      <c r="E821" s="17">
        <v>0.36426749163583699</v>
      </c>
      <c r="F821" s="17"/>
      <c r="G821" s="17">
        <v>0.49686104865122199</v>
      </c>
      <c r="H821" s="17">
        <v>0.60265868411684698</v>
      </c>
      <c r="I821" s="17">
        <v>0.56858478025477599</v>
      </c>
      <c r="J821" s="17">
        <v>0.53526048449215302</v>
      </c>
      <c r="K821" s="17">
        <v>0.49404523756227697</v>
      </c>
      <c r="L821" s="17">
        <v>0.43342575254823401</v>
      </c>
      <c r="M821" s="17"/>
      <c r="N821" s="17">
        <v>0.57034824465163203</v>
      </c>
      <c r="O821" s="17">
        <v>0.54828741681594795</v>
      </c>
      <c r="P821" s="17">
        <v>0.50556552240599895</v>
      </c>
      <c r="Q821" s="17">
        <v>0.45193928625950902</v>
      </c>
      <c r="R821" s="17"/>
      <c r="S821" s="17">
        <v>0.56725423313152101</v>
      </c>
      <c r="T821" s="17">
        <v>0.43794392667677301</v>
      </c>
      <c r="U821" s="17">
        <v>0.4338839837988</v>
      </c>
      <c r="V821" s="17">
        <v>0.53883694469974197</v>
      </c>
      <c r="W821" s="17">
        <v>0.52149007202028397</v>
      </c>
      <c r="X821" s="17">
        <v>0.50948793503685896</v>
      </c>
      <c r="Y821" s="17">
        <v>0.55521840138979495</v>
      </c>
      <c r="Z821" s="17">
        <v>0.52551485826656696</v>
      </c>
      <c r="AA821" s="17">
        <v>0.54310895687624094</v>
      </c>
      <c r="AB821" s="17">
        <v>0.550360278737136</v>
      </c>
      <c r="AC821" s="17">
        <v>0.53329574512905698</v>
      </c>
      <c r="AD821" s="17">
        <v>0.55767626420500105</v>
      </c>
      <c r="AE821" s="17"/>
      <c r="AF821" s="17">
        <v>0.53966571630509297</v>
      </c>
      <c r="AG821" s="17">
        <v>0.49469964445537801</v>
      </c>
      <c r="AH821" s="17"/>
      <c r="AI821" s="17">
        <v>0.64180385887920399</v>
      </c>
      <c r="AJ821" s="17">
        <v>0.46510571326650202</v>
      </c>
      <c r="AK821" s="17"/>
      <c r="AL821" s="17">
        <v>0.55559938974600798</v>
      </c>
      <c r="AM821" s="17">
        <v>0.51730853961835399</v>
      </c>
      <c r="AN821" s="17"/>
      <c r="AO821" s="17">
        <v>0.565714702837673</v>
      </c>
      <c r="AP821" s="17">
        <v>0.50755372907867702</v>
      </c>
    </row>
    <row r="822" spans="2:42" x14ac:dyDescent="0.35">
      <c r="B822" t="s">
        <v>321</v>
      </c>
      <c r="C822" s="17">
        <v>0.25808107272196001</v>
      </c>
      <c r="D822" s="17">
        <v>0.25185787904046197</v>
      </c>
      <c r="E822" s="17">
        <v>0.26545369083317599</v>
      </c>
      <c r="F822" s="17"/>
      <c r="G822" s="17">
        <v>0.17129171872406901</v>
      </c>
      <c r="H822" s="17">
        <v>0.23606182918727001</v>
      </c>
      <c r="I822" s="17">
        <v>0.28004633092355602</v>
      </c>
      <c r="J822" s="17">
        <v>0.26426689328359798</v>
      </c>
      <c r="K822" s="17">
        <v>0.27061861087681899</v>
      </c>
      <c r="L822" s="17">
        <v>0.30282683552914902</v>
      </c>
      <c r="M822" s="17"/>
      <c r="N822" s="17">
        <v>0.34823705905270302</v>
      </c>
      <c r="O822" s="17">
        <v>0.266743716878246</v>
      </c>
      <c r="P822" s="17">
        <v>0.20010035227307699</v>
      </c>
      <c r="Q822" s="17">
        <v>0.204970218154852</v>
      </c>
      <c r="R822" s="17"/>
      <c r="S822" s="17">
        <v>0.31623159120199801</v>
      </c>
      <c r="T822" s="17">
        <v>0.27335685339064397</v>
      </c>
      <c r="U822" s="17">
        <v>0.21389744646991399</v>
      </c>
      <c r="V822" s="17">
        <v>0.26352179499921502</v>
      </c>
      <c r="W822" s="17">
        <v>0.221733393788278</v>
      </c>
      <c r="X822" s="17">
        <v>0.241199791378583</v>
      </c>
      <c r="Y822" s="17">
        <v>0.239686300290367</v>
      </c>
      <c r="Z822" s="17">
        <v>0.216244512104311</v>
      </c>
      <c r="AA822" s="17">
        <v>0.219541730281508</v>
      </c>
      <c r="AB822" s="17">
        <v>0.285902380918855</v>
      </c>
      <c r="AC822" s="17">
        <v>0.26205560065929601</v>
      </c>
      <c r="AD822" s="17">
        <v>0.31405006160072002</v>
      </c>
      <c r="AE822" s="17"/>
      <c r="AF822" s="17">
        <v>0.26063689488545999</v>
      </c>
      <c r="AG822" s="17">
        <v>0.25513219026954698</v>
      </c>
      <c r="AH822" s="17"/>
      <c r="AI822" s="17">
        <v>0.29923268493465399</v>
      </c>
      <c r="AJ822" s="17">
        <v>0.23952861000867001</v>
      </c>
      <c r="AK822" s="17"/>
      <c r="AL822" s="17">
        <v>0.28438803367953602</v>
      </c>
      <c r="AM822" s="17">
        <v>0.25608186149625101</v>
      </c>
      <c r="AN822" s="17"/>
      <c r="AO822" s="17">
        <v>0.26288529487732998</v>
      </c>
      <c r="AP822" s="17">
        <v>0.25677134476545099</v>
      </c>
    </row>
    <row r="823" spans="2:42" x14ac:dyDescent="0.35">
      <c r="B823" t="s">
        <v>322</v>
      </c>
      <c r="C823" s="17">
        <v>0.211470891714372</v>
      </c>
      <c r="D823" s="17">
        <v>0.27751989726117798</v>
      </c>
      <c r="E823" s="17">
        <v>0.147903887703526</v>
      </c>
      <c r="F823" s="17"/>
      <c r="G823" s="17">
        <v>0.24391889831080699</v>
      </c>
      <c r="H823" s="17">
        <v>0.211378062792306</v>
      </c>
      <c r="I823" s="17">
        <v>0.20163057035391099</v>
      </c>
      <c r="J823" s="17">
        <v>0.234256941552487</v>
      </c>
      <c r="K823" s="17">
        <v>0.20676621938888601</v>
      </c>
      <c r="L823" s="17">
        <v>0.18249094031164001</v>
      </c>
      <c r="M823" s="17"/>
      <c r="N823" s="17">
        <v>0.234656279396771</v>
      </c>
      <c r="O823" s="17">
        <v>0.20136487743201101</v>
      </c>
      <c r="P823" s="17">
        <v>0.22201024226487001</v>
      </c>
      <c r="Q823" s="17">
        <v>0.18664877719687201</v>
      </c>
      <c r="R823" s="17"/>
      <c r="S823" s="17">
        <v>0.19904999124856401</v>
      </c>
      <c r="T823" s="17">
        <v>0.25581719886467902</v>
      </c>
      <c r="U823" s="17">
        <v>0.191725761321415</v>
      </c>
      <c r="V823" s="17">
        <v>0.24568643734995599</v>
      </c>
      <c r="W823" s="17">
        <v>0.22225394629742601</v>
      </c>
      <c r="X823" s="17">
        <v>0.21044372954596899</v>
      </c>
      <c r="Y823" s="17">
        <v>0.176534615651051</v>
      </c>
      <c r="Z823" s="17">
        <v>0.14420173757037999</v>
      </c>
      <c r="AA823" s="17">
        <v>0.25618789786866197</v>
      </c>
      <c r="AB823" s="17">
        <v>0.18333880828110799</v>
      </c>
      <c r="AC823" s="17">
        <v>0.16941660999431099</v>
      </c>
      <c r="AD823" s="17">
        <v>0.17815829902000899</v>
      </c>
      <c r="AE823" s="17"/>
      <c r="AF823" s="17">
        <v>0.203603905780642</v>
      </c>
      <c r="AG823" s="17">
        <v>0.22225565743408901</v>
      </c>
      <c r="AH823" s="17"/>
      <c r="AI823" s="17">
        <v>0.26264691162382098</v>
      </c>
      <c r="AJ823" s="17">
        <v>0.18839910545537</v>
      </c>
      <c r="AK823" s="17"/>
      <c r="AL823" s="17">
        <v>0.20541736016609199</v>
      </c>
      <c r="AM823" s="17">
        <v>0.21193093300329199</v>
      </c>
      <c r="AN823" s="17"/>
      <c r="AO823" s="17">
        <v>0.22732049581371899</v>
      </c>
      <c r="AP823" s="17">
        <v>0.20714996963434401</v>
      </c>
    </row>
    <row r="824" spans="2:42" x14ac:dyDescent="0.35">
      <c r="B824" t="s">
        <v>323</v>
      </c>
      <c r="C824" s="17">
        <v>0.200648271014226</v>
      </c>
      <c r="D824" s="17">
        <v>0.218254786898023</v>
      </c>
      <c r="E824" s="17">
        <v>0.18491370355480199</v>
      </c>
      <c r="F824" s="17"/>
      <c r="G824" s="17">
        <v>0.13059860354730801</v>
      </c>
      <c r="H824" s="17">
        <v>0.143528038548314</v>
      </c>
      <c r="I824" s="17">
        <v>0.187354540764754</v>
      </c>
      <c r="J824" s="17">
        <v>0.219564668855107</v>
      </c>
      <c r="K824" s="17">
        <v>0.26936683358997299</v>
      </c>
      <c r="L824" s="17">
        <v>0.24355777830303199</v>
      </c>
      <c r="M824" s="17"/>
      <c r="N824" s="17">
        <v>0.23106635484927801</v>
      </c>
      <c r="O824" s="17">
        <v>0.204325465249664</v>
      </c>
      <c r="P824" s="17">
        <v>0.187154718313508</v>
      </c>
      <c r="Q824" s="17">
        <v>0.175624887151314</v>
      </c>
      <c r="R824" s="17"/>
      <c r="S824" s="17">
        <v>0.18602527572489999</v>
      </c>
      <c r="T824" s="17">
        <v>0.213705605469382</v>
      </c>
      <c r="U824" s="17">
        <v>0.169176426241059</v>
      </c>
      <c r="V824" s="17">
        <v>0.23056165234342901</v>
      </c>
      <c r="W824" s="17">
        <v>0.19134126504625401</v>
      </c>
      <c r="X824" s="17">
        <v>0.22883421405189</v>
      </c>
      <c r="Y824" s="17">
        <v>0.17521054951902601</v>
      </c>
      <c r="Z824" s="17">
        <v>0.19070344472946499</v>
      </c>
      <c r="AA824" s="17">
        <v>0.187272291967781</v>
      </c>
      <c r="AB824" s="17">
        <v>0.203398569268363</v>
      </c>
      <c r="AC824" s="17">
        <v>0.25923013176607501</v>
      </c>
      <c r="AD824" s="17">
        <v>0.16813220606968199</v>
      </c>
      <c r="AE824" s="17"/>
      <c r="AF824" s="17">
        <v>0.22137475243063401</v>
      </c>
      <c r="AG824" s="17">
        <v>0.17341275962208699</v>
      </c>
      <c r="AH824" s="17"/>
      <c r="AI824" s="17">
        <v>0.216074775017394</v>
      </c>
      <c r="AJ824" s="17">
        <v>0.193693509707768</v>
      </c>
      <c r="AK824" s="17"/>
      <c r="AL824" s="17">
        <v>0.178361260486089</v>
      </c>
      <c r="AM824" s="17">
        <v>0.20234198400932199</v>
      </c>
      <c r="AN824" s="17"/>
      <c r="AO824" s="17">
        <v>0.182027551126974</v>
      </c>
      <c r="AP824" s="17">
        <v>0.205724655206697</v>
      </c>
    </row>
    <row r="825" spans="2:42" x14ac:dyDescent="0.35">
      <c r="B825" t="s">
        <v>324</v>
      </c>
      <c r="C825" s="17">
        <v>0.19078387455399101</v>
      </c>
      <c r="D825" s="17">
        <v>0.25600120937972198</v>
      </c>
      <c r="E825" s="17">
        <v>0.12774668081936599</v>
      </c>
      <c r="F825" s="17"/>
      <c r="G825" s="17">
        <v>0.103675866725655</v>
      </c>
      <c r="H825" s="17">
        <v>0.106167441057328</v>
      </c>
      <c r="I825" s="17">
        <v>0.18645739465320099</v>
      </c>
      <c r="J825" s="17">
        <v>0.18092667631309201</v>
      </c>
      <c r="K825" s="17">
        <v>0.28170427618078397</v>
      </c>
      <c r="L825" s="17">
        <v>0.268763326444314</v>
      </c>
      <c r="M825" s="17"/>
      <c r="N825" s="17">
        <v>0.232754902055435</v>
      </c>
      <c r="O825" s="17">
        <v>0.17398966664656801</v>
      </c>
      <c r="P825" s="17">
        <v>0.19283527287138499</v>
      </c>
      <c r="Q825" s="17">
        <v>0.16363730327369</v>
      </c>
      <c r="R825" s="17"/>
      <c r="S825" s="17">
        <v>0.12952596786581799</v>
      </c>
      <c r="T825" s="17">
        <v>0.17299675967218001</v>
      </c>
      <c r="U825" s="17">
        <v>0.29479488263272102</v>
      </c>
      <c r="V825" s="17">
        <v>0.16434627643249999</v>
      </c>
      <c r="W825" s="17">
        <v>0.18387670421500801</v>
      </c>
      <c r="X825" s="17">
        <v>0.16332799986847299</v>
      </c>
      <c r="Y825" s="17">
        <v>0.132321995976384</v>
      </c>
      <c r="Z825" s="17">
        <v>0.17300817210928199</v>
      </c>
      <c r="AA825" s="17">
        <v>0.13582850150197601</v>
      </c>
      <c r="AB825" s="17">
        <v>0.225443823674363</v>
      </c>
      <c r="AC825" s="17">
        <v>0.43019481824278499</v>
      </c>
      <c r="AD825" s="17">
        <v>0.33355811607215902</v>
      </c>
      <c r="AE825" s="17"/>
      <c r="AF825" s="17">
        <v>0.21627405402896999</v>
      </c>
      <c r="AG825" s="17">
        <v>0.158067773598218</v>
      </c>
      <c r="AH825" s="17"/>
      <c r="AI825" s="17">
        <v>0.233407758242375</v>
      </c>
      <c r="AJ825" s="17">
        <v>0.17156766477982399</v>
      </c>
      <c r="AK825" s="17"/>
      <c r="AL825" s="17">
        <v>0.18045647163974399</v>
      </c>
      <c r="AM825" s="17">
        <v>0.191568710927599</v>
      </c>
      <c r="AN825" s="17"/>
      <c r="AO825" s="17">
        <v>0.22423205868634799</v>
      </c>
      <c r="AP825" s="17">
        <v>0.18166522424270001</v>
      </c>
    </row>
    <row r="826" spans="2:42" x14ac:dyDescent="0.35">
      <c r="B826" t="s">
        <v>325</v>
      </c>
      <c r="C826" s="17">
        <v>0.180569392957107</v>
      </c>
      <c r="D826" s="17">
        <v>0.25420668833555099</v>
      </c>
      <c r="E826" s="17">
        <v>0.106630710687348</v>
      </c>
      <c r="F826" s="17"/>
      <c r="G826" s="17">
        <v>0.223809361595038</v>
      </c>
      <c r="H826" s="17">
        <v>0.26461707632074499</v>
      </c>
      <c r="I826" s="17">
        <v>0.23473523704291499</v>
      </c>
      <c r="J826" s="17">
        <v>0.16099227566771801</v>
      </c>
      <c r="K826" s="17">
        <v>0.13816542434987999</v>
      </c>
      <c r="L826" s="17">
        <v>8.3181031742584094E-2</v>
      </c>
      <c r="M826" s="17"/>
      <c r="N826" s="17">
        <v>0.20569894040982201</v>
      </c>
      <c r="O826" s="17">
        <v>0.152144835779255</v>
      </c>
      <c r="P826" s="17">
        <v>0.20183657816746201</v>
      </c>
      <c r="Q826" s="17">
        <v>0.16664559068455101</v>
      </c>
      <c r="R826" s="17"/>
      <c r="S826" s="17">
        <v>0.215162260326731</v>
      </c>
      <c r="T826" s="17">
        <v>0.14390224749786101</v>
      </c>
      <c r="U826" s="17">
        <v>0.142198545067479</v>
      </c>
      <c r="V826" s="17">
        <v>0.15408887157715201</v>
      </c>
      <c r="W826" s="17">
        <v>0.15677920700339701</v>
      </c>
      <c r="X826" s="17">
        <v>0.203144204821746</v>
      </c>
      <c r="Y826" s="17">
        <v>0.17154845247005901</v>
      </c>
      <c r="Z826" s="17">
        <v>0.15262234396271099</v>
      </c>
      <c r="AA826" s="17">
        <v>0.22954609453918101</v>
      </c>
      <c r="AB826" s="17">
        <v>0.16683227791958299</v>
      </c>
      <c r="AC826" s="17">
        <v>0.19408703615251799</v>
      </c>
      <c r="AD826" s="17">
        <v>0.24845049502241301</v>
      </c>
      <c r="AE826" s="17"/>
      <c r="AF826" s="17">
        <v>0.193423135681067</v>
      </c>
      <c r="AG826" s="17">
        <v>0.164063276867741</v>
      </c>
      <c r="AH826" s="17"/>
      <c r="AI826" s="17">
        <v>0.23309347004092501</v>
      </c>
      <c r="AJ826" s="17">
        <v>0.15688985941633099</v>
      </c>
      <c r="AK826" s="17"/>
      <c r="AL826" s="17">
        <v>0.16240611865916901</v>
      </c>
      <c r="AM826" s="17">
        <v>0.18194972046550301</v>
      </c>
      <c r="AN826" s="17"/>
      <c r="AO826" s="17">
        <v>0.20049759383617899</v>
      </c>
      <c r="AP826" s="17">
        <v>0.175136563048303</v>
      </c>
    </row>
    <row r="827" spans="2:42" x14ac:dyDescent="0.35">
      <c r="B827" t="s">
        <v>326</v>
      </c>
      <c r="C827" s="17">
        <v>0.17178715225639299</v>
      </c>
      <c r="D827" s="17">
        <v>0.25415715196003502</v>
      </c>
      <c r="E827" s="17">
        <v>9.26145434928239E-2</v>
      </c>
      <c r="F827" s="17"/>
      <c r="G827" s="17">
        <v>8.9596440272612293E-2</v>
      </c>
      <c r="H827" s="17">
        <v>0.130812856040737</v>
      </c>
      <c r="I827" s="17">
        <v>0.14168165876409</v>
      </c>
      <c r="J827" s="17">
        <v>0.16625763351932299</v>
      </c>
      <c r="K827" s="17">
        <v>0.23646835706704</v>
      </c>
      <c r="L827" s="17">
        <v>0.24588584078019601</v>
      </c>
      <c r="M827" s="17"/>
      <c r="N827" s="17">
        <v>0.203845997303189</v>
      </c>
      <c r="O827" s="17">
        <v>0.16685133194989701</v>
      </c>
      <c r="P827" s="17">
        <v>0.16421462225195399</v>
      </c>
      <c r="Q827" s="17">
        <v>0.14867396432508601</v>
      </c>
      <c r="R827" s="17"/>
      <c r="S827" s="17">
        <v>0.15766321083155199</v>
      </c>
      <c r="T827" s="17">
        <v>0.195263219359574</v>
      </c>
      <c r="U827" s="17">
        <v>0.17931415443830501</v>
      </c>
      <c r="V827" s="17">
        <v>0.16697123801293501</v>
      </c>
      <c r="W827" s="17">
        <v>0.17559331603907399</v>
      </c>
      <c r="X827" s="17">
        <v>0.21095430595220299</v>
      </c>
      <c r="Y827" s="17">
        <v>0.194289857225524</v>
      </c>
      <c r="Z827" s="17">
        <v>0.150192176394842</v>
      </c>
      <c r="AA827" s="17">
        <v>0.182903178329545</v>
      </c>
      <c r="AB827" s="17">
        <v>8.8153740936651501E-2</v>
      </c>
      <c r="AC827" s="17">
        <v>0.20756584599028799</v>
      </c>
      <c r="AD827" s="17">
        <v>0.123209312457379</v>
      </c>
      <c r="AE827" s="17"/>
      <c r="AF827" s="17">
        <v>0.190583957717921</v>
      </c>
      <c r="AG827" s="17">
        <v>0.14793719576832901</v>
      </c>
      <c r="AH827" s="17"/>
      <c r="AI827" s="17">
        <v>0.21764626524141301</v>
      </c>
      <c r="AJ827" s="17">
        <v>0.15111239766059001</v>
      </c>
      <c r="AK827" s="17"/>
      <c r="AL827" s="17">
        <v>0.20720695865543701</v>
      </c>
      <c r="AM827" s="17">
        <v>0.16909540558601299</v>
      </c>
      <c r="AN827" s="17"/>
      <c r="AO827" s="17">
        <v>0.211375187192342</v>
      </c>
      <c r="AP827" s="17">
        <v>0.160994654652827</v>
      </c>
    </row>
    <row r="828" spans="2:42" x14ac:dyDescent="0.35">
      <c r="B828" t="s">
        <v>327</v>
      </c>
      <c r="C828" s="17">
        <v>0.14614535203599299</v>
      </c>
      <c r="D828" s="17">
        <v>0.21845392780557901</v>
      </c>
      <c r="E828" s="17">
        <v>7.5993490010627399E-2</v>
      </c>
      <c r="F828" s="17"/>
      <c r="G828" s="17">
        <v>5.5846648311949999E-2</v>
      </c>
      <c r="H828" s="17">
        <v>8.8268896020427895E-2</v>
      </c>
      <c r="I828" s="17">
        <v>0.13655038897796801</v>
      </c>
      <c r="J828" s="17">
        <v>0.18933944864633301</v>
      </c>
      <c r="K828" s="17">
        <v>0.162661968802881</v>
      </c>
      <c r="L828" s="17">
        <v>0.215512072739518</v>
      </c>
      <c r="M828" s="17"/>
      <c r="N828" s="17">
        <v>0.14386761307491699</v>
      </c>
      <c r="O828" s="17">
        <v>0.14408932619903</v>
      </c>
      <c r="P828" s="17">
        <v>0.152666279273762</v>
      </c>
      <c r="Q828" s="17">
        <v>0.146951024341192</v>
      </c>
      <c r="R828" s="17"/>
      <c r="S828" s="17">
        <v>9.2561613780079002E-2</v>
      </c>
      <c r="T828" s="17">
        <v>0.15554722780782099</v>
      </c>
      <c r="U828" s="17">
        <v>0.15078435757130099</v>
      </c>
      <c r="V828" s="17">
        <v>0.15625899069010801</v>
      </c>
      <c r="W828" s="17">
        <v>0.17198746794625899</v>
      </c>
      <c r="X828" s="17">
        <v>0.14359583730844699</v>
      </c>
      <c r="Y828" s="17">
        <v>0.127158634738955</v>
      </c>
      <c r="Z828" s="17">
        <v>0.129167058422689</v>
      </c>
      <c r="AA828" s="17">
        <v>0.14540034179329001</v>
      </c>
      <c r="AB828" s="17">
        <v>0.15081173671999201</v>
      </c>
      <c r="AC828" s="17">
        <v>0.22188734796500001</v>
      </c>
      <c r="AD828" s="17">
        <v>0.196110651531922</v>
      </c>
      <c r="AE828" s="17"/>
      <c r="AF828" s="17">
        <v>0.15880960156875901</v>
      </c>
      <c r="AG828" s="17">
        <v>0.13034574952122599</v>
      </c>
      <c r="AH828" s="17"/>
      <c r="AI828" s="17">
        <v>0.17738336580336</v>
      </c>
      <c r="AJ828" s="17">
        <v>0.13206225651446399</v>
      </c>
      <c r="AK828" s="17"/>
      <c r="AL828" s="17">
        <v>0.14067038894815201</v>
      </c>
      <c r="AM828" s="17">
        <v>0.146561424712849</v>
      </c>
      <c r="AN828" s="17"/>
      <c r="AO828" s="17">
        <v>0.152892068068885</v>
      </c>
      <c r="AP828" s="17">
        <v>0.144306061029639</v>
      </c>
    </row>
    <row r="829" spans="2:42" x14ac:dyDescent="0.35">
      <c r="B829" t="s">
        <v>328</v>
      </c>
      <c r="C829" s="17">
        <v>0.114077982617569</v>
      </c>
      <c r="D829" s="17">
        <v>0.16508962761415399</v>
      </c>
      <c r="E829" s="17">
        <v>6.4485888239502798E-2</v>
      </c>
      <c r="F829" s="17"/>
      <c r="G829" s="17">
        <v>9.7665562114124693E-2</v>
      </c>
      <c r="H829" s="17">
        <v>0.10172426216691</v>
      </c>
      <c r="I829" s="17">
        <v>0.119322510594758</v>
      </c>
      <c r="J829" s="17">
        <v>0.114614039165717</v>
      </c>
      <c r="K829" s="17">
        <v>0.13838025628629799</v>
      </c>
      <c r="L829" s="17">
        <v>0.11414461246141799</v>
      </c>
      <c r="M829" s="17"/>
      <c r="N829" s="17">
        <v>0.103391974866389</v>
      </c>
      <c r="O829" s="17">
        <v>0.105173839453647</v>
      </c>
      <c r="P829" s="17">
        <v>0.147214021397506</v>
      </c>
      <c r="Q829" s="17">
        <v>0.10722863333032601</v>
      </c>
      <c r="R829" s="17"/>
      <c r="S829" s="17">
        <v>6.5355442965576702E-2</v>
      </c>
      <c r="T829" s="17">
        <v>0.104808925200523</v>
      </c>
      <c r="U829" s="17">
        <v>0.118575161320546</v>
      </c>
      <c r="V829" s="17">
        <v>9.0969071415164901E-2</v>
      </c>
      <c r="W829" s="17">
        <v>0.134383735848146</v>
      </c>
      <c r="X829" s="17">
        <v>0.12802979487577101</v>
      </c>
      <c r="Y829" s="17">
        <v>0.112612795587947</v>
      </c>
      <c r="Z829" s="17">
        <v>0.13697331956832601</v>
      </c>
      <c r="AA829" s="17">
        <v>0.117259178841628</v>
      </c>
      <c r="AB829" s="17">
        <v>0.10285466764580101</v>
      </c>
      <c r="AC829" s="17">
        <v>0.17630345421833099</v>
      </c>
      <c r="AD829" s="17">
        <v>0.241972405997296</v>
      </c>
      <c r="AE829" s="17"/>
      <c r="AF829" s="17">
        <v>0.121755379145814</v>
      </c>
      <c r="AG829" s="17">
        <v>0.104725443333333</v>
      </c>
      <c r="AH829" s="17"/>
      <c r="AI829" s="17">
        <v>0.152851844321193</v>
      </c>
      <c r="AJ829" s="17">
        <v>9.6597485868407704E-2</v>
      </c>
      <c r="AK829" s="17"/>
      <c r="AL829" s="17">
        <v>0.112404619931258</v>
      </c>
      <c r="AM829" s="17">
        <v>0.11420515068812399</v>
      </c>
      <c r="AN829" s="17"/>
      <c r="AO829" s="17">
        <v>0.131850169485424</v>
      </c>
      <c r="AP829" s="17">
        <v>0.109232925658016</v>
      </c>
    </row>
    <row r="830" spans="2:42" x14ac:dyDescent="0.35">
      <c r="B830" t="s">
        <v>329</v>
      </c>
      <c r="C830" s="17">
        <v>0.112289003348876</v>
      </c>
      <c r="D830" s="17">
        <v>0.17324373890814401</v>
      </c>
      <c r="E830" s="17">
        <v>5.3592814268888199E-2</v>
      </c>
      <c r="F830" s="17"/>
      <c r="G830" s="17">
        <v>6.5991170890336806E-2</v>
      </c>
      <c r="H830" s="17">
        <v>9.8937836562980802E-2</v>
      </c>
      <c r="I830" s="17">
        <v>0.107505718557661</v>
      </c>
      <c r="J830" s="17">
        <v>9.6783714276049607E-2</v>
      </c>
      <c r="K830" s="17">
        <v>0.159961482195601</v>
      </c>
      <c r="L830" s="17">
        <v>0.13868711166529499</v>
      </c>
      <c r="M830" s="17"/>
      <c r="N830" s="17">
        <v>0.14929106029608299</v>
      </c>
      <c r="O830" s="17">
        <v>0.115112076179667</v>
      </c>
      <c r="P830" s="17">
        <v>0.100763386450526</v>
      </c>
      <c r="Q830" s="17">
        <v>8.1034279780844806E-2</v>
      </c>
      <c r="R830" s="17"/>
      <c r="S830" s="17">
        <v>8.7493848196960405E-2</v>
      </c>
      <c r="T830" s="17">
        <v>0.104548468137683</v>
      </c>
      <c r="U830" s="17">
        <v>0.10162000496508</v>
      </c>
      <c r="V830" s="17">
        <v>4.6872007026836901E-2</v>
      </c>
      <c r="W830" s="17">
        <v>0.10626870122981701</v>
      </c>
      <c r="X830" s="17">
        <v>0.121631803132541</v>
      </c>
      <c r="Y830" s="17">
        <v>0.111567481390481</v>
      </c>
      <c r="Z830" s="17">
        <v>0.103065058455225</v>
      </c>
      <c r="AA830" s="17">
        <v>9.20000447080144E-2</v>
      </c>
      <c r="AB830" s="17">
        <v>0.17600712702403201</v>
      </c>
      <c r="AC830" s="17">
        <v>0.15809664132645901</v>
      </c>
      <c r="AD830" s="17">
        <v>0.29406891649337202</v>
      </c>
      <c r="AE830" s="17"/>
      <c r="AF830" s="17">
        <v>0.12637973728350199</v>
      </c>
      <c r="AG830" s="17">
        <v>9.4264274981131199E-2</v>
      </c>
      <c r="AH830" s="17"/>
      <c r="AI830" s="17">
        <v>0.17166031941684001</v>
      </c>
      <c r="AJ830" s="17">
        <v>8.5522515516109496E-2</v>
      </c>
      <c r="AK830" s="17"/>
      <c r="AL830" s="17">
        <v>0.14130218293521499</v>
      </c>
      <c r="AM830" s="17">
        <v>0.11008413162629201</v>
      </c>
      <c r="AN830" s="17"/>
      <c r="AO830" s="17">
        <v>0.14737240283970801</v>
      </c>
      <c r="AP830" s="17">
        <v>0.102724560315966</v>
      </c>
    </row>
    <row r="831" spans="2:42" x14ac:dyDescent="0.35">
      <c r="B831" t="s">
        <v>330</v>
      </c>
      <c r="C831" s="17">
        <v>0.109097276897208</v>
      </c>
      <c r="D831" s="17">
        <v>9.3057938443289398E-2</v>
      </c>
      <c r="E831" s="17">
        <v>0.124920749739934</v>
      </c>
      <c r="F831" s="17"/>
      <c r="G831" s="17">
        <v>0.10879027119870301</v>
      </c>
      <c r="H831" s="17">
        <v>0.133155177104363</v>
      </c>
      <c r="I831" s="17">
        <v>0.108480293428317</v>
      </c>
      <c r="J831" s="17">
        <v>0.101025150330774</v>
      </c>
      <c r="K831" s="17">
        <v>9.77409456213824E-2</v>
      </c>
      <c r="L831" s="17">
        <v>0.10431838624298</v>
      </c>
      <c r="M831" s="17"/>
      <c r="N831" s="17">
        <v>0.13745548773896499</v>
      </c>
      <c r="O831" s="17">
        <v>8.4591331340872294E-2</v>
      </c>
      <c r="P831" s="17">
        <v>0.123531258352647</v>
      </c>
      <c r="Q831" s="17">
        <v>9.1163239859624698E-2</v>
      </c>
      <c r="R831" s="17"/>
      <c r="S831" s="17">
        <v>0.13602243640275</v>
      </c>
      <c r="T831" s="17">
        <v>0.10682060586535</v>
      </c>
      <c r="U831" s="17">
        <v>8.5075432701063394E-2</v>
      </c>
      <c r="V831" s="17">
        <v>0.13026598021441399</v>
      </c>
      <c r="W831" s="17">
        <v>6.8118687873427702E-2</v>
      </c>
      <c r="X831" s="17">
        <v>0.115525957047994</v>
      </c>
      <c r="Y831" s="17">
        <v>9.7053632829040601E-2</v>
      </c>
      <c r="Z831" s="17">
        <v>0.109065792145769</v>
      </c>
      <c r="AA831" s="17">
        <v>0.110944604500196</v>
      </c>
      <c r="AB831" s="17">
        <v>0.102486459775675</v>
      </c>
      <c r="AC831" s="17">
        <v>0.14157078519903099</v>
      </c>
      <c r="AD831" s="17">
        <v>6.16165990737488E-2</v>
      </c>
      <c r="AE831" s="17"/>
      <c r="AF831" s="17">
        <v>0.12129122191394701</v>
      </c>
      <c r="AG831" s="17">
        <v>9.3604466891142296E-2</v>
      </c>
      <c r="AH831" s="17"/>
      <c r="AI831" s="17">
        <v>0.1201099792721</v>
      </c>
      <c r="AJ831" s="17">
        <v>0.104132398507346</v>
      </c>
      <c r="AK831" s="17"/>
      <c r="AL831" s="17">
        <v>0.134747465028834</v>
      </c>
      <c r="AM831" s="17">
        <v>0.10714797746513099</v>
      </c>
      <c r="AN831" s="17"/>
      <c r="AO831" s="17">
        <v>9.0586650697296101E-2</v>
      </c>
      <c r="AP831" s="17">
        <v>0.114143647327725</v>
      </c>
    </row>
    <row r="832" spans="2:42" x14ac:dyDescent="0.35">
      <c r="B832" t="s">
        <v>331</v>
      </c>
      <c r="C832" s="17">
        <v>0.10827032828685999</v>
      </c>
      <c r="D832" s="17">
        <v>7.5868355586962699E-2</v>
      </c>
      <c r="E832" s="17">
        <v>0.14006269715489</v>
      </c>
      <c r="F832" s="17"/>
      <c r="G832" s="17">
        <v>8.5294521315098196E-2</v>
      </c>
      <c r="H832" s="17">
        <v>0.103591412689958</v>
      </c>
      <c r="I832" s="17">
        <v>0.10619695571676099</v>
      </c>
      <c r="J832" s="17">
        <v>0.12277273255737001</v>
      </c>
      <c r="K832" s="17">
        <v>0.10148391086304</v>
      </c>
      <c r="L832" s="17">
        <v>0.121927509110759</v>
      </c>
      <c r="M832" s="17"/>
      <c r="N832" s="17">
        <v>0.128228047109918</v>
      </c>
      <c r="O832" s="17">
        <v>0.108918747130808</v>
      </c>
      <c r="P832" s="17">
        <v>0.105439260406662</v>
      </c>
      <c r="Q832" s="17">
        <v>8.9977445030441597E-2</v>
      </c>
      <c r="R832" s="17"/>
      <c r="S832" s="17">
        <v>0.11431948362253599</v>
      </c>
      <c r="T832" s="17">
        <v>0.121067387648167</v>
      </c>
      <c r="U832" s="17">
        <v>8.3913793395640202E-2</v>
      </c>
      <c r="V832" s="17">
        <v>9.2626844011949205E-2</v>
      </c>
      <c r="W832" s="17">
        <v>8.9994577817274199E-2</v>
      </c>
      <c r="X832" s="17">
        <v>0.131015582053641</v>
      </c>
      <c r="Y832" s="17">
        <v>9.7283374979431306E-2</v>
      </c>
      <c r="Z832" s="17">
        <v>9.7614416757678693E-2</v>
      </c>
      <c r="AA832" s="17">
        <v>0.104657386174637</v>
      </c>
      <c r="AB832" s="17">
        <v>9.5561861321917393E-2</v>
      </c>
      <c r="AC832" s="17">
        <v>0.19362027122970801</v>
      </c>
      <c r="AD832" s="17">
        <v>6.3997766616551294E-2</v>
      </c>
      <c r="AE832" s="17"/>
      <c r="AF832" s="17">
        <v>0.115468006117161</v>
      </c>
      <c r="AG832" s="17">
        <v>9.8477362613939606E-2</v>
      </c>
      <c r="AH832" s="17"/>
      <c r="AI832" s="17">
        <v>0.102214591879804</v>
      </c>
      <c r="AJ832" s="17">
        <v>0.111000447906784</v>
      </c>
      <c r="AK832" s="17"/>
      <c r="AL832" s="17">
        <v>8.9574472499819105E-2</v>
      </c>
      <c r="AM832" s="17">
        <v>0.10969112960343699</v>
      </c>
      <c r="AN832" s="17"/>
      <c r="AO832" s="17">
        <v>7.7557021895449205E-2</v>
      </c>
      <c r="AP832" s="17">
        <v>0.116643395708953</v>
      </c>
    </row>
    <row r="833" spans="2:42" x14ac:dyDescent="0.35">
      <c r="B833" t="s">
        <v>332</v>
      </c>
      <c r="C833" s="17">
        <v>9.7887939513266298E-2</v>
      </c>
      <c r="D833" s="17">
        <v>0.118119937064067</v>
      </c>
      <c r="E833" s="17">
        <v>7.8234195714108806E-2</v>
      </c>
      <c r="F833" s="17"/>
      <c r="G833" s="17">
        <v>7.7887982221294796E-2</v>
      </c>
      <c r="H833" s="17">
        <v>0.13157990489302601</v>
      </c>
      <c r="I833" s="17">
        <v>6.7243929082426102E-2</v>
      </c>
      <c r="J833" s="17">
        <v>8.3348000729357594E-2</v>
      </c>
      <c r="K833" s="17">
        <v>0.13488331967368899</v>
      </c>
      <c r="L833" s="17">
        <v>9.5674810703969396E-2</v>
      </c>
      <c r="M833" s="17"/>
      <c r="N833" s="17">
        <v>8.9357909580661199E-2</v>
      </c>
      <c r="O833" s="17">
        <v>0.10218022240858</v>
      </c>
      <c r="P833" s="17">
        <v>0.104824421046121</v>
      </c>
      <c r="Q833" s="17">
        <v>9.4941077327325193E-2</v>
      </c>
      <c r="R833" s="17"/>
      <c r="S833" s="17">
        <v>0.102578282371436</v>
      </c>
      <c r="T833" s="17">
        <v>8.1696415217421298E-2</v>
      </c>
      <c r="U833" s="17">
        <v>7.4783237102465996E-2</v>
      </c>
      <c r="V833" s="17">
        <v>8.3277564482352601E-2</v>
      </c>
      <c r="W833" s="17">
        <v>9.8696339946474795E-2</v>
      </c>
      <c r="X833" s="17">
        <v>9.3866710896932104E-2</v>
      </c>
      <c r="Y833" s="17">
        <v>0.105500321066234</v>
      </c>
      <c r="Z833" s="17">
        <v>0.15231373079272001</v>
      </c>
      <c r="AA833" s="17">
        <v>0.11335674684586</v>
      </c>
      <c r="AB833" s="17">
        <v>7.5547017449841505E-2</v>
      </c>
      <c r="AC833" s="17">
        <v>0.107459579926224</v>
      </c>
      <c r="AD833" s="17">
        <v>0.163841161308727</v>
      </c>
      <c r="AE833" s="17"/>
      <c r="AF833" s="17">
        <v>0.11007985665427999</v>
      </c>
      <c r="AG833" s="17">
        <v>8.2298627135714106E-2</v>
      </c>
      <c r="AH833" s="17"/>
      <c r="AI833" s="17">
        <v>0.110493510707071</v>
      </c>
      <c r="AJ833" s="17">
        <v>9.2204944923794399E-2</v>
      </c>
      <c r="AK833" s="17"/>
      <c r="AL833" s="17">
        <v>9.1019760073592998E-2</v>
      </c>
      <c r="AM833" s="17">
        <v>9.8409890393800006E-2</v>
      </c>
      <c r="AN833" s="17"/>
      <c r="AO833" s="17">
        <v>0.10627463231466</v>
      </c>
      <c r="AP833" s="17">
        <v>9.5601557728786798E-2</v>
      </c>
    </row>
    <row r="834" spans="2:42" x14ac:dyDescent="0.35">
      <c r="B834" t="s">
        <v>333</v>
      </c>
      <c r="C834" s="17">
        <v>9.26465357862645E-2</v>
      </c>
      <c r="D834" s="17">
        <v>0.127255483536071</v>
      </c>
      <c r="E834" s="17">
        <v>5.8780896865223198E-2</v>
      </c>
      <c r="F834" s="17"/>
      <c r="G834" s="17">
        <v>9.9362614847166797E-2</v>
      </c>
      <c r="H834" s="17">
        <v>0.116564318002192</v>
      </c>
      <c r="I834" s="17">
        <v>7.8555917636954603E-2</v>
      </c>
      <c r="J834" s="17">
        <v>8.9139283676198597E-2</v>
      </c>
      <c r="K834" s="17">
        <v>9.6956386284756502E-2</v>
      </c>
      <c r="L834" s="17">
        <v>8.0034058491616794E-2</v>
      </c>
      <c r="M834" s="17"/>
      <c r="N834" s="17">
        <v>9.6314041682108595E-2</v>
      </c>
      <c r="O834" s="17">
        <v>8.4772087841033295E-2</v>
      </c>
      <c r="P834" s="17">
        <v>0.109004743626177</v>
      </c>
      <c r="Q834" s="17">
        <v>8.3704620262560203E-2</v>
      </c>
      <c r="R834" s="17"/>
      <c r="S834" s="17">
        <v>7.5216524301775195E-2</v>
      </c>
      <c r="T834" s="17">
        <v>0.12105660029863601</v>
      </c>
      <c r="U834" s="17">
        <v>7.8233883445203198E-2</v>
      </c>
      <c r="V834" s="17">
        <v>0.120347064909059</v>
      </c>
      <c r="W834" s="17">
        <v>0.143829521044474</v>
      </c>
      <c r="X834" s="17">
        <v>7.0100565714987698E-2</v>
      </c>
      <c r="Y834" s="17">
        <v>8.6877705036318503E-2</v>
      </c>
      <c r="Z834" s="17">
        <v>0.103510151796325</v>
      </c>
      <c r="AA834" s="17">
        <v>8.7722691448639006E-2</v>
      </c>
      <c r="AB834" s="17">
        <v>5.8864304663235598E-2</v>
      </c>
      <c r="AC834" s="17">
        <v>7.5459841673187394E-2</v>
      </c>
      <c r="AD834" s="17">
        <v>0.10327702329688999</v>
      </c>
      <c r="AE834" s="17"/>
      <c r="AF834" s="17">
        <v>9.1180611413905099E-2</v>
      </c>
      <c r="AG834" s="17">
        <v>9.4776039895940994E-2</v>
      </c>
      <c r="AH834" s="17"/>
      <c r="AI834" s="17">
        <v>0.11366766508062601</v>
      </c>
      <c r="AJ834" s="17">
        <v>8.3169538496117801E-2</v>
      </c>
      <c r="AK834" s="17"/>
      <c r="AL834" s="17">
        <v>0.105924009605616</v>
      </c>
      <c r="AM834" s="17">
        <v>9.1637507234790902E-2</v>
      </c>
      <c r="AN834" s="17"/>
      <c r="AO834" s="17">
        <v>0.108211832127526</v>
      </c>
      <c r="AP834" s="17">
        <v>8.8403121741246704E-2</v>
      </c>
    </row>
    <row r="835" spans="2:42" x14ac:dyDescent="0.35">
      <c r="B835" t="s">
        <v>334</v>
      </c>
      <c r="C835" s="17">
        <v>9.2623610811243803E-2</v>
      </c>
      <c r="D835" s="17">
        <v>0.121524464519077</v>
      </c>
      <c r="E835" s="17">
        <v>6.5079150878094502E-2</v>
      </c>
      <c r="F835" s="17"/>
      <c r="G835" s="17">
        <v>5.9674415222475102E-2</v>
      </c>
      <c r="H835" s="17">
        <v>7.4434263622444805E-2</v>
      </c>
      <c r="I835" s="17">
        <v>9.4004870637208304E-2</v>
      </c>
      <c r="J835" s="17">
        <v>9.7251281267785997E-2</v>
      </c>
      <c r="K835" s="17">
        <v>0.120253068506852</v>
      </c>
      <c r="L835" s="17">
        <v>0.10611481413814999</v>
      </c>
      <c r="M835" s="17"/>
      <c r="N835" s="17">
        <v>0.12693228554675201</v>
      </c>
      <c r="O835" s="17">
        <v>7.5560905610883605E-2</v>
      </c>
      <c r="P835" s="17">
        <v>8.5421736930834602E-2</v>
      </c>
      <c r="Q835" s="17">
        <v>7.8311850808084907E-2</v>
      </c>
      <c r="R835" s="17"/>
      <c r="S835" s="17">
        <v>8.5691213100188401E-2</v>
      </c>
      <c r="T835" s="17">
        <v>8.3852671364475106E-2</v>
      </c>
      <c r="U835" s="17">
        <v>8.0169660735504397E-2</v>
      </c>
      <c r="V835" s="17">
        <v>0.10533861955875599</v>
      </c>
      <c r="W835" s="17">
        <v>9.4975141017697301E-2</v>
      </c>
      <c r="X835" s="17">
        <v>8.3430936920024804E-2</v>
      </c>
      <c r="Y835" s="17">
        <v>0.120865295319113</v>
      </c>
      <c r="Z835" s="17">
        <v>6.6731282481148901E-2</v>
      </c>
      <c r="AA835" s="17">
        <v>8.3741155472006196E-2</v>
      </c>
      <c r="AB835" s="17">
        <v>9.9784578250157005E-2</v>
      </c>
      <c r="AC835" s="17">
        <v>0.136287606876041</v>
      </c>
      <c r="AD835" s="17">
        <v>7.7619829014734396E-2</v>
      </c>
      <c r="AE835" s="17"/>
      <c r="AF835" s="17">
        <v>0.102395056491329</v>
      </c>
      <c r="AG835" s="17">
        <v>7.88378200884957E-2</v>
      </c>
      <c r="AH835" s="17"/>
      <c r="AI835" s="17">
        <v>0.12489438986022</v>
      </c>
      <c r="AJ835" s="17">
        <v>7.8074911675459893E-2</v>
      </c>
      <c r="AK835" s="17"/>
      <c r="AL835" s="17">
        <v>9.1356778556384605E-2</v>
      </c>
      <c r="AM835" s="17">
        <v>9.2719884389521695E-2</v>
      </c>
      <c r="AN835" s="17"/>
      <c r="AO835" s="17">
        <v>9.4185786628900398E-2</v>
      </c>
      <c r="AP835" s="17">
        <v>9.2197730143115497E-2</v>
      </c>
    </row>
    <row r="836" spans="2:42" x14ac:dyDescent="0.35">
      <c r="B836" t="s">
        <v>335</v>
      </c>
      <c r="C836" s="17">
        <v>8.8523628862230697E-2</v>
      </c>
      <c r="D836" s="17">
        <v>0.11527482829338299</v>
      </c>
      <c r="E836" s="17">
        <v>6.2299642772505798E-2</v>
      </c>
      <c r="F836" s="17"/>
      <c r="G836" s="17">
        <v>5.8113305279892398E-2</v>
      </c>
      <c r="H836" s="17">
        <v>7.3301521911613293E-2</v>
      </c>
      <c r="I836" s="17">
        <v>9.2929708689316798E-2</v>
      </c>
      <c r="J836" s="17">
        <v>7.5305220262914196E-2</v>
      </c>
      <c r="K836" s="17">
        <v>0.109502263923052</v>
      </c>
      <c r="L836" s="17">
        <v>0.114390545846051</v>
      </c>
      <c r="M836" s="17"/>
      <c r="N836" s="17">
        <v>9.8705488083952603E-2</v>
      </c>
      <c r="O836" s="17">
        <v>7.3565883647302197E-2</v>
      </c>
      <c r="P836" s="17">
        <v>0.109360804506656</v>
      </c>
      <c r="Q836" s="17">
        <v>7.5906932750412701E-2</v>
      </c>
      <c r="R836" s="17"/>
      <c r="S836" s="17">
        <v>6.4765243011182E-2</v>
      </c>
      <c r="T836" s="17">
        <v>6.1690210639137301E-2</v>
      </c>
      <c r="U836" s="17">
        <v>8.8193638848505104E-2</v>
      </c>
      <c r="V836" s="17">
        <v>7.9535369291448194E-2</v>
      </c>
      <c r="W836" s="17">
        <v>9.2541629815797305E-2</v>
      </c>
      <c r="X836" s="17">
        <v>0.109868359895562</v>
      </c>
      <c r="Y836" s="17">
        <v>0.15390790389412401</v>
      </c>
      <c r="Z836" s="17">
        <v>7.8505127554558102E-2</v>
      </c>
      <c r="AA836" s="17">
        <v>8.9910751548709297E-2</v>
      </c>
      <c r="AB836" s="17">
        <v>6.4742153406858294E-2</v>
      </c>
      <c r="AC836" s="17">
        <v>0.15280764153936299</v>
      </c>
      <c r="AD836" s="17">
        <v>6.8138946219682098E-2</v>
      </c>
      <c r="AE836" s="17"/>
      <c r="AF836" s="17">
        <v>0.10498565891271</v>
      </c>
      <c r="AG836" s="17">
        <v>6.7087860897145704E-2</v>
      </c>
      <c r="AH836" s="17"/>
      <c r="AI836" s="17">
        <v>0.12345581513630501</v>
      </c>
      <c r="AJ836" s="17">
        <v>7.2775082244085507E-2</v>
      </c>
      <c r="AK836" s="17"/>
      <c r="AL836" s="17">
        <v>8.5554244182938E-2</v>
      </c>
      <c r="AM836" s="17">
        <v>8.8749288800444803E-2</v>
      </c>
      <c r="AN836" s="17"/>
      <c r="AO836" s="17">
        <v>0.116024069534703</v>
      </c>
      <c r="AP836" s="17">
        <v>8.1026453502683907E-2</v>
      </c>
    </row>
    <row r="837" spans="2:42" x14ac:dyDescent="0.35">
      <c r="B837" t="s">
        <v>336</v>
      </c>
      <c r="C837" s="17">
        <v>8.6622125339040498E-2</v>
      </c>
      <c r="D837" s="17">
        <v>0.12074387358102</v>
      </c>
      <c r="E837" s="17">
        <v>5.3320631513639798E-2</v>
      </c>
      <c r="F837" s="17"/>
      <c r="G837" s="17">
        <v>0.19237597859490399</v>
      </c>
      <c r="H837" s="17">
        <v>0.166013845349126</v>
      </c>
      <c r="I837" s="17">
        <v>0.107352763147918</v>
      </c>
      <c r="J837" s="17">
        <v>4.67103496923666E-2</v>
      </c>
      <c r="K837" s="17">
        <v>1.55720349256794E-2</v>
      </c>
      <c r="L837" s="17">
        <v>1.418364333656E-2</v>
      </c>
      <c r="M837" s="17"/>
      <c r="N837" s="17">
        <v>0.13388984234571599</v>
      </c>
      <c r="O837" s="17">
        <v>7.8162246168600305E-2</v>
      </c>
      <c r="P837" s="17">
        <v>8.5805927837342005E-2</v>
      </c>
      <c r="Q837" s="17">
        <v>4.6233200942876897E-2</v>
      </c>
      <c r="R837" s="17"/>
      <c r="S837" s="17">
        <v>0.17534085101048899</v>
      </c>
      <c r="T837" s="17">
        <v>8.3296922337438406E-2</v>
      </c>
      <c r="U837" s="17">
        <v>5.7263271162867502E-2</v>
      </c>
      <c r="V837" s="17">
        <v>7.3246667143253993E-2</v>
      </c>
      <c r="W837" s="17">
        <v>5.7049806622573203E-2</v>
      </c>
      <c r="X837" s="17">
        <v>0.10074746177725399</v>
      </c>
      <c r="Y837" s="17">
        <v>8.2786210033065605E-2</v>
      </c>
      <c r="Z837" s="17">
        <v>7.3691053053177899E-2</v>
      </c>
      <c r="AA837" s="17">
        <v>7.2169251884472999E-2</v>
      </c>
      <c r="AB837" s="17">
        <v>5.23050747225123E-2</v>
      </c>
      <c r="AC837" s="17">
        <v>8.7397812134221403E-2</v>
      </c>
      <c r="AD837" s="17">
        <v>1.4447495367086E-2</v>
      </c>
      <c r="AE837" s="17"/>
      <c r="AF837" s="17">
        <v>8.1732601322874104E-2</v>
      </c>
      <c r="AG837" s="17">
        <v>9.29521056800897E-2</v>
      </c>
      <c r="AH837" s="17"/>
      <c r="AI837" s="17">
        <v>0.11185680929939</v>
      </c>
      <c r="AJ837" s="17">
        <v>7.5245522866304093E-2</v>
      </c>
      <c r="AK837" s="17"/>
      <c r="AL837" s="17">
        <v>8.6540246168950105E-2</v>
      </c>
      <c r="AM837" s="17">
        <v>8.6628347789298399E-2</v>
      </c>
      <c r="AN837" s="17"/>
      <c r="AO837" s="17">
        <v>7.4834795546102797E-2</v>
      </c>
      <c r="AP837" s="17">
        <v>8.9835589426069506E-2</v>
      </c>
    </row>
    <row r="838" spans="2:42" x14ac:dyDescent="0.35">
      <c r="B838" t="s">
        <v>337</v>
      </c>
      <c r="C838" s="17">
        <v>8.0552135218890694E-2</v>
      </c>
      <c r="D838" s="17">
        <v>0.12584281102325401</v>
      </c>
      <c r="E838" s="17">
        <v>3.6170205248010297E-2</v>
      </c>
      <c r="F838" s="17"/>
      <c r="G838" s="17">
        <v>7.2923488993778193E-2</v>
      </c>
      <c r="H838" s="17">
        <v>0.12390475422516301</v>
      </c>
      <c r="I838" s="17">
        <v>9.6779090245593599E-2</v>
      </c>
      <c r="J838" s="17">
        <v>8.59321723971814E-2</v>
      </c>
      <c r="K838" s="17">
        <v>7.1352051921770798E-2</v>
      </c>
      <c r="L838" s="17">
        <v>3.8805274798157499E-2</v>
      </c>
      <c r="M838" s="17"/>
      <c r="N838" s="17">
        <v>0.12738046249193499</v>
      </c>
      <c r="O838" s="17">
        <v>7.9629596525194399E-2</v>
      </c>
      <c r="P838" s="17">
        <v>6.8557068090035395E-2</v>
      </c>
      <c r="Q838" s="17">
        <v>4.2565439496833599E-2</v>
      </c>
      <c r="R838" s="17"/>
      <c r="S838" s="17">
        <v>9.0233580451124604E-2</v>
      </c>
      <c r="T838" s="17">
        <v>9.46679741076768E-2</v>
      </c>
      <c r="U838" s="17">
        <v>8.4352537450298706E-2</v>
      </c>
      <c r="V838" s="17">
        <v>7.0909216068375705E-2</v>
      </c>
      <c r="W838" s="17">
        <v>6.8785562153691596E-2</v>
      </c>
      <c r="X838" s="17">
        <v>0.105737540697842</v>
      </c>
      <c r="Y838" s="17">
        <v>4.7792973454214599E-2</v>
      </c>
      <c r="Z838" s="17">
        <v>6.9945538263148296E-2</v>
      </c>
      <c r="AA838" s="17">
        <v>6.4201644174812403E-2</v>
      </c>
      <c r="AB838" s="17">
        <v>7.7938758992634999E-2</v>
      </c>
      <c r="AC838" s="17">
        <v>0.11399697883556</v>
      </c>
      <c r="AD838" s="17">
        <v>5.8672855386694603E-2</v>
      </c>
      <c r="AE838" s="17"/>
      <c r="AF838" s="17">
        <v>8.5891330297980198E-2</v>
      </c>
      <c r="AG838" s="17">
        <v>7.4058750643386004E-2</v>
      </c>
      <c r="AH838" s="17"/>
      <c r="AI838" s="17">
        <v>0.13386238525601299</v>
      </c>
      <c r="AJ838" s="17">
        <v>5.6518169770879499E-2</v>
      </c>
      <c r="AK838" s="17"/>
      <c r="AL838" s="17">
        <v>8.6267593665833905E-2</v>
      </c>
      <c r="AM838" s="17">
        <v>8.0117785971722796E-2</v>
      </c>
      <c r="AN838" s="17"/>
      <c r="AO838" s="17">
        <v>0.120614948747174</v>
      </c>
      <c r="AP838" s="17">
        <v>6.9630203385303194E-2</v>
      </c>
    </row>
    <row r="839" spans="2:42" x14ac:dyDescent="0.35">
      <c r="B839" t="s">
        <v>338</v>
      </c>
      <c r="C839" s="17">
        <v>3.0541033801865201E-2</v>
      </c>
      <c r="D839" s="17">
        <v>3.7218728460522002E-2</v>
      </c>
      <c r="E839" s="17">
        <v>2.4243006415077799E-2</v>
      </c>
      <c r="F839" s="17"/>
      <c r="G839" s="17">
        <v>2.8138135862352E-2</v>
      </c>
      <c r="H839" s="17">
        <v>2.7836301543957599E-2</v>
      </c>
      <c r="I839" s="17">
        <v>1.56921744835344E-2</v>
      </c>
      <c r="J839" s="17">
        <v>1.9940410150076301E-2</v>
      </c>
      <c r="K839" s="17">
        <v>4.0195407523478097E-2</v>
      </c>
      <c r="L839" s="17">
        <v>4.8587676229599301E-2</v>
      </c>
      <c r="M839" s="17"/>
      <c r="N839" s="17">
        <v>3.0519067924066199E-2</v>
      </c>
      <c r="O839" s="17">
        <v>1.6668065216988999E-2</v>
      </c>
      <c r="P839" s="17">
        <v>4.0188248885719403E-2</v>
      </c>
      <c r="Q839" s="17">
        <v>3.6891811496946002E-2</v>
      </c>
      <c r="R839" s="17"/>
      <c r="S839" s="17">
        <v>1.8776302797727799E-2</v>
      </c>
      <c r="T839" s="17">
        <v>2.37879188699648E-2</v>
      </c>
      <c r="U839" s="17">
        <v>4.1532332248411699E-2</v>
      </c>
      <c r="V839" s="17">
        <v>2.7640353999928601E-2</v>
      </c>
      <c r="W839" s="17">
        <v>2.1476132246842701E-2</v>
      </c>
      <c r="X839" s="17">
        <v>3.5048557805274203E-2</v>
      </c>
      <c r="Y839" s="17">
        <v>2.82833032472764E-2</v>
      </c>
      <c r="Z839" s="17">
        <v>3.1991632218162799E-2</v>
      </c>
      <c r="AA839" s="17">
        <v>4.4981248960288801E-2</v>
      </c>
      <c r="AB839" s="17">
        <v>1.9411039967112902E-2</v>
      </c>
      <c r="AC839" s="17">
        <v>4.3326810187049598E-2</v>
      </c>
      <c r="AD839" s="17">
        <v>6.5102033095699396E-2</v>
      </c>
      <c r="AE839" s="17"/>
      <c r="AF839" s="17">
        <v>2.9942374435897898E-2</v>
      </c>
      <c r="AG839" s="17">
        <v>3.1619458016810098E-2</v>
      </c>
      <c r="AH839" s="17"/>
      <c r="AI839" s="17">
        <v>3.1462689964853803E-2</v>
      </c>
      <c r="AJ839" s="17">
        <v>3.0125521731282301E-2</v>
      </c>
      <c r="AK839" s="17"/>
      <c r="AL839" s="17">
        <v>2.66630201202511E-2</v>
      </c>
      <c r="AM839" s="17">
        <v>3.0835745475259701E-2</v>
      </c>
      <c r="AN839" s="17"/>
      <c r="AO839" s="17">
        <v>2.7127481934110902E-2</v>
      </c>
      <c r="AP839" s="17">
        <v>3.14716369604204E-2</v>
      </c>
    </row>
    <row r="840" spans="2:42" x14ac:dyDescent="0.35">
      <c r="B840" t="s">
        <v>339</v>
      </c>
      <c r="C840" s="17">
        <v>2.8650181719364599E-2</v>
      </c>
      <c r="D840" s="17">
        <v>3.4738719161491398E-2</v>
      </c>
      <c r="E840" s="17">
        <v>2.2286886056536E-2</v>
      </c>
      <c r="F840" s="17"/>
      <c r="G840" s="17">
        <v>3.2987614162330002E-2</v>
      </c>
      <c r="H840" s="17">
        <v>6.4143801469101994E-2</v>
      </c>
      <c r="I840" s="17">
        <v>4.66767682122321E-2</v>
      </c>
      <c r="J840" s="17">
        <v>1.30643561932759E-2</v>
      </c>
      <c r="K840" s="17">
        <v>1.2026496421969001E-2</v>
      </c>
      <c r="L840" s="17">
        <v>5.8721225939208097E-3</v>
      </c>
      <c r="M840" s="17"/>
      <c r="N840" s="17">
        <v>4.0328167231002701E-2</v>
      </c>
      <c r="O840" s="17">
        <v>2.9343018475345099E-2</v>
      </c>
      <c r="P840" s="17">
        <v>2.7075956307403601E-2</v>
      </c>
      <c r="Q840" s="17">
        <v>1.7085651708367299E-2</v>
      </c>
      <c r="R840" s="17"/>
      <c r="S840" s="17">
        <v>5.5289789747371899E-2</v>
      </c>
      <c r="T840" s="17">
        <v>2.38849526601361E-2</v>
      </c>
      <c r="U840" s="17">
        <v>4.05222897943715E-3</v>
      </c>
      <c r="V840" s="17">
        <v>4.2779450295292398E-2</v>
      </c>
      <c r="W840" s="17">
        <v>2.6768534828562202E-2</v>
      </c>
      <c r="X840" s="17">
        <v>3.1386988962706003E-2</v>
      </c>
      <c r="Y840" s="17">
        <v>1.6673739278660098E-2</v>
      </c>
      <c r="Z840" s="17">
        <v>3.3601076520642099E-2</v>
      </c>
      <c r="AA840" s="17">
        <v>2.5759867483124501E-2</v>
      </c>
      <c r="AB840" s="17">
        <v>8.1444387085491295E-3</v>
      </c>
      <c r="AC840" s="17">
        <v>4.5386160235578198E-2</v>
      </c>
      <c r="AD840" s="17">
        <v>1.41808251854375E-2</v>
      </c>
      <c r="AE840" s="17"/>
      <c r="AF840" s="17">
        <v>3.3164457010222803E-2</v>
      </c>
      <c r="AG840" s="17">
        <v>2.2810723125024801E-2</v>
      </c>
      <c r="AH840" s="17"/>
      <c r="AI840" s="17">
        <v>3.6578979858459301E-2</v>
      </c>
      <c r="AJ840" s="17">
        <v>2.50756259747082E-2</v>
      </c>
      <c r="AK840" s="17"/>
      <c r="AL840" s="17">
        <v>4.3480276630682102E-2</v>
      </c>
      <c r="AM840" s="17">
        <v>2.7523160917804199E-2</v>
      </c>
      <c r="AN840" s="17"/>
      <c r="AO840" s="17">
        <v>2.7400126401346699E-2</v>
      </c>
      <c r="AP840" s="17">
        <v>2.8990972037597301E-2</v>
      </c>
    </row>
    <row r="841" spans="2:42" x14ac:dyDescent="0.35">
      <c r="B841" t="s">
        <v>340</v>
      </c>
      <c r="C841" s="17">
        <v>2.63819291935843E-2</v>
      </c>
      <c r="D841" s="17">
        <v>1.8797740724547301E-2</v>
      </c>
      <c r="E841" s="17">
        <v>3.3977669252542302E-2</v>
      </c>
      <c r="F841" s="17"/>
      <c r="G841" s="17">
        <v>3.9367769345385301E-2</v>
      </c>
      <c r="H841" s="17">
        <v>4.3001746539481897E-2</v>
      </c>
      <c r="I841" s="17">
        <v>2.9772733023781101E-2</v>
      </c>
      <c r="J841" s="17">
        <v>2.0904950676303099E-2</v>
      </c>
      <c r="K841" s="17">
        <v>6.8161523694825E-3</v>
      </c>
      <c r="L841" s="17">
        <v>1.8924764685998401E-2</v>
      </c>
      <c r="M841" s="17"/>
      <c r="N841" s="17">
        <v>3.6113376330581697E-2</v>
      </c>
      <c r="O841" s="17">
        <v>1.6797013746969101E-2</v>
      </c>
      <c r="P841" s="17">
        <v>3.06893077527969E-2</v>
      </c>
      <c r="Q841" s="17">
        <v>2.2388764386652001E-2</v>
      </c>
      <c r="R841" s="17"/>
      <c r="S841" s="17">
        <v>2.5736725564613799E-2</v>
      </c>
      <c r="T841" s="17">
        <v>4.1724536884130803E-2</v>
      </c>
      <c r="U841" s="17">
        <v>1.26895880644564E-2</v>
      </c>
      <c r="V841" s="17">
        <v>1.9820249596873198E-2</v>
      </c>
      <c r="W841" s="17">
        <v>2.2598977610085998E-2</v>
      </c>
      <c r="X841" s="17">
        <v>3.9511580665170701E-2</v>
      </c>
      <c r="Y841" s="17">
        <v>3.5866363412313698E-3</v>
      </c>
      <c r="Z841" s="17">
        <v>3.1315980436668403E-2</v>
      </c>
      <c r="AA841" s="17">
        <v>4.3803705547381402E-2</v>
      </c>
      <c r="AB841" s="17">
        <v>6.6073405499137297E-3</v>
      </c>
      <c r="AC841" s="17">
        <v>4.0934827944067401E-2</v>
      </c>
      <c r="AD841" s="17">
        <v>1.41808251854375E-2</v>
      </c>
      <c r="AE841" s="17"/>
      <c r="AF841" s="17">
        <v>3.0929863681175701E-2</v>
      </c>
      <c r="AG841" s="17">
        <v>2.0476957877854401E-2</v>
      </c>
      <c r="AH841" s="17"/>
      <c r="AI841" s="17">
        <v>3.58179096872124E-2</v>
      </c>
      <c r="AJ841" s="17">
        <v>2.21278874475027E-2</v>
      </c>
      <c r="AK841" s="17"/>
      <c r="AL841" s="17">
        <v>2.9864722099289E-2</v>
      </c>
      <c r="AM841" s="17">
        <v>2.61172525292926E-2</v>
      </c>
      <c r="AN841" s="17"/>
      <c r="AO841" s="17">
        <v>1.8484957394298999E-2</v>
      </c>
      <c r="AP841" s="17">
        <v>2.8534803145451499E-2</v>
      </c>
    </row>
    <row r="842" spans="2:42" x14ac:dyDescent="0.35">
      <c r="B842" t="s">
        <v>107</v>
      </c>
      <c r="C842" s="17">
        <v>2.38295174055289E-2</v>
      </c>
      <c r="D842" s="17">
        <v>2.97049188633383E-2</v>
      </c>
      <c r="E842" s="17">
        <v>1.8266111919738499E-2</v>
      </c>
      <c r="F842" s="17"/>
      <c r="G842" s="17">
        <v>1.7947805315711701E-2</v>
      </c>
      <c r="H842" s="17">
        <v>1.43891403827325E-2</v>
      </c>
      <c r="I842" s="17">
        <v>2.2684864964497099E-2</v>
      </c>
      <c r="J842" s="17">
        <v>2.32238716760714E-2</v>
      </c>
      <c r="K842" s="17">
        <v>1.80404605068719E-2</v>
      </c>
      <c r="L842" s="17">
        <v>4.0791027225766302E-2</v>
      </c>
      <c r="M842" s="17"/>
      <c r="N842" s="17">
        <v>2.3097970897445402E-2</v>
      </c>
      <c r="O842" s="17">
        <v>2.1711786140886001E-2</v>
      </c>
      <c r="P842" s="17">
        <v>2.6297033456797899E-2</v>
      </c>
      <c r="Q842" s="17">
        <v>2.4965517281425199E-2</v>
      </c>
      <c r="R842" s="17"/>
      <c r="S842" s="17">
        <v>1.12086820411557E-2</v>
      </c>
      <c r="T842" s="17">
        <v>1.33423916032962E-2</v>
      </c>
      <c r="U842" s="17">
        <v>3.3065194853377798E-2</v>
      </c>
      <c r="V842" s="17">
        <v>1.7037569970938301E-2</v>
      </c>
      <c r="W842" s="17">
        <v>2.2189477458432399E-2</v>
      </c>
      <c r="X842" s="17">
        <v>2.9659944544070799E-2</v>
      </c>
      <c r="Y842" s="17">
        <v>1.71955035263841E-2</v>
      </c>
      <c r="Z842" s="17">
        <v>4.7102854424050301E-2</v>
      </c>
      <c r="AA842" s="17">
        <v>2.6497089999301601E-2</v>
      </c>
      <c r="AB842" s="17">
        <v>3.0367735384711301E-2</v>
      </c>
      <c r="AC842" s="17">
        <v>3.2896358711203999E-2</v>
      </c>
      <c r="AD842" s="17">
        <v>5.2561134907251901E-2</v>
      </c>
      <c r="AE842" s="17"/>
      <c r="AF842" s="17">
        <v>1.9622170494806301E-2</v>
      </c>
      <c r="AG842" s="17">
        <v>2.9719319715896999E-2</v>
      </c>
      <c r="AH842" s="17"/>
      <c r="AI842" s="17">
        <v>2.2347249364107001E-2</v>
      </c>
      <c r="AJ842" s="17">
        <v>2.4497771237904802E-2</v>
      </c>
      <c r="AK842" s="17"/>
      <c r="AL842" s="17">
        <v>2.69396238490037E-2</v>
      </c>
      <c r="AM842" s="17">
        <v>2.3593163243413099E-2</v>
      </c>
      <c r="AN842" s="17"/>
      <c r="AO842" s="17">
        <v>2.0163213061788698E-2</v>
      </c>
      <c r="AP842" s="17">
        <v>2.4829025992095001E-2</v>
      </c>
    </row>
    <row r="843" spans="2:42" x14ac:dyDescent="0.35">
      <c r="B843" t="s">
        <v>99</v>
      </c>
      <c r="C843" s="17">
        <v>0.18654144487083801</v>
      </c>
      <c r="D843" s="17">
        <v>9.5463619303887803E-2</v>
      </c>
      <c r="E843" s="17">
        <v>0.27475647743172599</v>
      </c>
      <c r="F843" s="17"/>
      <c r="G843" s="17">
        <v>0.17799110346202099</v>
      </c>
      <c r="H843" s="17">
        <v>0.117064632295502</v>
      </c>
      <c r="I843" s="17">
        <v>0.14833343176939201</v>
      </c>
      <c r="J843" s="17">
        <v>0.183529202831371</v>
      </c>
      <c r="K843" s="17">
        <v>0.251494755969285</v>
      </c>
      <c r="L843" s="17">
        <v>0.239034843833178</v>
      </c>
      <c r="M843" s="17"/>
      <c r="N843" s="17">
        <v>0.13607465010212999</v>
      </c>
      <c r="O843" s="17">
        <v>0.18409715601235099</v>
      </c>
      <c r="P843" s="17">
        <v>0.18739123738892399</v>
      </c>
      <c r="Q843" s="17">
        <v>0.24265697220118801</v>
      </c>
      <c r="R843" s="17"/>
      <c r="S843" s="17">
        <v>0.117647444526167</v>
      </c>
      <c r="T843" s="17">
        <v>0.21730539602110599</v>
      </c>
      <c r="U843" s="17">
        <v>0.24478958345096299</v>
      </c>
      <c r="V843" s="17">
        <v>0.17664236672162101</v>
      </c>
      <c r="W843" s="17">
        <v>0.146891036035457</v>
      </c>
      <c r="X843" s="17">
        <v>0.18410604763334101</v>
      </c>
      <c r="Y843" s="17">
        <v>0.23141391590173399</v>
      </c>
      <c r="Z843" s="17">
        <v>0.17517036884092299</v>
      </c>
      <c r="AA843" s="17">
        <v>0.20257753423456301</v>
      </c>
      <c r="AB843" s="17">
        <v>0.220601623896927</v>
      </c>
      <c r="AC843" s="17">
        <v>0.16675136694829301</v>
      </c>
      <c r="AD843" s="17">
        <v>0.115743655059693</v>
      </c>
      <c r="AE843" s="17"/>
      <c r="AF843" s="17">
        <v>0.18508402562266099</v>
      </c>
      <c r="AG843" s="17">
        <v>0.18691257490732899</v>
      </c>
      <c r="AH843" s="17"/>
      <c r="AI843" s="17">
        <v>0.114957560656019</v>
      </c>
      <c r="AJ843" s="17">
        <v>0.21881374895223599</v>
      </c>
      <c r="AK843" s="17"/>
      <c r="AL843" s="17">
        <v>0.13906338049918501</v>
      </c>
      <c r="AM843" s="17">
        <v>0.190149565148196</v>
      </c>
      <c r="AN843" s="17"/>
      <c r="AO843" s="17">
        <v>0.16754359280023301</v>
      </c>
      <c r="AP843" s="17">
        <v>0.19172064291076699</v>
      </c>
    </row>
    <row r="844" spans="2:42" x14ac:dyDescent="0.35">
      <c r="B844" t="s">
        <v>318</v>
      </c>
      <c r="C844" s="17">
        <v>1.25678217747184E-2</v>
      </c>
      <c r="D844" s="17">
        <v>1.10075301756441E-2</v>
      </c>
      <c r="E844" s="17">
        <v>1.3571841474541199E-2</v>
      </c>
      <c r="F844" s="17"/>
      <c r="G844" s="17">
        <v>2.8373136757037901E-2</v>
      </c>
      <c r="H844" s="17">
        <v>2.2353984768584901E-2</v>
      </c>
      <c r="I844" s="17">
        <v>1.5108920434458399E-2</v>
      </c>
      <c r="J844" s="17">
        <v>7.7378350047664097E-3</v>
      </c>
      <c r="K844" s="17">
        <v>1.87499402960738E-3</v>
      </c>
      <c r="L844" s="17">
        <v>3.0225492250079999E-3</v>
      </c>
      <c r="M844" s="17"/>
      <c r="N844" s="17">
        <v>6.9147690326154298E-3</v>
      </c>
      <c r="O844" s="17">
        <v>5.2016014138916104E-3</v>
      </c>
      <c r="P844" s="17">
        <v>1.66447996972829E-2</v>
      </c>
      <c r="Q844" s="17">
        <v>2.15594163178317E-2</v>
      </c>
      <c r="R844" s="17"/>
      <c r="S844" s="17">
        <v>9.7197769472657999E-3</v>
      </c>
      <c r="T844" s="17">
        <v>1.4345667967437E-2</v>
      </c>
      <c r="U844" s="17">
        <v>4.0422479230128299E-3</v>
      </c>
      <c r="V844" s="17">
        <v>7.2504681407335797E-3</v>
      </c>
      <c r="W844" s="17">
        <v>1.8926114173257898E-2</v>
      </c>
      <c r="X844" s="17">
        <v>4.3333116083296902E-2</v>
      </c>
      <c r="Y844" s="17">
        <v>5.0041980791518696E-3</v>
      </c>
      <c r="Z844" s="17">
        <v>1.5208201282308599E-2</v>
      </c>
      <c r="AA844" s="17">
        <v>6.0421535089295103E-3</v>
      </c>
      <c r="AB844" s="17">
        <v>6.8547475012061196E-3</v>
      </c>
      <c r="AC844" s="17">
        <v>7.0958457159724497E-3</v>
      </c>
      <c r="AD844" s="17">
        <v>1.6516975699078999E-2</v>
      </c>
      <c r="AE844" s="17"/>
      <c r="AF844" s="17">
        <v>1.11593327419798E-2</v>
      </c>
      <c r="AG844" s="17">
        <v>1.3034719875143701E-2</v>
      </c>
      <c r="AH844" s="17"/>
      <c r="AI844" s="17">
        <v>7.3320453321493902E-3</v>
      </c>
      <c r="AJ844" s="17">
        <v>1.49282772223404E-2</v>
      </c>
      <c r="AK844" s="17"/>
      <c r="AL844" s="17">
        <v>1.10229502552345E-2</v>
      </c>
      <c r="AM844" s="17">
        <v>1.2685225092000501E-2</v>
      </c>
      <c r="AN844" s="17"/>
      <c r="AO844" s="17">
        <v>9.1920918028281194E-3</v>
      </c>
      <c r="AP844" s="17">
        <v>1.34881139208393E-2</v>
      </c>
    </row>
    <row r="845" spans="2:42" x14ac:dyDescent="0.35"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</row>
    <row r="846" spans="2:42" x14ac:dyDescent="0.35">
      <c r="B846" s="6" t="s">
        <v>350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</row>
    <row r="847" spans="2:42" x14ac:dyDescent="0.35">
      <c r="B847" s="24" t="s">
        <v>59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</row>
    <row r="848" spans="2:42" x14ac:dyDescent="0.35">
      <c r="B848" t="s">
        <v>347</v>
      </c>
      <c r="C848" s="17">
        <v>9.4627018687227005E-2</v>
      </c>
      <c r="D848" s="17">
        <v>0.117060302757739</v>
      </c>
      <c r="E848" s="17">
        <v>7.2798366381707905E-2</v>
      </c>
      <c r="F848" s="17"/>
      <c r="G848" s="17">
        <v>9.6833312037965802E-2</v>
      </c>
      <c r="H848" s="17">
        <v>8.1278387972161706E-2</v>
      </c>
      <c r="I848" s="17">
        <v>8.1019763847966303E-2</v>
      </c>
      <c r="J848" s="17">
        <v>0.118068601092084</v>
      </c>
      <c r="K848" s="17">
        <v>0.104465816030211</v>
      </c>
      <c r="L848" s="17">
        <v>8.94947881260372E-2</v>
      </c>
      <c r="M848" s="17"/>
      <c r="N848" s="17">
        <v>9.5679832151597199E-2</v>
      </c>
      <c r="O848" s="17">
        <v>8.6933884646817103E-2</v>
      </c>
      <c r="P848" s="17">
        <v>9.9233203717558796E-2</v>
      </c>
      <c r="Q848" s="17">
        <v>9.8688832791483799E-2</v>
      </c>
      <c r="R848" s="17"/>
      <c r="S848" s="17">
        <v>8.9453788159904096E-2</v>
      </c>
      <c r="T848" s="17">
        <v>7.69021789301568E-2</v>
      </c>
      <c r="U848" s="17">
        <v>9.7018705865038496E-2</v>
      </c>
      <c r="V848" s="17">
        <v>6.4768815800334195E-2</v>
      </c>
      <c r="W848" s="17">
        <v>0.103017610146472</v>
      </c>
      <c r="X848" s="17">
        <v>0.12862069681986699</v>
      </c>
      <c r="Y848" s="17">
        <v>0.10913638508536801</v>
      </c>
      <c r="Z848" s="17">
        <v>7.9823171494244297E-2</v>
      </c>
      <c r="AA848" s="17">
        <v>8.4943607182898395E-2</v>
      </c>
      <c r="AB848" s="17">
        <v>0.100738319115536</v>
      </c>
      <c r="AC848" s="17">
        <v>0.109661361204469</v>
      </c>
      <c r="AD848" s="17">
        <v>0.130339026412608</v>
      </c>
      <c r="AE848" s="17"/>
      <c r="AF848" s="17">
        <v>9.7746463065171096E-2</v>
      </c>
      <c r="AG848" s="17">
        <v>9.1254333803015605E-2</v>
      </c>
      <c r="AH848" s="17"/>
      <c r="AI848" s="17">
        <v>8.8020666972017006E-2</v>
      </c>
      <c r="AJ848" s="17">
        <v>9.7605373295397105E-2</v>
      </c>
      <c r="AK848" s="17"/>
      <c r="AL848" s="17">
        <v>0.101557676474019</v>
      </c>
      <c r="AM848" s="17">
        <v>9.4100319732100896E-2</v>
      </c>
      <c r="AN848" s="17"/>
      <c r="AO848" s="17">
        <v>9.8631644934996598E-2</v>
      </c>
      <c r="AP848" s="17">
        <v>9.3535276718923699E-2</v>
      </c>
    </row>
    <row r="849" spans="2:42" x14ac:dyDescent="0.35">
      <c r="B849" t="s">
        <v>252</v>
      </c>
      <c r="C849" s="17">
        <v>0.149119330726107</v>
      </c>
      <c r="D849" s="17">
        <v>0.18997211770384101</v>
      </c>
      <c r="E849" s="17">
        <v>0.109741531401614</v>
      </c>
      <c r="F849" s="17"/>
      <c r="G849" s="17">
        <v>0.141378518758394</v>
      </c>
      <c r="H849" s="17">
        <v>0.14288197190354399</v>
      </c>
      <c r="I849" s="17">
        <v>0.157325101474521</v>
      </c>
      <c r="J849" s="17">
        <v>0.14087886884083201</v>
      </c>
      <c r="K849" s="17">
        <v>0.18062621689799899</v>
      </c>
      <c r="L849" s="17">
        <v>0.13826895225201299</v>
      </c>
      <c r="M849" s="17"/>
      <c r="N849" s="17">
        <v>0.16069908033309799</v>
      </c>
      <c r="O849" s="17">
        <v>0.16268642311571399</v>
      </c>
      <c r="P849" s="17">
        <v>0.13640381600885301</v>
      </c>
      <c r="Q849" s="17">
        <v>0.135699425216084</v>
      </c>
      <c r="R849" s="17"/>
      <c r="S849" s="17">
        <v>0.183282760775589</v>
      </c>
      <c r="T849" s="17">
        <v>0.113983460031509</v>
      </c>
      <c r="U849" s="17">
        <v>0.13146719832478501</v>
      </c>
      <c r="V849" s="17">
        <v>0.140883147294734</v>
      </c>
      <c r="W849" s="17">
        <v>0.12523584656643799</v>
      </c>
      <c r="X849" s="17">
        <v>0.141625983536216</v>
      </c>
      <c r="Y849" s="17">
        <v>0.163817482077559</v>
      </c>
      <c r="Z849" s="17">
        <v>0.23171709360284801</v>
      </c>
      <c r="AA849" s="17">
        <v>0.13431426272059099</v>
      </c>
      <c r="AB849" s="17">
        <v>0.14134364471165201</v>
      </c>
      <c r="AC849" s="17">
        <v>0.16609207533463899</v>
      </c>
      <c r="AD849" s="17">
        <v>0.1926635727405</v>
      </c>
      <c r="AE849" s="17"/>
      <c r="AF849" s="17">
        <v>0.15571184452723999</v>
      </c>
      <c r="AG849" s="17">
        <v>0.139653423661282</v>
      </c>
      <c r="AH849" s="17"/>
      <c r="AI849" s="17">
        <v>0.181062160703412</v>
      </c>
      <c r="AJ849" s="17">
        <v>0.134718481518841</v>
      </c>
      <c r="AK849" s="17"/>
      <c r="AL849" s="17">
        <v>0.17294288376121</v>
      </c>
      <c r="AM849" s="17">
        <v>0.147308847381382</v>
      </c>
      <c r="AN849" s="17"/>
      <c r="AO849" s="17">
        <v>0.152805235107774</v>
      </c>
      <c r="AP849" s="17">
        <v>0.148114478773479</v>
      </c>
    </row>
    <row r="850" spans="2:42" x14ac:dyDescent="0.35">
      <c r="B850" t="s">
        <v>348</v>
      </c>
      <c r="C850" s="17">
        <v>0.291135065468202</v>
      </c>
      <c r="D850" s="17">
        <v>0.29493448650091297</v>
      </c>
      <c r="E850" s="17">
        <v>0.28823271436764297</v>
      </c>
      <c r="F850" s="17"/>
      <c r="G850" s="17">
        <v>0.295176005077181</v>
      </c>
      <c r="H850" s="17">
        <v>0.27522854628229398</v>
      </c>
      <c r="I850" s="17">
        <v>0.27438137736280799</v>
      </c>
      <c r="J850" s="17">
        <v>0.30312375511843598</v>
      </c>
      <c r="K850" s="17">
        <v>0.27528643467789798</v>
      </c>
      <c r="L850" s="17">
        <v>0.31597126296033901</v>
      </c>
      <c r="M850" s="17"/>
      <c r="N850" s="17">
        <v>0.27644478843863202</v>
      </c>
      <c r="O850" s="17">
        <v>0.278160032203494</v>
      </c>
      <c r="P850" s="17">
        <v>0.30140294880030599</v>
      </c>
      <c r="Q850" s="17">
        <v>0.30579749841426002</v>
      </c>
      <c r="R850" s="17"/>
      <c r="S850" s="17">
        <v>0.308937353557315</v>
      </c>
      <c r="T850" s="17">
        <v>0.28800451391875298</v>
      </c>
      <c r="U850" s="17">
        <v>0.28160820731625402</v>
      </c>
      <c r="V850" s="17">
        <v>0.272985942944102</v>
      </c>
      <c r="W850" s="17">
        <v>0.250239054525287</v>
      </c>
      <c r="X850" s="17">
        <v>0.30371257623355402</v>
      </c>
      <c r="Y850" s="17">
        <v>0.27341937126932497</v>
      </c>
      <c r="Z850" s="17">
        <v>0.22916531915403299</v>
      </c>
      <c r="AA850" s="17">
        <v>0.31633075817273598</v>
      </c>
      <c r="AB850" s="17">
        <v>0.32556872540763898</v>
      </c>
      <c r="AC850" s="17">
        <v>0.26707087612307701</v>
      </c>
      <c r="AD850" s="17">
        <v>0.33344039646121598</v>
      </c>
      <c r="AE850" s="17"/>
      <c r="AF850" s="17">
        <v>0.27168458540219897</v>
      </c>
      <c r="AG850" s="17">
        <v>0.31606910808542199</v>
      </c>
      <c r="AH850" s="17"/>
      <c r="AI850" s="17">
        <v>0.273471925277112</v>
      </c>
      <c r="AJ850" s="17">
        <v>0.299098173890324</v>
      </c>
      <c r="AK850" s="17"/>
      <c r="AL850" s="17">
        <v>0.30501310418755201</v>
      </c>
      <c r="AM850" s="17">
        <v>0.29008039667376101</v>
      </c>
      <c r="AN850" s="17"/>
      <c r="AO850" s="17">
        <v>0.29974047959150601</v>
      </c>
      <c r="AP850" s="17">
        <v>0.28878905583539999</v>
      </c>
    </row>
    <row r="851" spans="2:42" x14ac:dyDescent="0.35">
      <c r="B851" t="s">
        <v>250</v>
      </c>
      <c r="C851" s="17">
        <v>0.32604503774900101</v>
      </c>
      <c r="D851" s="17">
        <v>0.288280503072123</v>
      </c>
      <c r="E851" s="17">
        <v>0.362781556106265</v>
      </c>
      <c r="F851" s="17"/>
      <c r="G851" s="17">
        <v>0.31316567772547299</v>
      </c>
      <c r="H851" s="17">
        <v>0.34279449373041099</v>
      </c>
      <c r="I851" s="17">
        <v>0.34026985764597201</v>
      </c>
      <c r="J851" s="17">
        <v>0.314123386981289</v>
      </c>
      <c r="K851" s="17">
        <v>0.30765315168688001</v>
      </c>
      <c r="L851" s="17">
        <v>0.33141493334698702</v>
      </c>
      <c r="M851" s="17"/>
      <c r="N851" s="17">
        <v>0.33960171202053802</v>
      </c>
      <c r="O851" s="17">
        <v>0.33258140342806902</v>
      </c>
      <c r="P851" s="17">
        <v>0.31238985173418099</v>
      </c>
      <c r="Q851" s="17">
        <v>0.317171086250923</v>
      </c>
      <c r="R851" s="17"/>
      <c r="S851" s="17">
        <v>0.279696483130983</v>
      </c>
      <c r="T851" s="17">
        <v>0.35882650504595498</v>
      </c>
      <c r="U851" s="17">
        <v>0.35846903282747899</v>
      </c>
      <c r="V851" s="17">
        <v>0.36904652311716402</v>
      </c>
      <c r="W851" s="17">
        <v>0.35418063436185399</v>
      </c>
      <c r="X851" s="17">
        <v>0.27473520387418299</v>
      </c>
      <c r="Y851" s="17">
        <v>0.32245174567828999</v>
      </c>
      <c r="Z851" s="17">
        <v>0.32528614529411198</v>
      </c>
      <c r="AA851" s="17">
        <v>0.315496163505532</v>
      </c>
      <c r="AB851" s="17">
        <v>0.34491683388086403</v>
      </c>
      <c r="AC851" s="17">
        <v>0.31343797879922602</v>
      </c>
      <c r="AD851" s="17">
        <v>0.28629670991016498</v>
      </c>
      <c r="AE851" s="17"/>
      <c r="AF851" s="17">
        <v>0.33593257782215502</v>
      </c>
      <c r="AG851" s="17">
        <v>0.31251719295556402</v>
      </c>
      <c r="AH851" s="17"/>
      <c r="AI851" s="17">
        <v>0.31736687726414198</v>
      </c>
      <c r="AJ851" s="17">
        <v>0.32995743000190098</v>
      </c>
      <c r="AK851" s="17"/>
      <c r="AL851" s="17">
        <v>0.26664306655180298</v>
      </c>
      <c r="AM851" s="17">
        <v>0.33055932154780798</v>
      </c>
      <c r="AN851" s="17"/>
      <c r="AO851" s="17">
        <v>0.31674081420435002</v>
      </c>
      <c r="AP851" s="17">
        <v>0.328581556938982</v>
      </c>
    </row>
    <row r="852" spans="2:42" x14ac:dyDescent="0.35">
      <c r="B852" t="s">
        <v>349</v>
      </c>
      <c r="C852" s="17">
        <v>0.13907354736946301</v>
      </c>
      <c r="D852" s="17">
        <v>0.10975258996538401</v>
      </c>
      <c r="E852" s="17">
        <v>0.166445831742769</v>
      </c>
      <c r="F852" s="17"/>
      <c r="G852" s="17">
        <v>0.15344648640098599</v>
      </c>
      <c r="H852" s="17">
        <v>0.15781660011158899</v>
      </c>
      <c r="I852" s="17">
        <v>0.14700389966873301</v>
      </c>
      <c r="J852" s="17">
        <v>0.123805387967359</v>
      </c>
      <c r="K852" s="17">
        <v>0.131968380707012</v>
      </c>
      <c r="L852" s="17">
        <v>0.124850063314625</v>
      </c>
      <c r="M852" s="17"/>
      <c r="N852" s="17">
        <v>0.127574587056135</v>
      </c>
      <c r="O852" s="17">
        <v>0.13963825660590701</v>
      </c>
      <c r="P852" s="17">
        <v>0.150570179739101</v>
      </c>
      <c r="Q852" s="17">
        <v>0.14264315732725</v>
      </c>
      <c r="R852" s="17"/>
      <c r="S852" s="17">
        <v>0.13862961437620899</v>
      </c>
      <c r="T852" s="17">
        <v>0.16228334207362599</v>
      </c>
      <c r="U852" s="17">
        <v>0.131436855666443</v>
      </c>
      <c r="V852" s="17">
        <v>0.15231557084366501</v>
      </c>
      <c r="W852" s="17">
        <v>0.16732685439994899</v>
      </c>
      <c r="X852" s="17">
        <v>0.15130553953618001</v>
      </c>
      <c r="Y852" s="17">
        <v>0.13117501588945801</v>
      </c>
      <c r="Z852" s="17">
        <v>0.13400827045476199</v>
      </c>
      <c r="AA852" s="17">
        <v>0.14891520841824299</v>
      </c>
      <c r="AB852" s="17">
        <v>8.7432476884309204E-2</v>
      </c>
      <c r="AC852" s="17">
        <v>0.143737708538589</v>
      </c>
      <c r="AD852" s="17">
        <v>5.7260294475511002E-2</v>
      </c>
      <c r="AE852" s="17"/>
      <c r="AF852" s="17">
        <v>0.138924529183235</v>
      </c>
      <c r="AG852" s="17">
        <v>0.14050594149471601</v>
      </c>
      <c r="AH852" s="17"/>
      <c r="AI852" s="17">
        <v>0.140078369783317</v>
      </c>
      <c r="AJ852" s="17">
        <v>0.13862054129353699</v>
      </c>
      <c r="AK852" s="17"/>
      <c r="AL852" s="17">
        <v>0.15384326902541601</v>
      </c>
      <c r="AM852" s="17">
        <v>0.137951114664949</v>
      </c>
      <c r="AN852" s="17"/>
      <c r="AO852" s="17">
        <v>0.13208182616137401</v>
      </c>
      <c r="AP852" s="17">
        <v>0.14097963173321601</v>
      </c>
    </row>
    <row r="853" spans="2:42" x14ac:dyDescent="0.35">
      <c r="B853" t="s">
        <v>255</v>
      </c>
      <c r="C853" s="17">
        <v>0.24374634941333401</v>
      </c>
      <c r="D853" s="17">
        <v>0.30703242046158002</v>
      </c>
      <c r="E853" s="17">
        <v>0.182539897783322</v>
      </c>
      <c r="F853" s="17"/>
      <c r="G853" s="17">
        <v>0.23821183079635999</v>
      </c>
      <c r="H853" s="17">
        <v>0.22416035987570601</v>
      </c>
      <c r="I853" s="17">
        <v>0.238344865322487</v>
      </c>
      <c r="J853" s="17">
        <v>0.25894746993291601</v>
      </c>
      <c r="K853" s="17">
        <v>0.28509203292821</v>
      </c>
      <c r="L853" s="17">
        <v>0.22776374037805</v>
      </c>
      <c r="M853" s="17"/>
      <c r="N853" s="17">
        <v>0.25637891248469602</v>
      </c>
      <c r="O853" s="17">
        <v>0.249620307762531</v>
      </c>
      <c r="P853" s="17">
        <v>0.23563701972641199</v>
      </c>
      <c r="Q853" s="17">
        <v>0.23438825800756699</v>
      </c>
      <c r="R853" s="17"/>
      <c r="S853" s="17">
        <v>0.27273654893549298</v>
      </c>
      <c r="T853" s="17">
        <v>0.19088563896166599</v>
      </c>
      <c r="U853" s="17">
        <v>0.22848590418982301</v>
      </c>
      <c r="V853" s="17">
        <v>0.205651963095068</v>
      </c>
      <c r="W853" s="17">
        <v>0.228253456712911</v>
      </c>
      <c r="X853" s="17">
        <v>0.27024668035608301</v>
      </c>
      <c r="Y853" s="17">
        <v>0.27295386716292602</v>
      </c>
      <c r="Z853" s="17">
        <v>0.31154026509709298</v>
      </c>
      <c r="AA853" s="17">
        <v>0.219257869903489</v>
      </c>
      <c r="AB853" s="17">
        <v>0.242081963827187</v>
      </c>
      <c r="AC853" s="17">
        <v>0.275753436539108</v>
      </c>
      <c r="AD853" s="17">
        <v>0.32300259915310803</v>
      </c>
      <c r="AE853" s="17"/>
      <c r="AF853" s="17">
        <v>0.253458307592411</v>
      </c>
      <c r="AG853" s="17">
        <v>0.23090775746429701</v>
      </c>
      <c r="AH853" s="17"/>
      <c r="AI853" s="17">
        <v>0.26908282767542901</v>
      </c>
      <c r="AJ853" s="17">
        <v>0.23232385481423801</v>
      </c>
      <c r="AK853" s="17"/>
      <c r="AL853" s="17">
        <v>0.27450056023522901</v>
      </c>
      <c r="AM853" s="17">
        <v>0.24140916711348301</v>
      </c>
      <c r="AN853" s="17"/>
      <c r="AO853" s="17">
        <v>0.25143688004276998</v>
      </c>
      <c r="AP853" s="17">
        <v>0.241649755492402</v>
      </c>
    </row>
    <row r="854" spans="2:42" x14ac:dyDescent="0.35">
      <c r="B854" t="s">
        <v>254</v>
      </c>
      <c r="C854" s="17">
        <v>0.46511858511846399</v>
      </c>
      <c r="D854" s="17">
        <v>0.398033093037507</v>
      </c>
      <c r="E854" s="17">
        <v>0.529227387849034</v>
      </c>
      <c r="F854" s="17"/>
      <c r="G854" s="17">
        <v>0.46661216412645901</v>
      </c>
      <c r="H854" s="17">
        <v>0.50061109384199998</v>
      </c>
      <c r="I854" s="17">
        <v>0.48727375731470501</v>
      </c>
      <c r="J854" s="17">
        <v>0.43792877494864801</v>
      </c>
      <c r="K854" s="17">
        <v>0.43962153239389201</v>
      </c>
      <c r="L854" s="17">
        <v>0.45626499666161202</v>
      </c>
      <c r="M854" s="17"/>
      <c r="N854" s="17">
        <v>0.46717629907667302</v>
      </c>
      <c r="O854" s="17">
        <v>0.47221966003397498</v>
      </c>
      <c r="P854" s="17">
        <v>0.46296003147328202</v>
      </c>
      <c r="Q854" s="17">
        <v>0.45981424357817302</v>
      </c>
      <c r="R854" s="17"/>
      <c r="S854" s="17">
        <v>0.41832609750719202</v>
      </c>
      <c r="T854" s="17">
        <v>0.52110984711958097</v>
      </c>
      <c r="U854" s="17">
        <v>0.48990588849392203</v>
      </c>
      <c r="V854" s="17">
        <v>0.52136209396083</v>
      </c>
      <c r="W854" s="17">
        <v>0.52150748876180297</v>
      </c>
      <c r="X854" s="17">
        <v>0.42604074341036302</v>
      </c>
      <c r="Y854" s="17">
        <v>0.453626761567749</v>
      </c>
      <c r="Z854" s="17">
        <v>0.45929441574887397</v>
      </c>
      <c r="AA854" s="17">
        <v>0.46441137192377502</v>
      </c>
      <c r="AB854" s="17">
        <v>0.43234931076517402</v>
      </c>
      <c r="AC854" s="17">
        <v>0.457175687337815</v>
      </c>
      <c r="AD854" s="17">
        <v>0.34355700438567599</v>
      </c>
      <c r="AE854" s="17"/>
      <c r="AF854" s="17">
        <v>0.47485710700539002</v>
      </c>
      <c r="AG854" s="17">
        <v>0.45302313445027997</v>
      </c>
      <c r="AH854" s="17"/>
      <c r="AI854" s="17">
        <v>0.45744524704745898</v>
      </c>
      <c r="AJ854" s="17">
        <v>0.46857797129543799</v>
      </c>
      <c r="AK854" s="17"/>
      <c r="AL854" s="17">
        <v>0.42048633557721898</v>
      </c>
      <c r="AM854" s="17">
        <v>0.46851043621275601</v>
      </c>
      <c r="AN854" s="17"/>
      <c r="AO854" s="17">
        <v>0.448822640365724</v>
      </c>
      <c r="AP854" s="17">
        <v>0.46956118867219798</v>
      </c>
    </row>
    <row r="855" spans="2:42" x14ac:dyDescent="0.35">
      <c r="B855" t="s">
        <v>256</v>
      </c>
      <c r="C855" s="17">
        <v>0.22137223570513001</v>
      </c>
      <c r="D855" s="17">
        <v>9.1000672575927102E-2</v>
      </c>
      <c r="E855" s="17">
        <v>0.34668749006571198</v>
      </c>
      <c r="F855" s="17"/>
      <c r="G855" s="17">
        <v>0.22840033333009799</v>
      </c>
      <c r="H855" s="17">
        <v>0.27645073396629399</v>
      </c>
      <c r="I855" s="17">
        <v>0.24892889199221799</v>
      </c>
      <c r="J855" s="17">
        <v>0.17898130501573101</v>
      </c>
      <c r="K855" s="17">
        <v>0.15452949946568201</v>
      </c>
      <c r="L855" s="17">
        <v>0.22850125628356199</v>
      </c>
      <c r="M855" s="17"/>
      <c r="N855" s="17">
        <v>0.210797386591977</v>
      </c>
      <c r="O855" s="17">
        <v>0.22259935227144501</v>
      </c>
      <c r="P855" s="17">
        <v>0.227323011746871</v>
      </c>
      <c r="Q855" s="17">
        <v>0.225425985570605</v>
      </c>
      <c r="R855" s="17"/>
      <c r="S855" s="17">
        <v>0.14558954857169801</v>
      </c>
      <c r="T855" s="17">
        <v>0.33022420815791498</v>
      </c>
      <c r="U855" s="17">
        <v>0.26141998430409902</v>
      </c>
      <c r="V855" s="17">
        <v>0.315710130865761</v>
      </c>
      <c r="W855" s="17">
        <v>0.293254032048892</v>
      </c>
      <c r="X855" s="17">
        <v>0.15579406305428001</v>
      </c>
      <c r="Y855" s="17">
        <v>0.18067289440482201</v>
      </c>
      <c r="Z855" s="17">
        <v>0.14775415065178199</v>
      </c>
      <c r="AA855" s="17">
        <v>0.24515350202028599</v>
      </c>
      <c r="AB855" s="17">
        <v>0.190267346937986</v>
      </c>
      <c r="AC855" s="17">
        <v>0.181422250798708</v>
      </c>
      <c r="AD855" s="17">
        <v>2.0554405232568601E-2</v>
      </c>
      <c r="AE855" s="17"/>
      <c r="AF855" s="17">
        <v>0.22139879941297899</v>
      </c>
      <c r="AG855" s="17">
        <v>0.22211537698598299</v>
      </c>
      <c r="AH855" s="17"/>
      <c r="AI855" s="17">
        <v>0.18836241937203099</v>
      </c>
      <c r="AJ855" s="17">
        <v>0.23625411648120001</v>
      </c>
      <c r="AK855" s="17"/>
      <c r="AL855" s="17">
        <v>0.14598577534199</v>
      </c>
      <c r="AM855" s="17">
        <v>0.227101269099274</v>
      </c>
      <c r="AN855" s="17"/>
      <c r="AO855" s="17">
        <v>0.19738576032295399</v>
      </c>
      <c r="AP855" s="17">
        <v>0.22791143317979601</v>
      </c>
    </row>
    <row r="856" spans="2:42" x14ac:dyDescent="0.35"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</row>
    <row r="857" spans="2:42" x14ac:dyDescent="0.35">
      <c r="B857" s="6" t="s">
        <v>351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</row>
    <row r="858" spans="2:42" x14ac:dyDescent="0.35">
      <c r="B858" s="24" t="s">
        <v>59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</row>
    <row r="859" spans="2:42" x14ac:dyDescent="0.35">
      <c r="B859" t="s">
        <v>347</v>
      </c>
      <c r="C859" s="17">
        <v>4.7045615274172697E-2</v>
      </c>
      <c r="D859" s="17">
        <v>5.3849970891040502E-2</v>
      </c>
      <c r="E859" s="17">
        <v>4.0743589050210201E-2</v>
      </c>
      <c r="F859" s="17"/>
      <c r="G859" s="17">
        <v>7.1971922295118299E-2</v>
      </c>
      <c r="H859" s="17">
        <v>4.9798515694042103E-2</v>
      </c>
      <c r="I859" s="17">
        <v>5.1454086581348903E-2</v>
      </c>
      <c r="J859" s="17">
        <v>4.0997623698111697E-2</v>
      </c>
      <c r="K859" s="17">
        <v>4.3384800206673103E-2</v>
      </c>
      <c r="L859" s="17">
        <v>3.1896800336977102E-2</v>
      </c>
      <c r="M859" s="17"/>
      <c r="N859" s="17">
        <v>4.6585614941707702E-2</v>
      </c>
      <c r="O859" s="17">
        <v>4.1502076968230397E-2</v>
      </c>
      <c r="P859" s="17">
        <v>5.1536216245811298E-2</v>
      </c>
      <c r="Q859" s="17">
        <v>4.9975850102287299E-2</v>
      </c>
      <c r="R859" s="17"/>
      <c r="S859" s="17">
        <v>6.1816624492054599E-2</v>
      </c>
      <c r="T859" s="17">
        <v>4.39419383651522E-2</v>
      </c>
      <c r="U859" s="17">
        <v>3.1500646687022703E-2</v>
      </c>
      <c r="V859" s="17">
        <v>4.4187379140939897E-2</v>
      </c>
      <c r="W859" s="17">
        <v>4.4641646184184702E-2</v>
      </c>
      <c r="X859" s="17">
        <v>4.0631899867290398E-2</v>
      </c>
      <c r="Y859" s="17">
        <v>4.9618225619794697E-2</v>
      </c>
      <c r="Z859" s="17">
        <v>3.28101546677829E-2</v>
      </c>
      <c r="AA859" s="17">
        <v>5.0318333121091401E-2</v>
      </c>
      <c r="AB859" s="17">
        <v>5.1021701118251099E-2</v>
      </c>
      <c r="AC859" s="17">
        <v>6.6926215112810702E-2</v>
      </c>
      <c r="AD859" s="17">
        <v>2.1562874829495499E-2</v>
      </c>
      <c r="AE859" s="17"/>
      <c r="AF859" s="17">
        <v>5.0347235388138602E-2</v>
      </c>
      <c r="AG859" s="17">
        <v>4.3005788332751101E-2</v>
      </c>
      <c r="AH859" s="17"/>
      <c r="AI859" s="17">
        <v>5.3342647811916402E-2</v>
      </c>
      <c r="AJ859" s="17">
        <v>4.4206711642474299E-2</v>
      </c>
      <c r="AK859" s="17"/>
      <c r="AL859" s="17">
        <v>5.82005044807982E-2</v>
      </c>
      <c r="AM859" s="17">
        <v>4.6197893647969702E-2</v>
      </c>
      <c r="AN859" s="17"/>
      <c r="AO859" s="17">
        <v>4.3012072174236998E-2</v>
      </c>
      <c r="AP859" s="17">
        <v>4.8145240560205901E-2</v>
      </c>
    </row>
    <row r="860" spans="2:42" x14ac:dyDescent="0.35">
      <c r="B860" t="s">
        <v>252</v>
      </c>
      <c r="C860" s="17">
        <v>5.3987760802606199E-2</v>
      </c>
      <c r="D860" s="17">
        <v>6.0093125796511201E-2</v>
      </c>
      <c r="E860" s="17">
        <v>4.7667849665489197E-2</v>
      </c>
      <c r="F860" s="17"/>
      <c r="G860" s="17">
        <v>6.5299110024670606E-2</v>
      </c>
      <c r="H860" s="17">
        <v>8.2215966419153505E-2</v>
      </c>
      <c r="I860" s="17">
        <v>5.3982240590510898E-2</v>
      </c>
      <c r="J860" s="17">
        <v>5.7822741022865103E-2</v>
      </c>
      <c r="K860" s="17">
        <v>3.7812313213662303E-2</v>
      </c>
      <c r="L860" s="17">
        <v>3.10864244099112E-2</v>
      </c>
      <c r="M860" s="17"/>
      <c r="N860" s="17">
        <v>5.9500902670420498E-2</v>
      </c>
      <c r="O860" s="17">
        <v>5.3377333056190697E-2</v>
      </c>
      <c r="P860" s="17">
        <v>4.2997781818631203E-2</v>
      </c>
      <c r="Q860" s="17">
        <v>5.90586168545763E-2</v>
      </c>
      <c r="R860" s="17"/>
      <c r="S860" s="17">
        <v>4.2511725787850702E-2</v>
      </c>
      <c r="T860" s="17">
        <v>5.4025505988933298E-2</v>
      </c>
      <c r="U860" s="17">
        <v>3.8106139700413502E-2</v>
      </c>
      <c r="V860" s="17">
        <v>5.7236265561637301E-2</v>
      </c>
      <c r="W860" s="17">
        <v>4.7081355019834202E-2</v>
      </c>
      <c r="X860" s="17">
        <v>6.5575601623767202E-2</v>
      </c>
      <c r="Y860" s="17">
        <v>5.5374156476753998E-2</v>
      </c>
      <c r="Z860" s="17">
        <v>7.0391241316125105E-2</v>
      </c>
      <c r="AA860" s="17">
        <v>4.8917970194713001E-2</v>
      </c>
      <c r="AB860" s="17">
        <v>6.9903803257671093E-2</v>
      </c>
      <c r="AC860" s="17">
        <v>3.83984378788595E-2</v>
      </c>
      <c r="AD860" s="17">
        <v>9.2668958260174794E-2</v>
      </c>
      <c r="AE860" s="17"/>
      <c r="AF860" s="17">
        <v>4.9159042975901603E-2</v>
      </c>
      <c r="AG860" s="17">
        <v>6.09832531071322E-2</v>
      </c>
      <c r="AH860" s="17"/>
      <c r="AI860" s="17">
        <v>5.1343166400240399E-2</v>
      </c>
      <c r="AJ860" s="17">
        <v>5.5180028526846898E-2</v>
      </c>
      <c r="AK860" s="17"/>
      <c r="AL860" s="17">
        <v>5.0284821876661702E-2</v>
      </c>
      <c r="AM860" s="17">
        <v>5.42691675785845E-2</v>
      </c>
      <c r="AN860" s="17"/>
      <c r="AO860" s="17">
        <v>5.60698474860713E-2</v>
      </c>
      <c r="AP860" s="17">
        <v>5.34201419354896E-2</v>
      </c>
    </row>
    <row r="861" spans="2:42" x14ac:dyDescent="0.35">
      <c r="B861" t="s">
        <v>348</v>
      </c>
      <c r="C861" s="17">
        <v>0.29631651391519298</v>
      </c>
      <c r="D861" s="17">
        <v>0.298403479614675</v>
      </c>
      <c r="E861" s="17">
        <v>0.292682457924964</v>
      </c>
      <c r="F861" s="17"/>
      <c r="G861" s="17">
        <v>0.32971884137396001</v>
      </c>
      <c r="H861" s="17">
        <v>0.29049026973896203</v>
      </c>
      <c r="I861" s="17">
        <v>0.27479035694774201</v>
      </c>
      <c r="J861" s="17">
        <v>0.28134337438669299</v>
      </c>
      <c r="K861" s="17">
        <v>0.32992441565811398</v>
      </c>
      <c r="L861" s="17">
        <v>0.28587381973454901</v>
      </c>
      <c r="M861" s="17"/>
      <c r="N861" s="17">
        <v>0.25302378768019301</v>
      </c>
      <c r="O861" s="17">
        <v>0.28689984173035399</v>
      </c>
      <c r="P861" s="17">
        <v>0.308539817771186</v>
      </c>
      <c r="Q861" s="17">
        <v>0.33913671293423803</v>
      </c>
      <c r="R861" s="17"/>
      <c r="S861" s="17">
        <v>0.34756787962336</v>
      </c>
      <c r="T861" s="17">
        <v>0.28356037993524702</v>
      </c>
      <c r="U861" s="17">
        <v>0.28345797673143303</v>
      </c>
      <c r="V861" s="17">
        <v>0.23620015968324901</v>
      </c>
      <c r="W861" s="17">
        <v>0.29368618256724799</v>
      </c>
      <c r="X861" s="17">
        <v>0.28581168790906297</v>
      </c>
      <c r="Y861" s="17">
        <v>0.34752617856169099</v>
      </c>
      <c r="Z861" s="17">
        <v>0.28327457067030198</v>
      </c>
      <c r="AA861" s="17">
        <v>0.28024211565983698</v>
      </c>
      <c r="AB861" s="17">
        <v>0.30814919033424099</v>
      </c>
      <c r="AC861" s="17">
        <v>0.25639699459902499</v>
      </c>
      <c r="AD861" s="17">
        <v>0.33551059935629601</v>
      </c>
      <c r="AE861" s="17"/>
      <c r="AF861" s="17">
        <v>0.26199566810279601</v>
      </c>
      <c r="AG861" s="17">
        <v>0.33800983488747799</v>
      </c>
      <c r="AH861" s="17"/>
      <c r="AI861" s="17">
        <v>0.23130237901465101</v>
      </c>
      <c r="AJ861" s="17">
        <v>0.32562696492121701</v>
      </c>
      <c r="AK861" s="17"/>
      <c r="AL861" s="17">
        <v>0.28324619512868299</v>
      </c>
      <c r="AM861" s="17">
        <v>0.297309799611846</v>
      </c>
      <c r="AN861" s="17"/>
      <c r="AO861" s="17">
        <v>0.25981439031362902</v>
      </c>
      <c r="AP861" s="17">
        <v>0.30626772978464301</v>
      </c>
    </row>
    <row r="862" spans="2:42" x14ac:dyDescent="0.35">
      <c r="B862" t="s">
        <v>250</v>
      </c>
      <c r="C862" s="17">
        <v>0.43331027238772801</v>
      </c>
      <c r="D862" s="17">
        <v>0.41582726777238699</v>
      </c>
      <c r="E862" s="17">
        <v>0.451514442235532</v>
      </c>
      <c r="F862" s="17"/>
      <c r="G862" s="17">
        <v>0.36276152137895301</v>
      </c>
      <c r="H862" s="17">
        <v>0.40136503441536697</v>
      </c>
      <c r="I862" s="17">
        <v>0.46392583061746001</v>
      </c>
      <c r="J862" s="17">
        <v>0.48149700715064497</v>
      </c>
      <c r="K862" s="17">
        <v>0.40827012244786398</v>
      </c>
      <c r="L862" s="17">
        <v>0.459346219633951</v>
      </c>
      <c r="M862" s="17"/>
      <c r="N862" s="17">
        <v>0.45603622728855803</v>
      </c>
      <c r="O862" s="17">
        <v>0.46798771909184</v>
      </c>
      <c r="P862" s="17">
        <v>0.418458558506273</v>
      </c>
      <c r="Q862" s="17">
        <v>0.38642427346486902</v>
      </c>
      <c r="R862" s="17"/>
      <c r="S862" s="17">
        <v>0.37370343670634498</v>
      </c>
      <c r="T862" s="17">
        <v>0.438412233877645</v>
      </c>
      <c r="U862" s="17">
        <v>0.498943828474533</v>
      </c>
      <c r="V862" s="17">
        <v>0.474233005035472</v>
      </c>
      <c r="W862" s="17">
        <v>0.44816583464514498</v>
      </c>
      <c r="X862" s="17">
        <v>0.40534071158395102</v>
      </c>
      <c r="Y862" s="17">
        <v>0.39687690302865902</v>
      </c>
      <c r="Z862" s="17">
        <v>0.42329296833438101</v>
      </c>
      <c r="AA862" s="17">
        <v>0.43610557255148602</v>
      </c>
      <c r="AB862" s="17">
        <v>0.47376003656104698</v>
      </c>
      <c r="AC862" s="17">
        <v>0.435274627753171</v>
      </c>
      <c r="AD862" s="17">
        <v>0.41596251827681102</v>
      </c>
      <c r="AE862" s="17"/>
      <c r="AF862" s="17">
        <v>0.45613807393092998</v>
      </c>
      <c r="AG862" s="17">
        <v>0.40473590410976601</v>
      </c>
      <c r="AH862" s="17"/>
      <c r="AI862" s="17">
        <v>0.45289852426701799</v>
      </c>
      <c r="AJ862" s="17">
        <v>0.42447926205620701</v>
      </c>
      <c r="AK862" s="17"/>
      <c r="AL862" s="17">
        <v>0.45571451294181903</v>
      </c>
      <c r="AM862" s="17">
        <v>0.43160765043563598</v>
      </c>
      <c r="AN862" s="17"/>
      <c r="AO862" s="17">
        <v>0.45694909633287101</v>
      </c>
      <c r="AP862" s="17">
        <v>0.42686585171385899</v>
      </c>
    </row>
    <row r="863" spans="2:42" x14ac:dyDescent="0.35">
      <c r="B863" t="s">
        <v>349</v>
      </c>
      <c r="C863" s="17">
        <v>0.1693398376203</v>
      </c>
      <c r="D863" s="17">
        <v>0.171826155925386</v>
      </c>
      <c r="E863" s="17">
        <v>0.16739166112380399</v>
      </c>
      <c r="F863" s="17"/>
      <c r="G863" s="17">
        <v>0.17024860492729799</v>
      </c>
      <c r="H863" s="17">
        <v>0.176130213732476</v>
      </c>
      <c r="I863" s="17">
        <v>0.15584748526293901</v>
      </c>
      <c r="J863" s="17">
        <v>0.13833925374168601</v>
      </c>
      <c r="K863" s="17">
        <v>0.18060834847368601</v>
      </c>
      <c r="L863" s="17">
        <v>0.19179673588461199</v>
      </c>
      <c r="M863" s="17"/>
      <c r="N863" s="17">
        <v>0.18485346741912001</v>
      </c>
      <c r="O863" s="17">
        <v>0.15023302915338399</v>
      </c>
      <c r="P863" s="17">
        <v>0.17846762565809901</v>
      </c>
      <c r="Q863" s="17">
        <v>0.16540454664403001</v>
      </c>
      <c r="R863" s="17"/>
      <c r="S863" s="17">
        <v>0.17440033339038999</v>
      </c>
      <c r="T863" s="17">
        <v>0.18005994183302301</v>
      </c>
      <c r="U863" s="17">
        <v>0.147991408406598</v>
      </c>
      <c r="V863" s="17">
        <v>0.18814319057870199</v>
      </c>
      <c r="W863" s="17">
        <v>0.16642498158358901</v>
      </c>
      <c r="X863" s="17">
        <v>0.202640099015929</v>
      </c>
      <c r="Y863" s="17">
        <v>0.150604536313101</v>
      </c>
      <c r="Z863" s="17">
        <v>0.19023106501140899</v>
      </c>
      <c r="AA863" s="17">
        <v>0.18441600847287301</v>
      </c>
      <c r="AB863" s="17">
        <v>9.716526872879E-2</v>
      </c>
      <c r="AC863" s="17">
        <v>0.20300372465613301</v>
      </c>
      <c r="AD863" s="17">
        <v>0.13429504927722299</v>
      </c>
      <c r="AE863" s="17"/>
      <c r="AF863" s="17">
        <v>0.18235997960223399</v>
      </c>
      <c r="AG863" s="17">
        <v>0.15326521956287301</v>
      </c>
      <c r="AH863" s="17"/>
      <c r="AI863" s="17">
        <v>0.211113282506174</v>
      </c>
      <c r="AJ863" s="17">
        <v>0.15050703285325501</v>
      </c>
      <c r="AK863" s="17"/>
      <c r="AL863" s="17">
        <v>0.15255396557203799</v>
      </c>
      <c r="AM863" s="17">
        <v>0.17061548872596399</v>
      </c>
      <c r="AN863" s="17"/>
      <c r="AO863" s="17">
        <v>0.18415459369319101</v>
      </c>
      <c r="AP863" s="17">
        <v>0.16530103600580301</v>
      </c>
    </row>
    <row r="864" spans="2:42" x14ac:dyDescent="0.35">
      <c r="B864" t="s">
        <v>255</v>
      </c>
      <c r="C864" s="17">
        <v>0.10103337607677899</v>
      </c>
      <c r="D864" s="17">
        <v>0.113943096687552</v>
      </c>
      <c r="E864" s="17">
        <v>8.8411438715699397E-2</v>
      </c>
      <c r="F864" s="17"/>
      <c r="G864" s="17">
        <v>0.13727103231978899</v>
      </c>
      <c r="H864" s="17">
        <v>0.132014482113196</v>
      </c>
      <c r="I864" s="17">
        <v>0.10543632717185999</v>
      </c>
      <c r="J864" s="17">
        <v>9.88203647209768E-2</v>
      </c>
      <c r="K864" s="17">
        <v>8.1197113420335407E-2</v>
      </c>
      <c r="L864" s="17">
        <v>6.2983224746888306E-2</v>
      </c>
      <c r="M864" s="17"/>
      <c r="N864" s="17">
        <v>0.10608651761212801</v>
      </c>
      <c r="O864" s="17">
        <v>9.4879410024421199E-2</v>
      </c>
      <c r="P864" s="17">
        <v>9.4533998064442501E-2</v>
      </c>
      <c r="Q864" s="17">
        <v>0.109034466956864</v>
      </c>
      <c r="R864" s="17"/>
      <c r="S864" s="17">
        <v>0.104328350279905</v>
      </c>
      <c r="T864" s="17">
        <v>9.7967444354085498E-2</v>
      </c>
      <c r="U864" s="17">
        <v>6.9606786387436198E-2</v>
      </c>
      <c r="V864" s="17">
        <v>0.101423644702577</v>
      </c>
      <c r="W864" s="17">
        <v>9.1723001204018897E-2</v>
      </c>
      <c r="X864" s="17">
        <v>0.106207501491058</v>
      </c>
      <c r="Y864" s="17">
        <v>0.104992382096549</v>
      </c>
      <c r="Z864" s="17">
        <v>0.103201395983908</v>
      </c>
      <c r="AA864" s="17">
        <v>9.9236303315804394E-2</v>
      </c>
      <c r="AB864" s="17">
        <v>0.120925504375922</v>
      </c>
      <c r="AC864" s="17">
        <v>0.10532465299167</v>
      </c>
      <c r="AD864" s="17">
        <v>0.11423183308967</v>
      </c>
      <c r="AE864" s="17"/>
      <c r="AF864" s="17">
        <v>9.9506278364040204E-2</v>
      </c>
      <c r="AG864" s="17">
        <v>0.103989041439883</v>
      </c>
      <c r="AH864" s="17"/>
      <c r="AI864" s="17">
        <v>0.104685814212157</v>
      </c>
      <c r="AJ864" s="17">
        <v>9.9386740169321197E-2</v>
      </c>
      <c r="AK864" s="17"/>
      <c r="AL864" s="17">
        <v>0.10848532635746</v>
      </c>
      <c r="AM864" s="17">
        <v>0.10046706122655399</v>
      </c>
      <c r="AN864" s="17"/>
      <c r="AO864" s="17">
        <v>9.9081919660308299E-2</v>
      </c>
      <c r="AP864" s="17">
        <v>0.10156538249569599</v>
      </c>
    </row>
    <row r="865" spans="2:42" x14ac:dyDescent="0.35">
      <c r="B865" t="s">
        <v>254</v>
      </c>
      <c r="C865" s="17">
        <v>0.60265011000802804</v>
      </c>
      <c r="D865" s="17">
        <v>0.58765342369777296</v>
      </c>
      <c r="E865" s="17">
        <v>0.61890610335933705</v>
      </c>
      <c r="F865" s="17"/>
      <c r="G865" s="17">
        <v>0.533010126306251</v>
      </c>
      <c r="H865" s="17">
        <v>0.57749524814784303</v>
      </c>
      <c r="I865" s="17">
        <v>0.61977331588039797</v>
      </c>
      <c r="J865" s="17">
        <v>0.61983626089233101</v>
      </c>
      <c r="K865" s="17">
        <v>0.58887847092154999</v>
      </c>
      <c r="L865" s="17">
        <v>0.65114295551856305</v>
      </c>
      <c r="M865" s="17"/>
      <c r="N865" s="17">
        <v>0.64088969470767798</v>
      </c>
      <c r="O865" s="17">
        <v>0.61822074824522499</v>
      </c>
      <c r="P865" s="17">
        <v>0.59692618416437204</v>
      </c>
      <c r="Q865" s="17">
        <v>0.551828820108898</v>
      </c>
      <c r="R865" s="17"/>
      <c r="S865" s="17">
        <v>0.54810377009673505</v>
      </c>
      <c r="T865" s="17">
        <v>0.61847217571066804</v>
      </c>
      <c r="U865" s="17">
        <v>0.64693523688113097</v>
      </c>
      <c r="V865" s="17">
        <v>0.66237619561417405</v>
      </c>
      <c r="W865" s="17">
        <v>0.61459081622873302</v>
      </c>
      <c r="X865" s="17">
        <v>0.60798081059987996</v>
      </c>
      <c r="Y865" s="17">
        <v>0.54748143934175997</v>
      </c>
      <c r="Z865" s="17">
        <v>0.61352403334578998</v>
      </c>
      <c r="AA865" s="17">
        <v>0.62052158102435895</v>
      </c>
      <c r="AB865" s="17">
        <v>0.57092530528983698</v>
      </c>
      <c r="AC865" s="17">
        <v>0.63827835240930497</v>
      </c>
      <c r="AD865" s="17">
        <v>0.55025756755403299</v>
      </c>
      <c r="AE865" s="17"/>
      <c r="AF865" s="17">
        <v>0.63849805353316402</v>
      </c>
      <c r="AG865" s="17">
        <v>0.55800112367263899</v>
      </c>
      <c r="AH865" s="17"/>
      <c r="AI865" s="17">
        <v>0.66401180677319205</v>
      </c>
      <c r="AJ865" s="17">
        <v>0.57498629490946196</v>
      </c>
      <c r="AK865" s="17"/>
      <c r="AL865" s="17">
        <v>0.60826847851385701</v>
      </c>
      <c r="AM865" s="17">
        <v>0.60222313916159997</v>
      </c>
      <c r="AN865" s="17"/>
      <c r="AO865" s="17">
        <v>0.64110369002606205</v>
      </c>
      <c r="AP865" s="17">
        <v>0.59216688771966197</v>
      </c>
    </row>
    <row r="866" spans="2:42" x14ac:dyDescent="0.35">
      <c r="B866" t="s">
        <v>256</v>
      </c>
      <c r="C866" s="17">
        <v>0.50161673393124995</v>
      </c>
      <c r="D866" s="17">
        <v>0.47371032701022098</v>
      </c>
      <c r="E866" s="17">
        <v>0.53049466464363704</v>
      </c>
      <c r="F866" s="17"/>
      <c r="G866" s="17">
        <v>0.39573909398646201</v>
      </c>
      <c r="H866" s="17">
        <v>0.44548076603464698</v>
      </c>
      <c r="I866" s="17">
        <v>0.51433698870853894</v>
      </c>
      <c r="J866" s="17">
        <v>0.52101589617135402</v>
      </c>
      <c r="K866" s="17">
        <v>0.50768135750121501</v>
      </c>
      <c r="L866" s="17">
        <v>0.58815973077167405</v>
      </c>
      <c r="M866" s="17"/>
      <c r="N866" s="17">
        <v>0.53480317709555003</v>
      </c>
      <c r="O866" s="17">
        <v>0.52334133822080398</v>
      </c>
      <c r="P866" s="17">
        <v>0.50239218609992897</v>
      </c>
      <c r="Q866" s="17">
        <v>0.44279435315203503</v>
      </c>
      <c r="R866" s="17"/>
      <c r="S866" s="17">
        <v>0.443775419816829</v>
      </c>
      <c r="T866" s="17">
        <v>0.52050473135658204</v>
      </c>
      <c r="U866" s="17">
        <v>0.57732845049369497</v>
      </c>
      <c r="V866" s="17">
        <v>0.56095255091159602</v>
      </c>
      <c r="W866" s="17">
        <v>0.52286781502471402</v>
      </c>
      <c r="X866" s="17">
        <v>0.50177330910882201</v>
      </c>
      <c r="Y866" s="17">
        <v>0.44248905724521098</v>
      </c>
      <c r="Z866" s="17">
        <v>0.51032263736188199</v>
      </c>
      <c r="AA866" s="17">
        <v>0.52128527770855504</v>
      </c>
      <c r="AB866" s="17">
        <v>0.449999800913915</v>
      </c>
      <c r="AC866" s="17">
        <v>0.53295369941763404</v>
      </c>
      <c r="AD866" s="17">
        <v>0.43602573446436299</v>
      </c>
      <c r="AE866" s="17"/>
      <c r="AF866" s="17">
        <v>0.538991775169123</v>
      </c>
      <c r="AG866" s="17">
        <v>0.45401208223275502</v>
      </c>
      <c r="AH866" s="17"/>
      <c r="AI866" s="17">
        <v>0.55932599256103499</v>
      </c>
      <c r="AJ866" s="17">
        <v>0.47559955474014098</v>
      </c>
      <c r="AK866" s="17"/>
      <c r="AL866" s="17">
        <v>0.49978315215639701</v>
      </c>
      <c r="AM866" s="17">
        <v>0.50175607793504595</v>
      </c>
      <c r="AN866" s="17"/>
      <c r="AO866" s="17">
        <v>0.54202177036575405</v>
      </c>
      <c r="AP866" s="17">
        <v>0.49060150522396601</v>
      </c>
    </row>
    <row r="867" spans="2:42" x14ac:dyDescent="0.35"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</row>
    <row r="868" spans="2:42" x14ac:dyDescent="0.35">
      <c r="B868" s="6" t="s">
        <v>352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</row>
    <row r="869" spans="2:42" x14ac:dyDescent="0.35">
      <c r="B869" s="24" t="s">
        <v>59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</row>
    <row r="870" spans="2:42" x14ac:dyDescent="0.35">
      <c r="B870" t="s">
        <v>347</v>
      </c>
      <c r="C870" s="17">
        <v>4.1132689664423301E-2</v>
      </c>
      <c r="D870" s="17">
        <v>4.5801248330107999E-2</v>
      </c>
      <c r="E870" s="17">
        <v>3.6872979168480001E-2</v>
      </c>
      <c r="F870" s="17"/>
      <c r="G870" s="17">
        <v>5.7334030511465503E-2</v>
      </c>
      <c r="H870" s="17">
        <v>4.5702044422171503E-2</v>
      </c>
      <c r="I870" s="17">
        <v>3.22167639551071E-2</v>
      </c>
      <c r="J870" s="17">
        <v>3.7845548880288397E-2</v>
      </c>
      <c r="K870" s="17">
        <v>2.3446944791431799E-2</v>
      </c>
      <c r="L870" s="17">
        <v>4.8356062756833497E-2</v>
      </c>
      <c r="M870" s="17"/>
      <c r="N870" s="17">
        <v>3.2914033547851898E-2</v>
      </c>
      <c r="O870" s="17">
        <v>3.4819589939396399E-2</v>
      </c>
      <c r="P870" s="17">
        <v>5.32229665666938E-2</v>
      </c>
      <c r="Q870" s="17">
        <v>4.6475036706242499E-2</v>
      </c>
      <c r="R870" s="17"/>
      <c r="S870" s="17">
        <v>4.0320328723066103E-2</v>
      </c>
      <c r="T870" s="17">
        <v>1.9105186065912699E-2</v>
      </c>
      <c r="U870" s="17">
        <v>2.6607176543946801E-2</v>
      </c>
      <c r="V870" s="17">
        <v>3.88429272293844E-2</v>
      </c>
      <c r="W870" s="17">
        <v>2.9581625211528299E-2</v>
      </c>
      <c r="X870" s="17">
        <v>6.2988512704852506E-2</v>
      </c>
      <c r="Y870" s="17">
        <v>6.9740619887990296E-2</v>
      </c>
      <c r="Z870" s="17">
        <v>8.8059847676566799E-2</v>
      </c>
      <c r="AA870" s="17">
        <v>2.8227256288343099E-2</v>
      </c>
      <c r="AB870" s="17">
        <v>3.3806569457128101E-2</v>
      </c>
      <c r="AC870" s="17">
        <v>5.5589884123193302E-2</v>
      </c>
      <c r="AD870" s="17">
        <v>5.39430058960675E-2</v>
      </c>
      <c r="AE870" s="17"/>
      <c r="AF870" s="17">
        <v>4.4903253825890103E-2</v>
      </c>
      <c r="AG870" s="17">
        <v>3.6407560428084997E-2</v>
      </c>
      <c r="AH870" s="17"/>
      <c r="AI870" s="17">
        <v>4.8496291284209798E-2</v>
      </c>
      <c r="AJ870" s="17">
        <v>3.7812942584272001E-2</v>
      </c>
      <c r="AK870" s="17"/>
      <c r="AL870" s="17">
        <v>4.6787421480105403E-2</v>
      </c>
      <c r="AM870" s="17">
        <v>4.0702955369287003E-2</v>
      </c>
      <c r="AN870" s="17"/>
      <c r="AO870" s="17">
        <v>3.8497082601817598E-2</v>
      </c>
      <c r="AP870" s="17">
        <v>4.1851209362436498E-2</v>
      </c>
    </row>
    <row r="871" spans="2:42" x14ac:dyDescent="0.35">
      <c r="B871" t="s">
        <v>252</v>
      </c>
      <c r="C871" s="17">
        <v>5.71024967836469E-2</v>
      </c>
      <c r="D871" s="17">
        <v>6.1815869790251797E-2</v>
      </c>
      <c r="E871" s="17">
        <v>5.2164174119345402E-2</v>
      </c>
      <c r="F871" s="17"/>
      <c r="G871" s="17">
        <v>6.6105246948496996E-2</v>
      </c>
      <c r="H871" s="17">
        <v>6.2331637172266099E-2</v>
      </c>
      <c r="I871" s="17">
        <v>6.5974503223539899E-2</v>
      </c>
      <c r="J871" s="17">
        <v>4.6157362952574901E-2</v>
      </c>
      <c r="K871" s="17">
        <v>5.1200670197171297E-2</v>
      </c>
      <c r="L871" s="17">
        <v>5.2432306619538897E-2</v>
      </c>
      <c r="M871" s="17"/>
      <c r="N871" s="17">
        <v>5.0727701021946202E-2</v>
      </c>
      <c r="O871" s="17">
        <v>4.1571842738337E-2</v>
      </c>
      <c r="P871" s="17">
        <v>6.5947258796626704E-2</v>
      </c>
      <c r="Q871" s="17">
        <v>7.30964249270388E-2</v>
      </c>
      <c r="R871" s="17"/>
      <c r="S871" s="17">
        <v>6.4123838872280306E-2</v>
      </c>
      <c r="T871" s="17">
        <v>6.1054663263171501E-2</v>
      </c>
      <c r="U871" s="17">
        <v>4.8505596746802299E-2</v>
      </c>
      <c r="V871" s="17">
        <v>4.5331097554584199E-2</v>
      </c>
      <c r="W871" s="17">
        <v>5.60575848914436E-2</v>
      </c>
      <c r="X871" s="17">
        <v>5.7776068789890098E-2</v>
      </c>
      <c r="Y871" s="17">
        <v>5.5364051347576999E-2</v>
      </c>
      <c r="Z871" s="17">
        <v>3.9092233004382103E-2</v>
      </c>
      <c r="AA871" s="17">
        <v>5.6623809272481403E-2</v>
      </c>
      <c r="AB871" s="17">
        <v>6.1961580240934698E-2</v>
      </c>
      <c r="AC871" s="17">
        <v>8.3318928287519897E-2</v>
      </c>
      <c r="AD871" s="17">
        <v>3.8079850528574502E-2</v>
      </c>
      <c r="AE871" s="17"/>
      <c r="AF871" s="17">
        <v>5.2978493218577401E-2</v>
      </c>
      <c r="AG871" s="17">
        <v>6.31743823159715E-2</v>
      </c>
      <c r="AH871" s="17"/>
      <c r="AI871" s="17">
        <v>4.32497074963374E-2</v>
      </c>
      <c r="AJ871" s="17">
        <v>6.3347777172651706E-2</v>
      </c>
      <c r="AK871" s="17"/>
      <c r="AL871" s="17">
        <v>4.9940900563252698E-2</v>
      </c>
      <c r="AM871" s="17">
        <v>5.7646746025544898E-2</v>
      </c>
      <c r="AN871" s="17"/>
      <c r="AO871" s="17">
        <v>4.7865999088823503E-2</v>
      </c>
      <c r="AP871" s="17">
        <v>5.9620552539584599E-2</v>
      </c>
    </row>
    <row r="872" spans="2:42" x14ac:dyDescent="0.35">
      <c r="B872" t="s">
        <v>348</v>
      </c>
      <c r="C872" s="17">
        <v>0.37072464313916098</v>
      </c>
      <c r="D872" s="17">
        <v>0.33168863964725698</v>
      </c>
      <c r="E872" s="17">
        <v>0.407030026927513</v>
      </c>
      <c r="F872" s="17"/>
      <c r="G872" s="17">
        <v>0.388619786966444</v>
      </c>
      <c r="H872" s="17">
        <v>0.31118365795667102</v>
      </c>
      <c r="I872" s="17">
        <v>0.31815693037596599</v>
      </c>
      <c r="J872" s="17">
        <v>0.385701194613981</v>
      </c>
      <c r="K872" s="17">
        <v>0.40366450292188699</v>
      </c>
      <c r="L872" s="17">
        <v>0.41595989954255702</v>
      </c>
      <c r="M872" s="17"/>
      <c r="N872" s="17">
        <v>0.32714591206238702</v>
      </c>
      <c r="O872" s="17">
        <v>0.38509099430652799</v>
      </c>
      <c r="P872" s="17">
        <v>0.36599622123837799</v>
      </c>
      <c r="Q872" s="17">
        <v>0.40413917235957297</v>
      </c>
      <c r="R872" s="17"/>
      <c r="S872" s="17">
        <v>0.31568149191767297</v>
      </c>
      <c r="T872" s="17">
        <v>0.38519517041785201</v>
      </c>
      <c r="U872" s="17">
        <v>0.42998634259782598</v>
      </c>
      <c r="V872" s="17">
        <v>0.36321532876101797</v>
      </c>
      <c r="W872" s="17">
        <v>0.40537142103165202</v>
      </c>
      <c r="X872" s="17">
        <v>0.32424726435458601</v>
      </c>
      <c r="Y872" s="17">
        <v>0.422008606403658</v>
      </c>
      <c r="Z872" s="17">
        <v>0.39351280555526003</v>
      </c>
      <c r="AA872" s="17">
        <v>0.344323070206773</v>
      </c>
      <c r="AB872" s="17">
        <v>0.413703547455262</v>
      </c>
      <c r="AC872" s="17">
        <v>0.34800257912796301</v>
      </c>
      <c r="AD872" s="17">
        <v>0.32583662930566598</v>
      </c>
      <c r="AE872" s="17"/>
      <c r="AF872" s="17">
        <v>0.34215860263847597</v>
      </c>
      <c r="AG872" s="17">
        <v>0.406345724333112</v>
      </c>
      <c r="AH872" s="17"/>
      <c r="AI872" s="17">
        <v>0.31264793714275502</v>
      </c>
      <c r="AJ872" s="17">
        <v>0.39690747935320903</v>
      </c>
      <c r="AK872" s="17"/>
      <c r="AL872" s="17">
        <v>0.38176293084969598</v>
      </c>
      <c r="AM872" s="17">
        <v>0.36988578270449901</v>
      </c>
      <c r="AN872" s="17"/>
      <c r="AO872" s="17">
        <v>0.34288772239342202</v>
      </c>
      <c r="AP872" s="17">
        <v>0.37831354976019199</v>
      </c>
    </row>
    <row r="873" spans="2:42" x14ac:dyDescent="0.35">
      <c r="B873" t="s">
        <v>250</v>
      </c>
      <c r="C873" s="17">
        <v>0.41006552195642998</v>
      </c>
      <c r="D873" s="17">
        <v>0.41498001551401698</v>
      </c>
      <c r="E873" s="17">
        <v>0.40623441567700103</v>
      </c>
      <c r="F873" s="17"/>
      <c r="G873" s="17">
        <v>0.34605866135541002</v>
      </c>
      <c r="H873" s="17">
        <v>0.43257885211279701</v>
      </c>
      <c r="I873" s="17">
        <v>0.43745684163167797</v>
      </c>
      <c r="J873" s="17">
        <v>0.42423555497552401</v>
      </c>
      <c r="K873" s="17">
        <v>0.41772618634068498</v>
      </c>
      <c r="L873" s="17">
        <v>0.39552992348640997</v>
      </c>
      <c r="M873" s="17"/>
      <c r="N873" s="17">
        <v>0.436420758064545</v>
      </c>
      <c r="O873" s="17">
        <v>0.42898602314451501</v>
      </c>
      <c r="P873" s="17">
        <v>0.40664624533058702</v>
      </c>
      <c r="Q873" s="17">
        <v>0.36617718710986802</v>
      </c>
      <c r="R873" s="17"/>
      <c r="S873" s="17">
        <v>0.43302218830785899</v>
      </c>
      <c r="T873" s="17">
        <v>0.41772220295912899</v>
      </c>
      <c r="U873" s="17">
        <v>0.39123613302275001</v>
      </c>
      <c r="V873" s="17">
        <v>0.446616043244285</v>
      </c>
      <c r="W873" s="17">
        <v>0.36863304594927598</v>
      </c>
      <c r="X873" s="17">
        <v>0.40861739578942902</v>
      </c>
      <c r="Y873" s="17">
        <v>0.33491257059443003</v>
      </c>
      <c r="Z873" s="17">
        <v>0.385566431933417</v>
      </c>
      <c r="AA873" s="17">
        <v>0.40369550394111098</v>
      </c>
      <c r="AB873" s="17">
        <v>0.42717506747065898</v>
      </c>
      <c r="AC873" s="17">
        <v>0.41447540047831699</v>
      </c>
      <c r="AD873" s="17">
        <v>0.50973470841669499</v>
      </c>
      <c r="AE873" s="17"/>
      <c r="AF873" s="17">
        <v>0.429057755022898</v>
      </c>
      <c r="AG873" s="17">
        <v>0.38542588300313302</v>
      </c>
      <c r="AH873" s="17"/>
      <c r="AI873" s="17">
        <v>0.44247317690374899</v>
      </c>
      <c r="AJ873" s="17">
        <v>0.39545511478871698</v>
      </c>
      <c r="AK873" s="17"/>
      <c r="AL873" s="17">
        <v>0.42718821535762702</v>
      </c>
      <c r="AM873" s="17">
        <v>0.408764273936287</v>
      </c>
      <c r="AN873" s="17"/>
      <c r="AO873" s="17">
        <v>0.435658513797334</v>
      </c>
      <c r="AP873" s="17">
        <v>0.40308835565964501</v>
      </c>
    </row>
    <row r="874" spans="2:42" x14ac:dyDescent="0.35">
      <c r="B874" t="s">
        <v>349</v>
      </c>
      <c r="C874" s="17">
        <v>0.120974648456339</v>
      </c>
      <c r="D874" s="17">
        <v>0.14571422671836701</v>
      </c>
      <c r="E874" s="17">
        <v>9.7698404107660397E-2</v>
      </c>
      <c r="F874" s="17"/>
      <c r="G874" s="17">
        <v>0.141882274218183</v>
      </c>
      <c r="H874" s="17">
        <v>0.14820380833609501</v>
      </c>
      <c r="I874" s="17">
        <v>0.14619496081371</v>
      </c>
      <c r="J874" s="17">
        <v>0.106060338577632</v>
      </c>
      <c r="K874" s="17">
        <v>0.10396169574882599</v>
      </c>
      <c r="L874" s="17">
        <v>8.7721807594661E-2</v>
      </c>
      <c r="M874" s="17"/>
      <c r="N874" s="17">
        <v>0.15279159530327099</v>
      </c>
      <c r="O874" s="17">
        <v>0.109531549871224</v>
      </c>
      <c r="P874" s="17">
        <v>0.108187308067715</v>
      </c>
      <c r="Q874" s="17">
        <v>0.11011217889727801</v>
      </c>
      <c r="R874" s="17"/>
      <c r="S874" s="17">
        <v>0.14685215217912201</v>
      </c>
      <c r="T874" s="17">
        <v>0.11692277729393399</v>
      </c>
      <c r="U874" s="17">
        <v>0.103664751088675</v>
      </c>
      <c r="V874" s="17">
        <v>0.105994603210728</v>
      </c>
      <c r="W874" s="17">
        <v>0.14035632291610001</v>
      </c>
      <c r="X874" s="17">
        <v>0.146370758361243</v>
      </c>
      <c r="Y874" s="17">
        <v>0.117974151766345</v>
      </c>
      <c r="Z874" s="17">
        <v>9.3768681830374498E-2</v>
      </c>
      <c r="AA874" s="17">
        <v>0.167130360291291</v>
      </c>
      <c r="AB874" s="17">
        <v>6.3353235376016295E-2</v>
      </c>
      <c r="AC874" s="17">
        <v>9.8613207983006698E-2</v>
      </c>
      <c r="AD874" s="17">
        <v>7.2405805852997607E-2</v>
      </c>
      <c r="AE874" s="17"/>
      <c r="AF874" s="17">
        <v>0.13090189529415899</v>
      </c>
      <c r="AG874" s="17">
        <v>0.108646449919699</v>
      </c>
      <c r="AH874" s="17"/>
      <c r="AI874" s="17">
        <v>0.15313288717294801</v>
      </c>
      <c r="AJ874" s="17">
        <v>0.10647668610115001</v>
      </c>
      <c r="AK874" s="17"/>
      <c r="AL874" s="17">
        <v>9.4320531749319897E-2</v>
      </c>
      <c r="AM874" s="17">
        <v>0.123000241964382</v>
      </c>
      <c r="AN874" s="17"/>
      <c r="AO874" s="17">
        <v>0.13509068211860301</v>
      </c>
      <c r="AP874" s="17">
        <v>0.117126332678141</v>
      </c>
    </row>
    <row r="875" spans="2:42" x14ac:dyDescent="0.35">
      <c r="B875" t="s">
        <v>255</v>
      </c>
      <c r="C875" s="17">
        <v>9.8235186448070194E-2</v>
      </c>
      <c r="D875" s="17">
        <v>0.10761711812036</v>
      </c>
      <c r="E875" s="17">
        <v>8.9037153287825493E-2</v>
      </c>
      <c r="F875" s="17"/>
      <c r="G875" s="17">
        <v>0.123439277459963</v>
      </c>
      <c r="H875" s="17">
        <v>0.10803368159443801</v>
      </c>
      <c r="I875" s="17">
        <v>9.8191267178646999E-2</v>
      </c>
      <c r="J875" s="17">
        <v>8.4002911832863306E-2</v>
      </c>
      <c r="K875" s="17">
        <v>7.4647614988603006E-2</v>
      </c>
      <c r="L875" s="17">
        <v>0.10078836937637201</v>
      </c>
      <c r="M875" s="17"/>
      <c r="N875" s="17">
        <v>8.3641734569797996E-2</v>
      </c>
      <c r="O875" s="17">
        <v>7.6391432677733503E-2</v>
      </c>
      <c r="P875" s="17">
        <v>0.119170225363321</v>
      </c>
      <c r="Q875" s="17">
        <v>0.119571461633281</v>
      </c>
      <c r="R875" s="17"/>
      <c r="S875" s="17">
        <v>0.104444167595346</v>
      </c>
      <c r="T875" s="17">
        <v>8.0159849329084307E-2</v>
      </c>
      <c r="U875" s="17">
        <v>7.5112773290749099E-2</v>
      </c>
      <c r="V875" s="17">
        <v>8.4174024783968598E-2</v>
      </c>
      <c r="W875" s="17">
        <v>8.5639210102971999E-2</v>
      </c>
      <c r="X875" s="17">
        <v>0.12076458149474301</v>
      </c>
      <c r="Y875" s="17">
        <v>0.12510467123556701</v>
      </c>
      <c r="Z875" s="17">
        <v>0.12715208068094899</v>
      </c>
      <c r="AA875" s="17">
        <v>8.4851065560824501E-2</v>
      </c>
      <c r="AB875" s="17">
        <v>9.5768149698062799E-2</v>
      </c>
      <c r="AC875" s="17">
        <v>0.13890881241071301</v>
      </c>
      <c r="AD875" s="17">
        <v>9.2022856424642002E-2</v>
      </c>
      <c r="AE875" s="17"/>
      <c r="AF875" s="17">
        <v>9.7881747044467601E-2</v>
      </c>
      <c r="AG875" s="17">
        <v>9.9581942744056504E-2</v>
      </c>
      <c r="AH875" s="17"/>
      <c r="AI875" s="17">
        <v>9.1745998780547205E-2</v>
      </c>
      <c r="AJ875" s="17">
        <v>0.10116071975692401</v>
      </c>
      <c r="AK875" s="17"/>
      <c r="AL875" s="17">
        <v>9.67283220433581E-2</v>
      </c>
      <c r="AM875" s="17">
        <v>9.8349701394831998E-2</v>
      </c>
      <c r="AN875" s="17"/>
      <c r="AO875" s="17">
        <v>8.6363081690641094E-2</v>
      </c>
      <c r="AP875" s="17">
        <v>0.10147176190202099</v>
      </c>
    </row>
    <row r="876" spans="2:42" x14ac:dyDescent="0.35">
      <c r="B876" t="s">
        <v>254</v>
      </c>
      <c r="C876" s="17">
        <v>0.53104017041276896</v>
      </c>
      <c r="D876" s="17">
        <v>0.56069424223238296</v>
      </c>
      <c r="E876" s="17">
        <v>0.50393281978466098</v>
      </c>
      <c r="F876" s="17"/>
      <c r="G876" s="17">
        <v>0.48794093557359303</v>
      </c>
      <c r="H876" s="17">
        <v>0.58078266044889204</v>
      </c>
      <c r="I876" s="17">
        <v>0.58365180244538795</v>
      </c>
      <c r="J876" s="17">
        <v>0.53029589355315598</v>
      </c>
      <c r="K876" s="17">
        <v>0.52168788208951</v>
      </c>
      <c r="L876" s="17">
        <v>0.483251731081071</v>
      </c>
      <c r="M876" s="17"/>
      <c r="N876" s="17">
        <v>0.58921235336781497</v>
      </c>
      <c r="O876" s="17">
        <v>0.53851757301573799</v>
      </c>
      <c r="P876" s="17">
        <v>0.51483355339830195</v>
      </c>
      <c r="Q876" s="17">
        <v>0.476289366007146</v>
      </c>
      <c r="R876" s="17"/>
      <c r="S876" s="17">
        <v>0.57987434048698006</v>
      </c>
      <c r="T876" s="17">
        <v>0.53464498025306295</v>
      </c>
      <c r="U876" s="17">
        <v>0.49490088411142502</v>
      </c>
      <c r="V876" s="17">
        <v>0.55261064645501301</v>
      </c>
      <c r="W876" s="17">
        <v>0.50898936886537605</v>
      </c>
      <c r="X876" s="17">
        <v>0.55498815415067204</v>
      </c>
      <c r="Y876" s="17">
        <v>0.45288672236077498</v>
      </c>
      <c r="Z876" s="17">
        <v>0.47933511376379101</v>
      </c>
      <c r="AA876" s="17">
        <v>0.570825864232402</v>
      </c>
      <c r="AB876" s="17">
        <v>0.49052830284667498</v>
      </c>
      <c r="AC876" s="17">
        <v>0.51308860846132398</v>
      </c>
      <c r="AD876" s="17">
        <v>0.58214051426969204</v>
      </c>
      <c r="AE876" s="17"/>
      <c r="AF876" s="17">
        <v>0.55995965031705697</v>
      </c>
      <c r="AG876" s="17">
        <v>0.49407233292283098</v>
      </c>
      <c r="AH876" s="17"/>
      <c r="AI876" s="17">
        <v>0.59560606407669803</v>
      </c>
      <c r="AJ876" s="17">
        <v>0.501931800889867</v>
      </c>
      <c r="AK876" s="17"/>
      <c r="AL876" s="17">
        <v>0.52150874710694595</v>
      </c>
      <c r="AM876" s="17">
        <v>0.53176451590066898</v>
      </c>
      <c r="AN876" s="17"/>
      <c r="AO876" s="17">
        <v>0.57074919591593698</v>
      </c>
      <c r="AP876" s="17">
        <v>0.52021468833778695</v>
      </c>
    </row>
    <row r="877" spans="2:42" x14ac:dyDescent="0.35">
      <c r="B877" t="s">
        <v>256</v>
      </c>
      <c r="C877" s="17">
        <v>0.43280498396469902</v>
      </c>
      <c r="D877" s="17">
        <v>0.453077124112024</v>
      </c>
      <c r="E877" s="17">
        <v>0.41489566649683601</v>
      </c>
      <c r="F877" s="17"/>
      <c r="G877" s="17">
        <v>0.364501658113631</v>
      </c>
      <c r="H877" s="17">
        <v>0.47274897885445399</v>
      </c>
      <c r="I877" s="17">
        <v>0.48546053526673999</v>
      </c>
      <c r="J877" s="17">
        <v>0.44629298172029203</v>
      </c>
      <c r="K877" s="17">
        <v>0.447040267100907</v>
      </c>
      <c r="L877" s="17">
        <v>0.38246336170469902</v>
      </c>
      <c r="M877" s="17"/>
      <c r="N877" s="17">
        <v>0.50557061879801701</v>
      </c>
      <c r="O877" s="17">
        <v>0.46212614033800498</v>
      </c>
      <c r="P877" s="17">
        <v>0.395663328034981</v>
      </c>
      <c r="Q877" s="17">
        <v>0.35671790437386403</v>
      </c>
      <c r="R877" s="17"/>
      <c r="S877" s="17">
        <v>0.47543017289163397</v>
      </c>
      <c r="T877" s="17">
        <v>0.45448513092397902</v>
      </c>
      <c r="U877" s="17">
        <v>0.41978811082067602</v>
      </c>
      <c r="V877" s="17">
        <v>0.468436621671044</v>
      </c>
      <c r="W877" s="17">
        <v>0.42335015876240401</v>
      </c>
      <c r="X877" s="17">
        <v>0.43422357265592898</v>
      </c>
      <c r="Y877" s="17">
        <v>0.32778205112520797</v>
      </c>
      <c r="Z877" s="17">
        <v>0.35218303308284299</v>
      </c>
      <c r="AA877" s="17">
        <v>0.485974798671578</v>
      </c>
      <c r="AB877" s="17">
        <v>0.39476015314861201</v>
      </c>
      <c r="AC877" s="17">
        <v>0.37417979605061102</v>
      </c>
      <c r="AD877" s="17">
        <v>0.49011765784505001</v>
      </c>
      <c r="AE877" s="17"/>
      <c r="AF877" s="17">
        <v>0.46207790327258902</v>
      </c>
      <c r="AG877" s="17">
        <v>0.39449039017877502</v>
      </c>
      <c r="AH877" s="17"/>
      <c r="AI877" s="17">
        <v>0.50386006529615002</v>
      </c>
      <c r="AJ877" s="17">
        <v>0.40077108113294402</v>
      </c>
      <c r="AK877" s="17"/>
      <c r="AL877" s="17">
        <v>0.42478042506358799</v>
      </c>
      <c r="AM877" s="17">
        <v>0.43341481450583702</v>
      </c>
      <c r="AN877" s="17"/>
      <c r="AO877" s="17">
        <v>0.48438611422529498</v>
      </c>
      <c r="AP877" s="17">
        <v>0.41874292643576599</v>
      </c>
    </row>
    <row r="878" spans="2:42" x14ac:dyDescent="0.35"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</row>
    <row r="879" spans="2:42" x14ac:dyDescent="0.35">
      <c r="B879" s="6" t="s">
        <v>353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</row>
    <row r="880" spans="2:42" x14ac:dyDescent="0.35">
      <c r="B880" s="24" t="s">
        <v>59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</row>
    <row r="881" spans="2:42" x14ac:dyDescent="0.35">
      <c r="B881" t="s">
        <v>347</v>
      </c>
      <c r="C881" s="17">
        <v>4.0988678290543999E-2</v>
      </c>
      <c r="D881" s="17">
        <v>4.64537760527804E-2</v>
      </c>
      <c r="E881" s="17">
        <v>3.5199616804429797E-2</v>
      </c>
      <c r="F881" s="17"/>
      <c r="G881" s="17">
        <v>3.8185227581248198E-2</v>
      </c>
      <c r="H881" s="17">
        <v>4.5194893830918702E-2</v>
      </c>
      <c r="I881" s="17">
        <v>4.4048240978669898E-2</v>
      </c>
      <c r="J881" s="17">
        <v>4.5029061638092199E-2</v>
      </c>
      <c r="K881" s="17">
        <v>3.7432428464920002E-2</v>
      </c>
      <c r="L881" s="17">
        <v>3.6037891189066099E-2</v>
      </c>
      <c r="M881" s="17"/>
      <c r="N881" s="17">
        <v>4.4944801041213997E-2</v>
      </c>
      <c r="O881" s="17">
        <v>3.36915491427228E-2</v>
      </c>
      <c r="P881" s="17">
        <v>3.9590711076869102E-2</v>
      </c>
      <c r="Q881" s="17">
        <v>4.6072077386598603E-2</v>
      </c>
      <c r="R881" s="17"/>
      <c r="S881" s="17">
        <v>4.9761174404839098E-2</v>
      </c>
      <c r="T881" s="17">
        <v>3.2085503759978297E-2</v>
      </c>
      <c r="U881" s="17">
        <v>4.3032099818901097E-2</v>
      </c>
      <c r="V881" s="17">
        <v>2.8257939736235201E-2</v>
      </c>
      <c r="W881" s="17">
        <v>5.37577175743751E-2</v>
      </c>
      <c r="X881" s="17">
        <v>2.8490837601796101E-2</v>
      </c>
      <c r="Y881" s="17">
        <v>5.2207233241187298E-2</v>
      </c>
      <c r="Z881" s="17">
        <v>2.7184210644304301E-2</v>
      </c>
      <c r="AA881" s="17">
        <v>3.49396809390616E-2</v>
      </c>
      <c r="AB881" s="17">
        <v>5.3535747400260403E-2</v>
      </c>
      <c r="AC881" s="17">
        <v>4.0939105952322703E-2</v>
      </c>
      <c r="AD881" s="17">
        <v>5.2102480137633397E-2</v>
      </c>
      <c r="AE881" s="17"/>
      <c r="AF881" s="17">
        <v>4.5764749428390199E-2</v>
      </c>
      <c r="AG881" s="17">
        <v>3.4905099101827798E-2</v>
      </c>
      <c r="AH881" s="17"/>
      <c r="AI881" s="17">
        <v>4.6594585237442802E-2</v>
      </c>
      <c r="AJ881" s="17">
        <v>3.8461356175702802E-2</v>
      </c>
      <c r="AK881" s="17"/>
      <c r="AL881" s="17">
        <v>5.4572397881495899E-2</v>
      </c>
      <c r="AM881" s="17">
        <v>3.9956376431849801E-2</v>
      </c>
      <c r="AN881" s="17"/>
      <c r="AO881" s="17">
        <v>5.0638511800953898E-2</v>
      </c>
      <c r="AP881" s="17">
        <v>3.8357938846052403E-2</v>
      </c>
    </row>
    <row r="882" spans="2:42" x14ac:dyDescent="0.35">
      <c r="B882" t="s">
        <v>252</v>
      </c>
      <c r="C882" s="17">
        <v>4.74093525709555E-2</v>
      </c>
      <c r="D882" s="17">
        <v>5.7622435531069799E-2</v>
      </c>
      <c r="E882" s="17">
        <v>3.7782012218408698E-2</v>
      </c>
      <c r="F882" s="17"/>
      <c r="G882" s="17">
        <v>5.9013224578613001E-2</v>
      </c>
      <c r="H882" s="17">
        <v>3.9189453570275097E-2</v>
      </c>
      <c r="I882" s="17">
        <v>6.4121803563926799E-2</v>
      </c>
      <c r="J882" s="17">
        <v>5.01901252906874E-2</v>
      </c>
      <c r="K882" s="17">
        <v>2.80408676989818E-2</v>
      </c>
      <c r="L882" s="17">
        <v>4.34909582684853E-2</v>
      </c>
      <c r="M882" s="17"/>
      <c r="N882" s="17">
        <v>5.0505911617665898E-2</v>
      </c>
      <c r="O882" s="17">
        <v>4.5120789439176502E-2</v>
      </c>
      <c r="P882" s="17">
        <v>4.63863182213822E-2</v>
      </c>
      <c r="Q882" s="17">
        <v>4.7974517968620199E-2</v>
      </c>
      <c r="R882" s="17"/>
      <c r="S882" s="17">
        <v>6.6289697244415094E-2</v>
      </c>
      <c r="T882" s="17">
        <v>3.2297383533788603E-2</v>
      </c>
      <c r="U882" s="17">
        <v>1.7403530862580799E-2</v>
      </c>
      <c r="V882" s="17">
        <v>4.8666324533007899E-2</v>
      </c>
      <c r="W882" s="17">
        <v>4.5779189153104298E-2</v>
      </c>
      <c r="X882" s="17">
        <v>6.2803405188405798E-2</v>
      </c>
      <c r="Y882" s="17">
        <v>5.4035110630686299E-2</v>
      </c>
      <c r="Z882" s="17">
        <v>5.7762042796904098E-2</v>
      </c>
      <c r="AA882" s="17">
        <v>5.84036505619554E-2</v>
      </c>
      <c r="AB882" s="17">
        <v>3.2641128596741897E-2</v>
      </c>
      <c r="AC882" s="17">
        <v>3.19802489384814E-2</v>
      </c>
      <c r="AD882" s="17">
        <v>5.6975648323297497E-2</v>
      </c>
      <c r="AE882" s="17"/>
      <c r="AF882" s="17">
        <v>4.1315066385995101E-2</v>
      </c>
      <c r="AG882" s="17">
        <v>5.6054795082824099E-2</v>
      </c>
      <c r="AH882" s="17"/>
      <c r="AI882" s="17">
        <v>4.0498363673379403E-2</v>
      </c>
      <c r="AJ882" s="17">
        <v>5.0525047362487599E-2</v>
      </c>
      <c r="AK882" s="17"/>
      <c r="AL882" s="17">
        <v>4.6502001197196503E-2</v>
      </c>
      <c r="AM882" s="17">
        <v>4.74783072120867E-2</v>
      </c>
      <c r="AN882" s="17"/>
      <c r="AO882" s="17">
        <v>4.0430755923949603E-2</v>
      </c>
      <c r="AP882" s="17">
        <v>4.93118589143728E-2</v>
      </c>
    </row>
    <row r="883" spans="2:42" x14ac:dyDescent="0.35">
      <c r="B883" t="s">
        <v>348</v>
      </c>
      <c r="C883" s="17">
        <v>0.27596382536982</v>
      </c>
      <c r="D883" s="17">
        <v>0.28991732805370701</v>
      </c>
      <c r="E883" s="17">
        <v>0.25984835687306901</v>
      </c>
      <c r="F883" s="17"/>
      <c r="G883" s="17">
        <v>0.29856033369690799</v>
      </c>
      <c r="H883" s="17">
        <v>0.25782839313679701</v>
      </c>
      <c r="I883" s="17">
        <v>0.263575045913159</v>
      </c>
      <c r="J883" s="17">
        <v>0.254606989288855</v>
      </c>
      <c r="K883" s="17">
        <v>0.27999710976439701</v>
      </c>
      <c r="L883" s="17">
        <v>0.30040458265494602</v>
      </c>
      <c r="M883" s="17"/>
      <c r="N883" s="17">
        <v>0.23783335667609501</v>
      </c>
      <c r="O883" s="17">
        <v>0.28513221798202298</v>
      </c>
      <c r="P883" s="17">
        <v>0.26126967540739698</v>
      </c>
      <c r="Q883" s="17">
        <v>0.31883449391220597</v>
      </c>
      <c r="R883" s="17"/>
      <c r="S883" s="17">
        <v>0.27167360433630899</v>
      </c>
      <c r="T883" s="17">
        <v>0.28160362673648498</v>
      </c>
      <c r="U883" s="17">
        <v>0.29116967105699298</v>
      </c>
      <c r="V883" s="17">
        <v>0.27577994050098797</v>
      </c>
      <c r="W883" s="17">
        <v>0.21133149652243799</v>
      </c>
      <c r="X883" s="17">
        <v>0.27027509948112599</v>
      </c>
      <c r="Y883" s="17">
        <v>0.30794389768967101</v>
      </c>
      <c r="Z883" s="17">
        <v>0.29850582550309701</v>
      </c>
      <c r="AA883" s="17">
        <v>0.25594358009974899</v>
      </c>
      <c r="AB883" s="17">
        <v>0.30103114724985902</v>
      </c>
      <c r="AC883" s="17">
        <v>0.25541635757745002</v>
      </c>
      <c r="AD883" s="17">
        <v>0.316724297759026</v>
      </c>
      <c r="AE883" s="17"/>
      <c r="AF883" s="17">
        <v>0.24547112394512599</v>
      </c>
      <c r="AG883" s="17">
        <v>0.31374832721941198</v>
      </c>
      <c r="AH883" s="17"/>
      <c r="AI883" s="17">
        <v>0.216137344207018</v>
      </c>
      <c r="AJ883" s="17">
        <v>0.30293551618240599</v>
      </c>
      <c r="AK883" s="17"/>
      <c r="AL883" s="17">
        <v>0.23457651758283901</v>
      </c>
      <c r="AM883" s="17">
        <v>0.27910907542219299</v>
      </c>
      <c r="AN883" s="17"/>
      <c r="AO883" s="17">
        <v>0.23453730651531099</v>
      </c>
      <c r="AP883" s="17">
        <v>0.287257530808465</v>
      </c>
    </row>
    <row r="884" spans="2:42" x14ac:dyDescent="0.35">
      <c r="B884" t="s">
        <v>250</v>
      </c>
      <c r="C884" s="17">
        <v>0.45527463015983399</v>
      </c>
      <c r="D884" s="17">
        <v>0.432857457680422</v>
      </c>
      <c r="E884" s="17">
        <v>0.478455288528992</v>
      </c>
      <c r="F884" s="17"/>
      <c r="G884" s="17">
        <v>0.420934113046328</v>
      </c>
      <c r="H884" s="17">
        <v>0.44784315098607702</v>
      </c>
      <c r="I884" s="17">
        <v>0.45246272611175598</v>
      </c>
      <c r="J884" s="17">
        <v>0.47536665996729099</v>
      </c>
      <c r="K884" s="17">
        <v>0.48437815613854202</v>
      </c>
      <c r="L884" s="17">
        <v>0.45076315419677698</v>
      </c>
      <c r="M884" s="17"/>
      <c r="N884" s="17">
        <v>0.48831499655192001</v>
      </c>
      <c r="O884" s="17">
        <v>0.46282058974151202</v>
      </c>
      <c r="P884" s="17">
        <v>0.45093354998726498</v>
      </c>
      <c r="Q884" s="17">
        <v>0.41495973376655199</v>
      </c>
      <c r="R884" s="17"/>
      <c r="S884" s="17">
        <v>0.43055085491433998</v>
      </c>
      <c r="T884" s="17">
        <v>0.48572220120642301</v>
      </c>
      <c r="U884" s="17">
        <v>0.46500848599051497</v>
      </c>
      <c r="V884" s="17">
        <v>0.47935428203924602</v>
      </c>
      <c r="W884" s="17">
        <v>0.48608576530540898</v>
      </c>
      <c r="X884" s="17">
        <v>0.45221435443381203</v>
      </c>
      <c r="Y884" s="17">
        <v>0.44777577108119898</v>
      </c>
      <c r="Z884" s="17">
        <v>0.41553612617521002</v>
      </c>
      <c r="AA884" s="17">
        <v>0.42982509951918801</v>
      </c>
      <c r="AB884" s="17">
        <v>0.47517005670115697</v>
      </c>
      <c r="AC884" s="17">
        <v>0.43154963910857302</v>
      </c>
      <c r="AD884" s="17">
        <v>0.42335883959382498</v>
      </c>
      <c r="AE884" s="17"/>
      <c r="AF884" s="17">
        <v>0.47599111318603599</v>
      </c>
      <c r="AG884" s="17">
        <v>0.42915748225086298</v>
      </c>
      <c r="AH884" s="17"/>
      <c r="AI884" s="17">
        <v>0.50241642418035604</v>
      </c>
      <c r="AJ884" s="17">
        <v>0.43402160193622802</v>
      </c>
      <c r="AK884" s="17"/>
      <c r="AL884" s="17">
        <v>0.487507928786381</v>
      </c>
      <c r="AM884" s="17">
        <v>0.45282504381043698</v>
      </c>
      <c r="AN884" s="17"/>
      <c r="AO884" s="17">
        <v>0.49232814281223702</v>
      </c>
      <c r="AP884" s="17">
        <v>0.445173094502614</v>
      </c>
    </row>
    <row r="885" spans="2:42" x14ac:dyDescent="0.35">
      <c r="B885" t="s">
        <v>349</v>
      </c>
      <c r="C885" s="17">
        <v>0.180363513608846</v>
      </c>
      <c r="D885" s="17">
        <v>0.17314900268202099</v>
      </c>
      <c r="E885" s="17">
        <v>0.1887147255751</v>
      </c>
      <c r="F885" s="17"/>
      <c r="G885" s="17">
        <v>0.18330710109690301</v>
      </c>
      <c r="H885" s="17">
        <v>0.20994410847593301</v>
      </c>
      <c r="I885" s="17">
        <v>0.17579218343248901</v>
      </c>
      <c r="J885" s="17">
        <v>0.174807163815075</v>
      </c>
      <c r="K885" s="17">
        <v>0.17015143793315901</v>
      </c>
      <c r="L885" s="17">
        <v>0.16930341369072499</v>
      </c>
      <c r="M885" s="17"/>
      <c r="N885" s="17">
        <v>0.17840093411310501</v>
      </c>
      <c r="O885" s="17">
        <v>0.17323485369456601</v>
      </c>
      <c r="P885" s="17">
        <v>0.20181974530708599</v>
      </c>
      <c r="Q885" s="17">
        <v>0.17215917696602301</v>
      </c>
      <c r="R885" s="17"/>
      <c r="S885" s="17">
        <v>0.18172466910009699</v>
      </c>
      <c r="T885" s="17">
        <v>0.168291284763324</v>
      </c>
      <c r="U885" s="17">
        <v>0.18338621227101001</v>
      </c>
      <c r="V885" s="17">
        <v>0.167941513190523</v>
      </c>
      <c r="W885" s="17">
        <v>0.203045831444673</v>
      </c>
      <c r="X885" s="17">
        <v>0.18621630329486</v>
      </c>
      <c r="Y885" s="17">
        <v>0.138037987357257</v>
      </c>
      <c r="Z885" s="17">
        <v>0.20101179488048401</v>
      </c>
      <c r="AA885" s="17">
        <v>0.22088798888004599</v>
      </c>
      <c r="AB885" s="17">
        <v>0.13762192005198101</v>
      </c>
      <c r="AC885" s="17">
        <v>0.24011464842317301</v>
      </c>
      <c r="AD885" s="17">
        <v>0.15083873418621799</v>
      </c>
      <c r="AE885" s="17"/>
      <c r="AF885" s="17">
        <v>0.19145794705445299</v>
      </c>
      <c r="AG885" s="17">
        <v>0.16613429634507301</v>
      </c>
      <c r="AH885" s="17"/>
      <c r="AI885" s="17">
        <v>0.19435328270180399</v>
      </c>
      <c r="AJ885" s="17">
        <v>0.174056478343176</v>
      </c>
      <c r="AK885" s="17"/>
      <c r="AL885" s="17">
        <v>0.17684115455208799</v>
      </c>
      <c r="AM885" s="17">
        <v>0.18063119712343401</v>
      </c>
      <c r="AN885" s="17"/>
      <c r="AO885" s="17">
        <v>0.18206528294754901</v>
      </c>
      <c r="AP885" s="17">
        <v>0.17989957692849601</v>
      </c>
    </row>
    <row r="886" spans="2:42" x14ac:dyDescent="0.35">
      <c r="B886" t="s">
        <v>255</v>
      </c>
      <c r="C886" s="17">
        <v>8.8398030861499596E-2</v>
      </c>
      <c r="D886" s="17">
        <v>0.10407621158385</v>
      </c>
      <c r="E886" s="17">
        <v>7.2981629022838501E-2</v>
      </c>
      <c r="F886" s="17"/>
      <c r="G886" s="17">
        <v>9.7198452159861295E-2</v>
      </c>
      <c r="H886" s="17">
        <v>8.4384347401193799E-2</v>
      </c>
      <c r="I886" s="17">
        <v>0.108170044542597</v>
      </c>
      <c r="J886" s="17">
        <v>9.5219186928779495E-2</v>
      </c>
      <c r="K886" s="17">
        <v>6.5473296163901795E-2</v>
      </c>
      <c r="L886" s="17">
        <v>7.9528849457551301E-2</v>
      </c>
      <c r="M886" s="17"/>
      <c r="N886" s="17">
        <v>9.5450712658879902E-2</v>
      </c>
      <c r="O886" s="17">
        <v>7.8812338581899302E-2</v>
      </c>
      <c r="P886" s="17">
        <v>8.5977029298251295E-2</v>
      </c>
      <c r="Q886" s="17">
        <v>9.4046595355218698E-2</v>
      </c>
      <c r="R886" s="17"/>
      <c r="S886" s="17">
        <v>0.116050871649254</v>
      </c>
      <c r="T886" s="17">
        <v>6.4382887293766899E-2</v>
      </c>
      <c r="U886" s="17">
        <v>6.0435630681482E-2</v>
      </c>
      <c r="V886" s="17">
        <v>7.6924264269243106E-2</v>
      </c>
      <c r="W886" s="17">
        <v>9.9536906727479404E-2</v>
      </c>
      <c r="X886" s="17">
        <v>9.1294242790201999E-2</v>
      </c>
      <c r="Y886" s="17">
        <v>0.10624234387187401</v>
      </c>
      <c r="Z886" s="17">
        <v>8.4946253441208402E-2</v>
      </c>
      <c r="AA886" s="17">
        <v>9.3343331501017104E-2</v>
      </c>
      <c r="AB886" s="17">
        <v>8.6176875997002397E-2</v>
      </c>
      <c r="AC886" s="17">
        <v>7.29193548908042E-2</v>
      </c>
      <c r="AD886" s="17">
        <v>0.109078128460931</v>
      </c>
      <c r="AE886" s="17"/>
      <c r="AF886" s="17">
        <v>8.70798158143853E-2</v>
      </c>
      <c r="AG886" s="17">
        <v>9.0959894184651904E-2</v>
      </c>
      <c r="AH886" s="17"/>
      <c r="AI886" s="17">
        <v>8.7092948910822296E-2</v>
      </c>
      <c r="AJ886" s="17">
        <v>8.8986403538190401E-2</v>
      </c>
      <c r="AK886" s="17"/>
      <c r="AL886" s="17">
        <v>0.10107439907869201</v>
      </c>
      <c r="AM886" s="17">
        <v>8.7434683643936403E-2</v>
      </c>
      <c r="AN886" s="17"/>
      <c r="AO886" s="17">
        <v>9.1069267724903494E-2</v>
      </c>
      <c r="AP886" s="17">
        <v>8.7669797760425203E-2</v>
      </c>
    </row>
    <row r="887" spans="2:42" x14ac:dyDescent="0.35">
      <c r="B887" t="s">
        <v>254</v>
      </c>
      <c r="C887" s="17">
        <v>0.63563814376868</v>
      </c>
      <c r="D887" s="17">
        <v>0.60600646036244299</v>
      </c>
      <c r="E887" s="17">
        <v>0.66717001410409305</v>
      </c>
      <c r="F887" s="17"/>
      <c r="G887" s="17">
        <v>0.60424121414323095</v>
      </c>
      <c r="H887" s="17">
        <v>0.657787259462009</v>
      </c>
      <c r="I887" s="17">
        <v>0.62825490954424501</v>
      </c>
      <c r="J887" s="17">
        <v>0.65017382378236599</v>
      </c>
      <c r="K887" s="17">
        <v>0.65452959407170097</v>
      </c>
      <c r="L887" s="17">
        <v>0.62006656788750303</v>
      </c>
      <c r="M887" s="17"/>
      <c r="N887" s="17">
        <v>0.66671593066502499</v>
      </c>
      <c r="O887" s="17">
        <v>0.63605544343607801</v>
      </c>
      <c r="P887" s="17">
        <v>0.652753295294352</v>
      </c>
      <c r="Q887" s="17">
        <v>0.58711891073257505</v>
      </c>
      <c r="R887" s="17"/>
      <c r="S887" s="17">
        <v>0.61227552401443697</v>
      </c>
      <c r="T887" s="17">
        <v>0.65401348596974795</v>
      </c>
      <c r="U887" s="17">
        <v>0.64839469826152496</v>
      </c>
      <c r="V887" s="17">
        <v>0.64729579522976899</v>
      </c>
      <c r="W887" s="17">
        <v>0.68913159675008295</v>
      </c>
      <c r="X887" s="17">
        <v>0.63843065772867202</v>
      </c>
      <c r="Y887" s="17">
        <v>0.58581375843845596</v>
      </c>
      <c r="Z887" s="17">
        <v>0.616547921055695</v>
      </c>
      <c r="AA887" s="17">
        <v>0.65071308839923403</v>
      </c>
      <c r="AB887" s="17">
        <v>0.61279197675313901</v>
      </c>
      <c r="AC887" s="17">
        <v>0.67166428753174601</v>
      </c>
      <c r="AD887" s="17">
        <v>0.57419757378004299</v>
      </c>
      <c r="AE887" s="17"/>
      <c r="AF887" s="17">
        <v>0.667449060240489</v>
      </c>
      <c r="AG887" s="17">
        <v>0.59529177859593596</v>
      </c>
      <c r="AH887" s="17"/>
      <c r="AI887" s="17">
        <v>0.69676970688216</v>
      </c>
      <c r="AJ887" s="17">
        <v>0.60807808027940402</v>
      </c>
      <c r="AK887" s="17"/>
      <c r="AL887" s="17">
        <v>0.66434908333846898</v>
      </c>
      <c r="AM887" s="17">
        <v>0.63345624093387098</v>
      </c>
      <c r="AN887" s="17"/>
      <c r="AO887" s="17">
        <v>0.674393425759786</v>
      </c>
      <c r="AP887" s="17">
        <v>0.62507267143111001</v>
      </c>
    </row>
    <row r="888" spans="2:42" x14ac:dyDescent="0.35">
      <c r="B888" t="s">
        <v>256</v>
      </c>
      <c r="C888" s="17">
        <v>0.547240112907181</v>
      </c>
      <c r="D888" s="17">
        <v>0.50193024877859305</v>
      </c>
      <c r="E888" s="17">
        <v>0.59418838508125404</v>
      </c>
      <c r="F888" s="17"/>
      <c r="G888" s="17">
        <v>0.50704276198336995</v>
      </c>
      <c r="H888" s="17">
        <v>0.57340291206081495</v>
      </c>
      <c r="I888" s="17">
        <v>0.52008486500164797</v>
      </c>
      <c r="J888" s="17">
        <v>0.55495463685358604</v>
      </c>
      <c r="K888" s="17">
        <v>0.58905629790779901</v>
      </c>
      <c r="L888" s="17">
        <v>0.54053771842995102</v>
      </c>
      <c r="M888" s="17"/>
      <c r="N888" s="17">
        <v>0.57126521800614505</v>
      </c>
      <c r="O888" s="17">
        <v>0.55724310485417905</v>
      </c>
      <c r="P888" s="17">
        <v>0.56677626599610098</v>
      </c>
      <c r="Q888" s="17">
        <v>0.49307231537735702</v>
      </c>
      <c r="R888" s="17"/>
      <c r="S888" s="17">
        <v>0.49622465236518198</v>
      </c>
      <c r="T888" s="17">
        <v>0.589630598675981</v>
      </c>
      <c r="U888" s="17">
        <v>0.58795906758004302</v>
      </c>
      <c r="V888" s="17">
        <v>0.57037153096052595</v>
      </c>
      <c r="W888" s="17">
        <v>0.58959469002260301</v>
      </c>
      <c r="X888" s="17">
        <v>0.54713641493846998</v>
      </c>
      <c r="Y888" s="17">
        <v>0.47957141456658198</v>
      </c>
      <c r="Z888" s="17">
        <v>0.53160166761448602</v>
      </c>
      <c r="AA888" s="17">
        <v>0.55736975689821699</v>
      </c>
      <c r="AB888" s="17">
        <v>0.52661510075613605</v>
      </c>
      <c r="AC888" s="17">
        <v>0.59874493264094197</v>
      </c>
      <c r="AD888" s="17">
        <v>0.46511944531911198</v>
      </c>
      <c r="AE888" s="17"/>
      <c r="AF888" s="17">
        <v>0.58036924442610305</v>
      </c>
      <c r="AG888" s="17">
        <v>0.50433188441128396</v>
      </c>
      <c r="AH888" s="17"/>
      <c r="AI888" s="17">
        <v>0.60967675797133702</v>
      </c>
      <c r="AJ888" s="17">
        <v>0.51909167674121304</v>
      </c>
      <c r="AK888" s="17"/>
      <c r="AL888" s="17">
        <v>0.563274684259776</v>
      </c>
      <c r="AM888" s="17">
        <v>0.54602155728993396</v>
      </c>
      <c r="AN888" s="17"/>
      <c r="AO888" s="17">
        <v>0.58332415803488202</v>
      </c>
      <c r="AP888" s="17">
        <v>0.53740287367068396</v>
      </c>
    </row>
    <row r="889" spans="2:42" x14ac:dyDescent="0.35"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</row>
    <row r="890" spans="2:42" x14ac:dyDescent="0.35">
      <c r="B890" s="6" t="s">
        <v>354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</row>
    <row r="891" spans="2:42" x14ac:dyDescent="0.35">
      <c r="B891" s="24" t="s">
        <v>59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</row>
    <row r="892" spans="2:42" x14ac:dyDescent="0.35">
      <c r="B892" t="s">
        <v>347</v>
      </c>
      <c r="C892" s="17">
        <v>0.18040821353988501</v>
      </c>
      <c r="D892" s="17">
        <v>0.167888213589727</v>
      </c>
      <c r="E892" s="17">
        <v>0.19324619515254601</v>
      </c>
      <c r="F892" s="17"/>
      <c r="G892" s="17">
        <v>9.6418472531198202E-2</v>
      </c>
      <c r="H892" s="17">
        <v>6.4079199383952096E-2</v>
      </c>
      <c r="I892" s="17">
        <v>0.10224348845427</v>
      </c>
      <c r="J892" s="17">
        <v>0.21027939781822799</v>
      </c>
      <c r="K892" s="17">
        <v>0.225033183600197</v>
      </c>
      <c r="L892" s="17">
        <v>0.34114142168899397</v>
      </c>
      <c r="M892" s="17"/>
      <c r="N892" s="17">
        <v>0.13290195027938601</v>
      </c>
      <c r="O892" s="17">
        <v>0.18110451899612201</v>
      </c>
      <c r="P892" s="17">
        <v>0.18472326837553399</v>
      </c>
      <c r="Q892" s="17">
        <v>0.22825296563705899</v>
      </c>
      <c r="R892" s="17"/>
      <c r="S892" s="17">
        <v>0.12709075209857101</v>
      </c>
      <c r="T892" s="17">
        <v>0.21737931183704301</v>
      </c>
      <c r="U892" s="17">
        <v>0.23819647598690799</v>
      </c>
      <c r="V892" s="17">
        <v>0.18367793646563399</v>
      </c>
      <c r="W892" s="17">
        <v>0.17967312705639399</v>
      </c>
      <c r="X892" s="17">
        <v>0.13653508052520899</v>
      </c>
      <c r="Y892" s="17">
        <v>0.20341918218867799</v>
      </c>
      <c r="Z892" s="17">
        <v>0.18769910956668701</v>
      </c>
      <c r="AA892" s="17">
        <v>0.16921585597694899</v>
      </c>
      <c r="AB892" s="17">
        <v>0.19685600247396301</v>
      </c>
      <c r="AC892" s="17">
        <v>0.17654438050874699</v>
      </c>
      <c r="AD892" s="17">
        <v>0.16518702161627599</v>
      </c>
      <c r="AE892" s="17"/>
      <c r="AF892" s="17">
        <v>0.19091689762498901</v>
      </c>
      <c r="AG892" s="17">
        <v>0.16782140714789501</v>
      </c>
      <c r="AH892" s="17"/>
      <c r="AI892" s="17">
        <v>0.1558922257351</v>
      </c>
      <c r="AJ892" s="17">
        <v>0.19146080480354999</v>
      </c>
      <c r="AK892" s="17"/>
      <c r="AL892" s="17">
        <v>0.165027030219041</v>
      </c>
      <c r="AM892" s="17">
        <v>0.18157711459270201</v>
      </c>
      <c r="AN892" s="17"/>
      <c r="AO892" s="17">
        <v>0.16979910262956699</v>
      </c>
      <c r="AP892" s="17">
        <v>0.183300471371344</v>
      </c>
    </row>
    <row r="893" spans="2:42" x14ac:dyDescent="0.35">
      <c r="B893" t="s">
        <v>252</v>
      </c>
      <c r="C893" s="17">
        <v>0.22730791729981401</v>
      </c>
      <c r="D893" s="17">
        <v>0.21016430626128399</v>
      </c>
      <c r="E893" s="17">
        <v>0.24368876253871699</v>
      </c>
      <c r="F893" s="17"/>
      <c r="G893" s="17">
        <v>0.154928665908353</v>
      </c>
      <c r="H893" s="17">
        <v>0.162416841336153</v>
      </c>
      <c r="I893" s="17">
        <v>0.209713062354908</v>
      </c>
      <c r="J893" s="17">
        <v>0.23654077355310499</v>
      </c>
      <c r="K893" s="17">
        <v>0.28108762776269902</v>
      </c>
      <c r="L893" s="17">
        <v>0.29952376320878599</v>
      </c>
      <c r="M893" s="17"/>
      <c r="N893" s="17">
        <v>0.22499151922050101</v>
      </c>
      <c r="O893" s="17">
        <v>0.24061152155909299</v>
      </c>
      <c r="P893" s="17">
        <v>0.22630170784552101</v>
      </c>
      <c r="Q893" s="17">
        <v>0.21868180476377699</v>
      </c>
      <c r="R893" s="17"/>
      <c r="S893" s="17">
        <v>0.18279330059795801</v>
      </c>
      <c r="T893" s="17">
        <v>0.245327475758474</v>
      </c>
      <c r="U893" s="17">
        <v>0.220536785561049</v>
      </c>
      <c r="V893" s="17">
        <v>0.211489388188282</v>
      </c>
      <c r="W893" s="17">
        <v>0.24764000413657</v>
      </c>
      <c r="X893" s="17">
        <v>0.22936815905931099</v>
      </c>
      <c r="Y893" s="17">
        <v>0.23096450708309299</v>
      </c>
      <c r="Z893" s="17">
        <v>0.256736634714615</v>
      </c>
      <c r="AA893" s="17">
        <v>0.20883975405597899</v>
      </c>
      <c r="AB893" s="17">
        <v>0.22152228899401499</v>
      </c>
      <c r="AC893" s="17">
        <v>0.27382899417122197</v>
      </c>
      <c r="AD893" s="17">
        <v>0.32792987153730002</v>
      </c>
      <c r="AE893" s="17"/>
      <c r="AF893" s="17">
        <v>0.236438194378191</v>
      </c>
      <c r="AG893" s="17">
        <v>0.21547227434036501</v>
      </c>
      <c r="AH893" s="17"/>
      <c r="AI893" s="17">
        <v>0.21300751570609</v>
      </c>
      <c r="AJ893" s="17">
        <v>0.233754995630095</v>
      </c>
      <c r="AK893" s="17"/>
      <c r="AL893" s="17">
        <v>0.25704146760535301</v>
      </c>
      <c r="AM893" s="17">
        <v>0.225048300628513</v>
      </c>
      <c r="AN893" s="17"/>
      <c r="AO893" s="17">
        <v>0.23184621873682301</v>
      </c>
      <c r="AP893" s="17">
        <v>0.22607068470005401</v>
      </c>
    </row>
    <row r="894" spans="2:42" x14ac:dyDescent="0.35">
      <c r="B894" t="s">
        <v>348</v>
      </c>
      <c r="C894" s="17">
        <v>0.31594919854445203</v>
      </c>
      <c r="D894" s="17">
        <v>0.30029406567568201</v>
      </c>
      <c r="E894" s="17">
        <v>0.33097784367954097</v>
      </c>
      <c r="F894" s="17"/>
      <c r="G894" s="17">
        <v>0.28623906224757101</v>
      </c>
      <c r="H894" s="17">
        <v>0.33626001456166199</v>
      </c>
      <c r="I894" s="17">
        <v>0.33923729817828702</v>
      </c>
      <c r="J894" s="17">
        <v>0.30673320150587802</v>
      </c>
      <c r="K894" s="17">
        <v>0.341962421226779</v>
      </c>
      <c r="L894" s="17">
        <v>0.29029372307912499</v>
      </c>
      <c r="M894" s="17"/>
      <c r="N894" s="17">
        <v>0.297667166776037</v>
      </c>
      <c r="O894" s="17">
        <v>0.32327509305374302</v>
      </c>
      <c r="P894" s="17">
        <v>0.29424962776790903</v>
      </c>
      <c r="Q894" s="17">
        <v>0.34188418850777602</v>
      </c>
      <c r="R894" s="17"/>
      <c r="S894" s="17">
        <v>0.34581787002116399</v>
      </c>
      <c r="T894" s="17">
        <v>0.28469092327593498</v>
      </c>
      <c r="U894" s="17">
        <v>0.32555708081760598</v>
      </c>
      <c r="V894" s="17">
        <v>0.29270776358200501</v>
      </c>
      <c r="W894" s="17">
        <v>0.29543309679308</v>
      </c>
      <c r="X894" s="17">
        <v>0.29839287041405299</v>
      </c>
      <c r="Y894" s="17">
        <v>0.34331406676853199</v>
      </c>
      <c r="Z894" s="17">
        <v>0.32833636344173101</v>
      </c>
      <c r="AA894" s="17">
        <v>0.34934404816722697</v>
      </c>
      <c r="AB894" s="17">
        <v>0.34538847506464698</v>
      </c>
      <c r="AC894" s="17">
        <v>0.25185119002225698</v>
      </c>
      <c r="AD894" s="17">
        <v>0.26281310481918002</v>
      </c>
      <c r="AE894" s="17"/>
      <c r="AF894" s="17">
        <v>0.30906019054718498</v>
      </c>
      <c r="AG894" s="17">
        <v>0.32223677726607802</v>
      </c>
      <c r="AH894" s="17"/>
      <c r="AI894" s="17">
        <v>0.28497596524433999</v>
      </c>
      <c r="AJ894" s="17">
        <v>0.32991292256431198</v>
      </c>
      <c r="AK894" s="17"/>
      <c r="AL894" s="17">
        <v>0.30096498385102699</v>
      </c>
      <c r="AM894" s="17">
        <v>0.31708793175927802</v>
      </c>
      <c r="AN894" s="17"/>
      <c r="AO894" s="17">
        <v>0.29572942349444897</v>
      </c>
      <c r="AP894" s="17">
        <v>0.321461517459116</v>
      </c>
    </row>
    <row r="895" spans="2:42" x14ac:dyDescent="0.35">
      <c r="B895" t="s">
        <v>250</v>
      </c>
      <c r="C895" s="17">
        <v>0.21162259147845999</v>
      </c>
      <c r="D895" s="17">
        <v>0.24157120422678</v>
      </c>
      <c r="E895" s="17">
        <v>0.18191185492343101</v>
      </c>
      <c r="F895" s="17"/>
      <c r="G895" s="17">
        <v>0.33771921369970498</v>
      </c>
      <c r="H895" s="17">
        <v>0.34319875368116398</v>
      </c>
      <c r="I895" s="17">
        <v>0.24718671385757501</v>
      </c>
      <c r="J895" s="17">
        <v>0.213849894592233</v>
      </c>
      <c r="K895" s="17">
        <v>0.121467413524222</v>
      </c>
      <c r="L895" s="17">
        <v>4.9414254186574399E-2</v>
      </c>
      <c r="M895" s="17"/>
      <c r="N895" s="17">
        <v>0.26964100808808</v>
      </c>
      <c r="O895" s="17">
        <v>0.18957903607641799</v>
      </c>
      <c r="P895" s="17">
        <v>0.224587960565718</v>
      </c>
      <c r="Q895" s="17">
        <v>0.16327071750725</v>
      </c>
      <c r="R895" s="17"/>
      <c r="S895" s="17">
        <v>0.25582871785963401</v>
      </c>
      <c r="T895" s="17">
        <v>0.20724377891812101</v>
      </c>
      <c r="U895" s="17">
        <v>0.15431394111218799</v>
      </c>
      <c r="V895" s="17">
        <v>0.25875319417237203</v>
      </c>
      <c r="W895" s="17">
        <v>0.20836721000765099</v>
      </c>
      <c r="X895" s="17">
        <v>0.23608969202751701</v>
      </c>
      <c r="Y895" s="17">
        <v>0.177233241385922</v>
      </c>
      <c r="Z895" s="17">
        <v>0.17906763608512</v>
      </c>
      <c r="AA895" s="17">
        <v>0.203957530688165</v>
      </c>
      <c r="AB895" s="17">
        <v>0.19391742087043101</v>
      </c>
      <c r="AC895" s="17">
        <v>0.19420695270975899</v>
      </c>
      <c r="AD895" s="17">
        <v>0.215376247794029</v>
      </c>
      <c r="AE895" s="17"/>
      <c r="AF895" s="17">
        <v>0.19781238167949999</v>
      </c>
      <c r="AG895" s="17">
        <v>0.230615620389928</v>
      </c>
      <c r="AH895" s="17"/>
      <c r="AI895" s="17">
        <v>0.25570119034405198</v>
      </c>
      <c r="AJ895" s="17">
        <v>0.191750549584177</v>
      </c>
      <c r="AK895" s="17"/>
      <c r="AL895" s="17">
        <v>0.21721214986610801</v>
      </c>
      <c r="AM895" s="17">
        <v>0.21119781007199601</v>
      </c>
      <c r="AN895" s="17"/>
      <c r="AO895" s="17">
        <v>0.22546926740477299</v>
      </c>
      <c r="AP895" s="17">
        <v>0.20784770805739899</v>
      </c>
    </row>
    <row r="896" spans="2:42" x14ac:dyDescent="0.35">
      <c r="B896" t="s">
        <v>349</v>
      </c>
      <c r="C896" s="17">
        <v>6.4712079137389397E-2</v>
      </c>
      <c r="D896" s="17">
        <v>8.0082210246527105E-2</v>
      </c>
      <c r="E896" s="17">
        <v>5.0175343705764902E-2</v>
      </c>
      <c r="F896" s="17"/>
      <c r="G896" s="17">
        <v>0.124694585613173</v>
      </c>
      <c r="H896" s="17">
        <v>9.4045191037068598E-2</v>
      </c>
      <c r="I896" s="17">
        <v>0.10161943715496</v>
      </c>
      <c r="J896" s="17">
        <v>3.2596732530556199E-2</v>
      </c>
      <c r="K896" s="17">
        <v>3.0449353886102499E-2</v>
      </c>
      <c r="L896" s="17">
        <v>1.9626837836520701E-2</v>
      </c>
      <c r="M896" s="17"/>
      <c r="N896" s="17">
        <v>7.4798355635996697E-2</v>
      </c>
      <c r="O896" s="17">
        <v>6.5429830314624807E-2</v>
      </c>
      <c r="P896" s="17">
        <v>7.0137435445317406E-2</v>
      </c>
      <c r="Q896" s="17">
        <v>4.7910323584138499E-2</v>
      </c>
      <c r="R896" s="17"/>
      <c r="S896" s="17">
        <v>8.8469359422672797E-2</v>
      </c>
      <c r="T896" s="17">
        <v>4.5358510210427E-2</v>
      </c>
      <c r="U896" s="17">
        <v>6.13957165222489E-2</v>
      </c>
      <c r="V896" s="17">
        <v>5.3371717591706398E-2</v>
      </c>
      <c r="W896" s="17">
        <v>6.8886562006304802E-2</v>
      </c>
      <c r="X896" s="17">
        <v>9.9614197973909399E-2</v>
      </c>
      <c r="Y896" s="17">
        <v>4.5069002573775399E-2</v>
      </c>
      <c r="Z896" s="17">
        <v>4.8160256191846197E-2</v>
      </c>
      <c r="AA896" s="17">
        <v>6.8642811111679705E-2</v>
      </c>
      <c r="AB896" s="17">
        <v>4.23158125969441E-2</v>
      </c>
      <c r="AC896" s="17">
        <v>0.103568482588015</v>
      </c>
      <c r="AD896" s="17">
        <v>2.8693754233215601E-2</v>
      </c>
      <c r="AE896" s="17"/>
      <c r="AF896" s="17">
        <v>6.5772335770133999E-2</v>
      </c>
      <c r="AG896" s="17">
        <v>6.3853920855733104E-2</v>
      </c>
      <c r="AH896" s="17"/>
      <c r="AI896" s="17">
        <v>9.0423102970418598E-2</v>
      </c>
      <c r="AJ896" s="17">
        <v>5.3120727417865901E-2</v>
      </c>
      <c r="AK896" s="17"/>
      <c r="AL896" s="17">
        <v>5.9754368458470597E-2</v>
      </c>
      <c r="AM896" s="17">
        <v>6.5088842947511397E-2</v>
      </c>
      <c r="AN896" s="17"/>
      <c r="AO896" s="17">
        <v>7.7155987734387393E-2</v>
      </c>
      <c r="AP896" s="17">
        <v>6.1319618412087197E-2</v>
      </c>
    </row>
    <row r="897" spans="2:42" x14ac:dyDescent="0.35">
      <c r="B897" t="s">
        <v>255</v>
      </c>
      <c r="C897" s="17">
        <v>0.40771613083969899</v>
      </c>
      <c r="D897" s="17">
        <v>0.37805251985101102</v>
      </c>
      <c r="E897" s="17">
        <v>0.436934957691263</v>
      </c>
      <c r="F897" s="17"/>
      <c r="G897" s="17">
        <v>0.25134713843955098</v>
      </c>
      <c r="H897" s="17">
        <v>0.22649604072010501</v>
      </c>
      <c r="I897" s="17">
        <v>0.311956550809178</v>
      </c>
      <c r="J897" s="17">
        <v>0.44682017137133301</v>
      </c>
      <c r="K897" s="17">
        <v>0.50612081136289599</v>
      </c>
      <c r="L897" s="17">
        <v>0.64066518489778002</v>
      </c>
      <c r="M897" s="17"/>
      <c r="N897" s="17">
        <v>0.35789346949988698</v>
      </c>
      <c r="O897" s="17">
        <v>0.421716040555214</v>
      </c>
      <c r="P897" s="17">
        <v>0.41102497622105499</v>
      </c>
      <c r="Q897" s="17">
        <v>0.44693477040083601</v>
      </c>
      <c r="R897" s="17"/>
      <c r="S897" s="17">
        <v>0.30988405269652902</v>
      </c>
      <c r="T897" s="17">
        <v>0.46270678759551698</v>
      </c>
      <c r="U897" s="17">
        <v>0.45873326154795702</v>
      </c>
      <c r="V897" s="17">
        <v>0.39516732465391602</v>
      </c>
      <c r="W897" s="17">
        <v>0.42731313119296399</v>
      </c>
      <c r="X897" s="17">
        <v>0.36590323958451998</v>
      </c>
      <c r="Y897" s="17">
        <v>0.43438368927177101</v>
      </c>
      <c r="Z897" s="17">
        <v>0.444435744281303</v>
      </c>
      <c r="AA897" s="17">
        <v>0.37805561003292798</v>
      </c>
      <c r="AB897" s="17">
        <v>0.418378291467978</v>
      </c>
      <c r="AC897" s="17">
        <v>0.45037337467996902</v>
      </c>
      <c r="AD897" s="17">
        <v>0.49311689315357499</v>
      </c>
      <c r="AE897" s="17"/>
      <c r="AF897" s="17">
        <v>0.427355092003181</v>
      </c>
      <c r="AG897" s="17">
        <v>0.38329368148826098</v>
      </c>
      <c r="AH897" s="17"/>
      <c r="AI897" s="17">
        <v>0.36889974144118998</v>
      </c>
      <c r="AJ897" s="17">
        <v>0.42521580043364499</v>
      </c>
      <c r="AK897" s="17"/>
      <c r="AL897" s="17">
        <v>0.42206849782439398</v>
      </c>
      <c r="AM897" s="17">
        <v>0.40662541522121498</v>
      </c>
      <c r="AN897" s="17"/>
      <c r="AO897" s="17">
        <v>0.40164532136639097</v>
      </c>
      <c r="AP897" s="17">
        <v>0.40937115607139801</v>
      </c>
    </row>
    <row r="898" spans="2:42" x14ac:dyDescent="0.35">
      <c r="B898" t="s">
        <v>254</v>
      </c>
      <c r="C898" s="17">
        <v>0.27633467061584899</v>
      </c>
      <c r="D898" s="17">
        <v>0.32165341447330698</v>
      </c>
      <c r="E898" s="17">
        <v>0.232087198629196</v>
      </c>
      <c r="F898" s="17"/>
      <c r="G898" s="17">
        <v>0.46241379931287802</v>
      </c>
      <c r="H898" s="17">
        <v>0.43724394471823302</v>
      </c>
      <c r="I898" s="17">
        <v>0.34880615101253598</v>
      </c>
      <c r="J898" s="17">
        <v>0.24644662712279</v>
      </c>
      <c r="K898" s="17">
        <v>0.151916767410325</v>
      </c>
      <c r="L898" s="17">
        <v>6.9041092023095094E-2</v>
      </c>
      <c r="M898" s="17"/>
      <c r="N898" s="17">
        <v>0.34443936372407602</v>
      </c>
      <c r="O898" s="17">
        <v>0.25500886639104298</v>
      </c>
      <c r="P898" s="17">
        <v>0.29472539601103598</v>
      </c>
      <c r="Q898" s="17">
        <v>0.21118104109138899</v>
      </c>
      <c r="R898" s="17"/>
      <c r="S898" s="17">
        <v>0.34429807728230699</v>
      </c>
      <c r="T898" s="17">
        <v>0.25260228912854799</v>
      </c>
      <c r="U898" s="17">
        <v>0.215709657634437</v>
      </c>
      <c r="V898" s="17">
        <v>0.31212491176407903</v>
      </c>
      <c r="W898" s="17">
        <v>0.27725377201395601</v>
      </c>
      <c r="X898" s="17">
        <v>0.33570389000142697</v>
      </c>
      <c r="Y898" s="17">
        <v>0.222302243959697</v>
      </c>
      <c r="Z898" s="17">
        <v>0.22722789227696599</v>
      </c>
      <c r="AA898" s="17">
        <v>0.27260034179984499</v>
      </c>
      <c r="AB898" s="17">
        <v>0.23623323346737499</v>
      </c>
      <c r="AC898" s="17">
        <v>0.297775435297774</v>
      </c>
      <c r="AD898" s="17">
        <v>0.24407000202724399</v>
      </c>
      <c r="AE898" s="17"/>
      <c r="AF898" s="17">
        <v>0.26358471744963402</v>
      </c>
      <c r="AG898" s="17">
        <v>0.29446954124566099</v>
      </c>
      <c r="AH898" s="17"/>
      <c r="AI898" s="17">
        <v>0.34612429331446998</v>
      </c>
      <c r="AJ898" s="17">
        <v>0.244871277002043</v>
      </c>
      <c r="AK898" s="17"/>
      <c r="AL898" s="17">
        <v>0.27696651832457903</v>
      </c>
      <c r="AM898" s="17">
        <v>0.276286653019508</v>
      </c>
      <c r="AN898" s="17"/>
      <c r="AO898" s="17">
        <v>0.30262525513916</v>
      </c>
      <c r="AP898" s="17">
        <v>0.26916732646948599</v>
      </c>
    </row>
    <row r="899" spans="2:42" x14ac:dyDescent="0.35">
      <c r="B899" t="s">
        <v>256</v>
      </c>
      <c r="C899" s="17">
        <v>-0.13138146022385</v>
      </c>
      <c r="D899" s="17">
        <v>-5.6399105377703401E-2</v>
      </c>
      <c r="E899" s="17">
        <v>-0.20484775906206701</v>
      </c>
      <c r="F899" s="17"/>
      <c r="G899" s="17">
        <v>0.21106666087332701</v>
      </c>
      <c r="H899" s="17">
        <v>0.21074790399812701</v>
      </c>
      <c r="I899" s="17">
        <v>3.6849600203357903E-2</v>
      </c>
      <c r="J899" s="17">
        <v>-0.20037354424854301</v>
      </c>
      <c r="K899" s="17">
        <v>-0.35420404395257199</v>
      </c>
      <c r="L899" s="17">
        <v>-0.57162409287468496</v>
      </c>
      <c r="M899" s="17"/>
      <c r="N899" s="17">
        <v>-1.34541057758108E-2</v>
      </c>
      <c r="O899" s="17">
        <v>-0.166707174164172</v>
      </c>
      <c r="P899" s="17">
        <v>-0.11629958021002</v>
      </c>
      <c r="Q899" s="17">
        <v>-0.23575372930944699</v>
      </c>
      <c r="R899" s="17"/>
      <c r="S899" s="17">
        <v>3.44140245857779E-2</v>
      </c>
      <c r="T899" s="17">
        <v>-0.21010449846696999</v>
      </c>
      <c r="U899" s="17">
        <v>-0.24302360391351999</v>
      </c>
      <c r="V899" s="17">
        <v>-8.3042412889837297E-2</v>
      </c>
      <c r="W899" s="17">
        <v>-0.15005935917900801</v>
      </c>
      <c r="X899" s="17">
        <v>-3.0199349583093699E-2</v>
      </c>
      <c r="Y899" s="17">
        <v>-0.21208144531207301</v>
      </c>
      <c r="Z899" s="17">
        <v>-0.21720785200433601</v>
      </c>
      <c r="AA899" s="17">
        <v>-0.105455268233084</v>
      </c>
      <c r="AB899" s="17">
        <v>-0.18214505800060299</v>
      </c>
      <c r="AC899" s="17">
        <v>-0.15259793938219501</v>
      </c>
      <c r="AD899" s="17">
        <v>-0.24904689112633099</v>
      </c>
      <c r="AE899" s="17"/>
      <c r="AF899" s="17">
        <v>-0.16377037455354601</v>
      </c>
      <c r="AG899" s="17">
        <v>-8.8824140242599298E-2</v>
      </c>
      <c r="AH899" s="17"/>
      <c r="AI899" s="17">
        <v>-2.27754481267195E-2</v>
      </c>
      <c r="AJ899" s="17">
        <v>-0.18034452343160301</v>
      </c>
      <c r="AK899" s="17"/>
      <c r="AL899" s="17">
        <v>-0.14510197949981499</v>
      </c>
      <c r="AM899" s="17">
        <v>-0.13033876220170701</v>
      </c>
      <c r="AN899" s="17"/>
      <c r="AO899" s="17">
        <v>-9.9020066227230599E-2</v>
      </c>
      <c r="AP899" s="17">
        <v>-0.14020382960191199</v>
      </c>
    </row>
    <row r="900" spans="2:42" x14ac:dyDescent="0.35"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</row>
    <row r="901" spans="2:42" x14ac:dyDescent="0.35">
      <c r="B901" s="6" t="s">
        <v>359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</row>
    <row r="902" spans="2:42" x14ac:dyDescent="0.35">
      <c r="B902" s="24" t="s">
        <v>59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</row>
    <row r="903" spans="2:42" x14ac:dyDescent="0.35">
      <c r="B903" t="s">
        <v>355</v>
      </c>
      <c r="C903" s="17">
        <v>0.65755178667662095</v>
      </c>
      <c r="D903" s="17">
        <v>0.77386311202500002</v>
      </c>
      <c r="E903" s="17">
        <v>0.54738466886575998</v>
      </c>
      <c r="F903" s="17"/>
      <c r="G903" s="17">
        <v>0.63298119444076895</v>
      </c>
      <c r="H903" s="17">
        <v>0.67776100546719698</v>
      </c>
      <c r="I903" s="17">
        <v>0.68253549399410895</v>
      </c>
      <c r="J903" s="17">
        <v>0.671194662182521</v>
      </c>
      <c r="K903" s="17">
        <v>0.65113771484518901</v>
      </c>
      <c r="L903" s="17">
        <v>0.63034509084046797</v>
      </c>
      <c r="M903" s="17"/>
      <c r="N903" s="17">
        <v>0.73267937667193195</v>
      </c>
      <c r="O903" s="17">
        <v>0.68800875890005697</v>
      </c>
      <c r="P903" s="17">
        <v>0.63379993682781399</v>
      </c>
      <c r="Q903" s="17">
        <v>0.567984379078873</v>
      </c>
      <c r="R903" s="17"/>
      <c r="S903" s="17">
        <v>0.687575519578282</v>
      </c>
      <c r="T903" s="17">
        <v>0.62534933458225905</v>
      </c>
      <c r="U903" s="17">
        <v>0.65837454211916202</v>
      </c>
      <c r="V903" s="17">
        <v>0.64587132314750495</v>
      </c>
      <c r="W903" s="17">
        <v>0.68581583644494903</v>
      </c>
      <c r="X903" s="17">
        <v>0.63603822332789095</v>
      </c>
      <c r="Y903" s="17">
        <v>0.60272026049037497</v>
      </c>
      <c r="Z903" s="17">
        <v>0.65462566730615401</v>
      </c>
      <c r="AA903" s="17">
        <v>0.641360474164134</v>
      </c>
      <c r="AB903" s="17">
        <v>0.67461733474031405</v>
      </c>
      <c r="AC903" s="17">
        <v>0.72339384471869905</v>
      </c>
      <c r="AD903" s="17">
        <v>0.73764249248051705</v>
      </c>
      <c r="AE903" s="17"/>
      <c r="AF903" s="17">
        <v>0.66803648671501503</v>
      </c>
      <c r="AG903" s="17">
        <v>0.645916847203448</v>
      </c>
      <c r="AH903" s="17"/>
      <c r="AI903" s="17">
        <v>0.77073226357629498</v>
      </c>
      <c r="AJ903" s="17">
        <v>0.60652640845569705</v>
      </c>
      <c r="AK903" s="17"/>
      <c r="AL903" s="17">
        <v>0.66465630971204703</v>
      </c>
      <c r="AM903" s="17">
        <v>0.65701187474119704</v>
      </c>
      <c r="AN903" s="17"/>
      <c r="AO903" s="17">
        <v>0.716570076789392</v>
      </c>
      <c r="AP903" s="17">
        <v>0.64146220921617902</v>
      </c>
    </row>
    <row r="904" spans="2:42" x14ac:dyDescent="0.35">
      <c r="B904" t="s">
        <v>356</v>
      </c>
      <c r="C904" s="17">
        <v>0.43819709559518799</v>
      </c>
      <c r="D904" s="17">
        <v>0.47769393278349798</v>
      </c>
      <c r="E904" s="17">
        <v>0.40095707455173402</v>
      </c>
      <c r="F904" s="17"/>
      <c r="G904" s="17">
        <v>0.41025169691234398</v>
      </c>
      <c r="H904" s="17">
        <v>0.44501129551313201</v>
      </c>
      <c r="I904" s="17">
        <v>0.46505623424751402</v>
      </c>
      <c r="J904" s="17">
        <v>0.407641407347336</v>
      </c>
      <c r="K904" s="17">
        <v>0.44883411216320801</v>
      </c>
      <c r="L904" s="17">
        <v>0.44714241476776201</v>
      </c>
      <c r="M904" s="17"/>
      <c r="N904" s="17">
        <v>0.50559868892852899</v>
      </c>
      <c r="O904" s="17">
        <v>0.46805224824884401</v>
      </c>
      <c r="P904" s="17">
        <v>0.406355619477065</v>
      </c>
      <c r="Q904" s="17">
        <v>0.36457040966222798</v>
      </c>
      <c r="R904" s="17"/>
      <c r="S904" s="17">
        <v>0.459340397991024</v>
      </c>
      <c r="T904" s="17">
        <v>0.45378316328707202</v>
      </c>
      <c r="U904" s="17">
        <v>0.45901968148268302</v>
      </c>
      <c r="V904" s="17">
        <v>0.48069232720659399</v>
      </c>
      <c r="W904" s="17">
        <v>0.45879425300614801</v>
      </c>
      <c r="X904" s="17">
        <v>0.39035785423673802</v>
      </c>
      <c r="Y904" s="17">
        <v>0.40626100721376601</v>
      </c>
      <c r="Z904" s="17">
        <v>0.39910028323871</v>
      </c>
      <c r="AA904" s="17">
        <v>0.42734789804983497</v>
      </c>
      <c r="AB904" s="17">
        <v>0.397381909033175</v>
      </c>
      <c r="AC904" s="17">
        <v>0.49956245702907398</v>
      </c>
      <c r="AD904" s="17">
        <v>0.38180353964734798</v>
      </c>
      <c r="AE904" s="17"/>
      <c r="AF904" s="17">
        <v>0.45777991867566697</v>
      </c>
      <c r="AG904" s="17">
        <v>0.41404587542447002</v>
      </c>
      <c r="AH904" s="17"/>
      <c r="AI904" s="17">
        <v>0.51297129930194396</v>
      </c>
      <c r="AJ904" s="17">
        <v>0.40448649346821802</v>
      </c>
      <c r="AK904" s="17"/>
      <c r="AL904" s="17">
        <v>0.44307887826669201</v>
      </c>
      <c r="AM904" s="17">
        <v>0.43782610197361099</v>
      </c>
      <c r="AN904" s="17"/>
      <c r="AO904" s="17">
        <v>0.482852960490185</v>
      </c>
      <c r="AP904" s="17">
        <v>0.42602300522560599</v>
      </c>
    </row>
    <row r="905" spans="2:42" x14ac:dyDescent="0.35">
      <c r="B905" t="s">
        <v>357</v>
      </c>
      <c r="C905" s="17">
        <v>0.24105473832006799</v>
      </c>
      <c r="D905" s="17">
        <v>0.35748986341572098</v>
      </c>
      <c r="E905" s="17">
        <v>0.12712626377112399</v>
      </c>
      <c r="F905" s="17"/>
      <c r="G905" s="17">
        <v>0.27799024422239699</v>
      </c>
      <c r="H905" s="17">
        <v>0.30200298522340402</v>
      </c>
      <c r="I905" s="17">
        <v>0.28111551446097599</v>
      </c>
      <c r="J905" s="17">
        <v>0.20895057439813999</v>
      </c>
      <c r="K905" s="17">
        <v>0.234504067415054</v>
      </c>
      <c r="L905" s="17">
        <v>0.16437479985321099</v>
      </c>
      <c r="M905" s="17"/>
      <c r="N905" s="17">
        <v>0.31367997128526398</v>
      </c>
      <c r="O905" s="17">
        <v>0.238117236891872</v>
      </c>
      <c r="P905" s="17">
        <v>0.261281402038473</v>
      </c>
      <c r="Q905" s="17">
        <v>0.14851454156670499</v>
      </c>
      <c r="R905" s="17"/>
      <c r="S905" s="17">
        <v>0.32478211586012101</v>
      </c>
      <c r="T905" s="17">
        <v>0.209870623396954</v>
      </c>
      <c r="U905" s="17">
        <v>0.14417578396799199</v>
      </c>
      <c r="V905" s="17">
        <v>0.224063471484578</v>
      </c>
      <c r="W905" s="17">
        <v>0.27676778550200798</v>
      </c>
      <c r="X905" s="17">
        <v>0.26778133706773199</v>
      </c>
      <c r="Y905" s="17">
        <v>0.21973880797527801</v>
      </c>
      <c r="Z905" s="17">
        <v>0.23118754522559101</v>
      </c>
      <c r="AA905" s="17">
        <v>0.243030772956084</v>
      </c>
      <c r="AB905" s="17">
        <v>0.24856494752390601</v>
      </c>
      <c r="AC905" s="17">
        <v>0.183114547858475</v>
      </c>
      <c r="AD905" s="17">
        <v>0.268155401250323</v>
      </c>
      <c r="AE905" s="17"/>
      <c r="AF905" s="17">
        <v>0.26598047583239998</v>
      </c>
      <c r="AG905" s="17">
        <v>0.20869414613166401</v>
      </c>
      <c r="AH905" s="17"/>
      <c r="AI905" s="17">
        <v>0.34166506371401401</v>
      </c>
      <c r="AJ905" s="17">
        <v>0.195696386360595</v>
      </c>
      <c r="AK905" s="17"/>
      <c r="AL905" s="17">
        <v>0.26150678849883602</v>
      </c>
      <c r="AM905" s="17">
        <v>0.23950047409425801</v>
      </c>
      <c r="AN905" s="17"/>
      <c r="AO905" s="17">
        <v>0.28346004924492502</v>
      </c>
      <c r="AP905" s="17">
        <v>0.22949419440129301</v>
      </c>
    </row>
    <row r="906" spans="2:42" x14ac:dyDescent="0.35">
      <c r="B906" t="s">
        <v>358</v>
      </c>
      <c r="C906" s="17">
        <v>7.3206526166809199E-2</v>
      </c>
      <c r="D906" s="17">
        <v>8.3260341487140593E-2</v>
      </c>
      <c r="E906" s="17">
        <v>6.3311296152238003E-2</v>
      </c>
      <c r="F906" s="17"/>
      <c r="G906" s="17">
        <v>0.108092401116963</v>
      </c>
      <c r="H906" s="17">
        <v>0.119474577124057</v>
      </c>
      <c r="I906" s="17">
        <v>8.5921938304909906E-2</v>
      </c>
      <c r="J906" s="17">
        <v>5.4115482519922001E-2</v>
      </c>
      <c r="K906" s="17">
        <v>4.5823446290277001E-2</v>
      </c>
      <c r="L906" s="17">
        <v>3.5573244623217599E-2</v>
      </c>
      <c r="M906" s="17"/>
      <c r="N906" s="17">
        <v>0.10146881342436199</v>
      </c>
      <c r="O906" s="17">
        <v>7.6210771054965196E-2</v>
      </c>
      <c r="P906" s="17">
        <v>7.0980249952076399E-2</v>
      </c>
      <c r="Q906" s="17">
        <v>4.1272008267845099E-2</v>
      </c>
      <c r="R906" s="17"/>
      <c r="S906" s="17">
        <v>0.12850827998565201</v>
      </c>
      <c r="T906" s="17">
        <v>7.5448542459278997E-2</v>
      </c>
      <c r="U906" s="17">
        <v>5.6657376689962298E-2</v>
      </c>
      <c r="V906" s="17">
        <v>6.8751499599503496E-2</v>
      </c>
      <c r="W906" s="17">
        <v>8.0146166234906099E-2</v>
      </c>
      <c r="X906" s="17">
        <v>6.46837830764979E-2</v>
      </c>
      <c r="Y906" s="17">
        <v>4.5700409261258797E-2</v>
      </c>
      <c r="Z906" s="17">
        <v>6.51268648924299E-2</v>
      </c>
      <c r="AA906" s="17">
        <v>7.0819837185070303E-2</v>
      </c>
      <c r="AB906" s="17">
        <v>2.8978437151793299E-2</v>
      </c>
      <c r="AC906" s="17">
        <v>5.90507981775657E-2</v>
      </c>
      <c r="AD906" s="17">
        <v>0.121866321578371</v>
      </c>
      <c r="AE906" s="17"/>
      <c r="AF906" s="17">
        <v>7.7524781614094707E-2</v>
      </c>
      <c r="AG906" s="17">
        <v>6.8026113887740505E-2</v>
      </c>
      <c r="AH906" s="17"/>
      <c r="AI906" s="17">
        <v>0.104267630733999</v>
      </c>
      <c r="AJ906" s="17">
        <v>5.9203186969843197E-2</v>
      </c>
      <c r="AK906" s="17"/>
      <c r="AL906" s="17">
        <v>9.1928408058498695E-2</v>
      </c>
      <c r="AM906" s="17">
        <v>7.1783746982827898E-2</v>
      </c>
      <c r="AN906" s="17"/>
      <c r="AO906" s="17">
        <v>8.9507605249248695E-2</v>
      </c>
      <c r="AP906" s="17">
        <v>6.8762522891137406E-2</v>
      </c>
    </row>
    <row r="907" spans="2:42" x14ac:dyDescent="0.35">
      <c r="B907" t="s">
        <v>75</v>
      </c>
      <c r="C907" s="17">
        <v>1.1672567672251E-2</v>
      </c>
      <c r="D907" s="17">
        <v>1.0712171411559E-2</v>
      </c>
      <c r="E907" s="17">
        <v>1.14409442529498E-2</v>
      </c>
      <c r="F907" s="17"/>
      <c r="G907" s="17">
        <v>2.4385163758966301E-2</v>
      </c>
      <c r="H907" s="17">
        <v>1.8457466078063801E-2</v>
      </c>
      <c r="I907" s="17">
        <v>1.7407634858737302E-2</v>
      </c>
      <c r="J907" s="17">
        <v>7.5157909521780296E-3</v>
      </c>
      <c r="K907" s="17">
        <v>0</v>
      </c>
      <c r="L907" s="17">
        <v>4.1594027399704803E-3</v>
      </c>
      <c r="M907" s="17"/>
      <c r="N907" s="17">
        <v>3.5483987649240298E-3</v>
      </c>
      <c r="O907" s="17">
        <v>1.1805488031827399E-2</v>
      </c>
      <c r="P907" s="17">
        <v>1.9029933189627798E-2</v>
      </c>
      <c r="Q907" s="17">
        <v>1.39897627256891E-2</v>
      </c>
      <c r="R907" s="17"/>
      <c r="S907" s="17">
        <v>1.6681255012716702E-2</v>
      </c>
      <c r="T907" s="17">
        <v>3.4075598609230998E-3</v>
      </c>
      <c r="U907" s="17">
        <v>8.4835030218334793E-3</v>
      </c>
      <c r="V907" s="17">
        <v>6.65471087152451E-3</v>
      </c>
      <c r="W907" s="17">
        <v>5.3119899704200798E-3</v>
      </c>
      <c r="X907" s="17">
        <v>2.5723592123884701E-2</v>
      </c>
      <c r="Y907" s="17">
        <v>2.2748720628474901E-2</v>
      </c>
      <c r="Z907" s="17">
        <v>9.9535782056681607E-3</v>
      </c>
      <c r="AA907" s="17">
        <v>1.41380656842129E-2</v>
      </c>
      <c r="AB907" s="17">
        <v>3.5993238046840301E-3</v>
      </c>
      <c r="AC907" s="17">
        <v>6.7265250151685701E-3</v>
      </c>
      <c r="AD907" s="17">
        <v>1.6516975699078999E-2</v>
      </c>
      <c r="AE907" s="17"/>
      <c r="AF907" s="17">
        <v>9.5861942915905392E-3</v>
      </c>
      <c r="AG907" s="17">
        <v>1.3836967631174301E-2</v>
      </c>
      <c r="AH907" s="17"/>
      <c r="AI907" s="17">
        <v>6.0288920382857297E-3</v>
      </c>
      <c r="AJ907" s="17">
        <v>1.4216917118971901E-2</v>
      </c>
      <c r="AK907" s="17"/>
      <c r="AL907" s="17">
        <v>4.5743687615786002E-3</v>
      </c>
      <c r="AM907" s="17">
        <v>1.2211999002514099E-2</v>
      </c>
      <c r="AN907" s="17"/>
      <c r="AO907" s="17">
        <v>5.3343997141951996E-3</v>
      </c>
      <c r="AP907" s="17">
        <v>1.3400480224844E-2</v>
      </c>
    </row>
    <row r="908" spans="2:42" x14ac:dyDescent="0.35">
      <c r="B908" t="s">
        <v>99</v>
      </c>
      <c r="C908" s="17">
        <v>0.26316288773687901</v>
      </c>
      <c r="D908" s="17">
        <v>0.163481789561357</v>
      </c>
      <c r="E908" s="17">
        <v>0.359623118941028</v>
      </c>
      <c r="F908" s="17"/>
      <c r="G908" s="17">
        <v>0.24056372134758</v>
      </c>
      <c r="H908" s="17">
        <v>0.19618268423007101</v>
      </c>
      <c r="I908" s="17">
        <v>0.21508200082651299</v>
      </c>
      <c r="J908" s="17">
        <v>0.27161272243304502</v>
      </c>
      <c r="K908" s="17">
        <v>0.32315799171211801</v>
      </c>
      <c r="L908" s="17">
        <v>0.32506994289156599</v>
      </c>
      <c r="M908" s="17"/>
      <c r="N908" s="17">
        <v>0.19956940947478</v>
      </c>
      <c r="O908" s="17">
        <v>0.247288382374414</v>
      </c>
      <c r="P908" s="17">
        <v>0.27207657801479002</v>
      </c>
      <c r="Q908" s="17">
        <v>0.33847215551600701</v>
      </c>
      <c r="R908" s="17"/>
      <c r="S908" s="17">
        <v>0.19701830770437601</v>
      </c>
      <c r="T908" s="17">
        <v>0.30674961383028299</v>
      </c>
      <c r="U908" s="17">
        <v>0.28116137263922802</v>
      </c>
      <c r="V908" s="17">
        <v>0.27395247165317499</v>
      </c>
      <c r="W908" s="17">
        <v>0.233354448081532</v>
      </c>
      <c r="X908" s="17">
        <v>0.261158913678188</v>
      </c>
      <c r="Y908" s="17">
        <v>0.319593941453654</v>
      </c>
      <c r="Z908" s="17">
        <v>0.268311866963443</v>
      </c>
      <c r="AA908" s="17">
        <v>0.275340420042676</v>
      </c>
      <c r="AB908" s="17">
        <v>0.29561896945521299</v>
      </c>
      <c r="AC908" s="17">
        <v>0.20779508350746001</v>
      </c>
      <c r="AD908" s="17">
        <v>0.17024639638119399</v>
      </c>
      <c r="AE908" s="17"/>
      <c r="AF908" s="17">
        <v>0.25389939076574902</v>
      </c>
      <c r="AG908" s="17">
        <v>0.27320258879602199</v>
      </c>
      <c r="AH908" s="17"/>
      <c r="AI908" s="17">
        <v>0.17183229650364701</v>
      </c>
      <c r="AJ908" s="17">
        <v>0.30433763879352199</v>
      </c>
      <c r="AK908" s="17"/>
      <c r="AL908" s="17">
        <v>0.250096236777687</v>
      </c>
      <c r="AM908" s="17">
        <v>0.26415589469508099</v>
      </c>
      <c r="AN908" s="17"/>
      <c r="AO908" s="17">
        <v>0.22053317702675099</v>
      </c>
      <c r="AP908" s="17">
        <v>0.27478460756773498</v>
      </c>
    </row>
    <row r="909" spans="2:42" x14ac:dyDescent="0.35"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</row>
    <row r="910" spans="2:42" x14ac:dyDescent="0.35">
      <c r="B910" s="6" t="s">
        <v>368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</row>
    <row r="911" spans="2:42" x14ac:dyDescent="0.35">
      <c r="B911" s="24" t="s">
        <v>59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</row>
    <row r="912" spans="2:42" x14ac:dyDescent="0.35">
      <c r="B912" t="s">
        <v>143</v>
      </c>
      <c r="C912" s="17">
        <v>0.25758706705352502</v>
      </c>
      <c r="D912" s="17">
        <v>0.29233558054104603</v>
      </c>
      <c r="E912" s="17">
        <v>0.225529527852113</v>
      </c>
      <c r="F912" s="17"/>
      <c r="G912" s="17">
        <v>8.9207147539987694E-2</v>
      </c>
      <c r="H912" s="17">
        <v>0.130952057471555</v>
      </c>
      <c r="I912" s="17">
        <v>0.196793068999431</v>
      </c>
      <c r="J912" s="17">
        <v>0.25935280254583598</v>
      </c>
      <c r="K912" s="17">
        <v>0.37255131606948</v>
      </c>
      <c r="L912" s="17">
        <v>0.44470430604743699</v>
      </c>
      <c r="M912" s="17"/>
      <c r="N912" s="17">
        <v>0.26321676641857999</v>
      </c>
      <c r="O912" s="17">
        <v>0.25084111606441101</v>
      </c>
      <c r="P912" s="17">
        <v>0.26475116755955103</v>
      </c>
      <c r="Q912" s="17">
        <v>0.25318338050163097</v>
      </c>
      <c r="R912" s="17"/>
      <c r="S912" s="17">
        <v>0.22394047918111401</v>
      </c>
      <c r="T912" s="17">
        <v>0.26992191209856198</v>
      </c>
      <c r="U912" s="17">
        <v>0.25868990852921803</v>
      </c>
      <c r="V912" s="17">
        <v>0.22276409096654401</v>
      </c>
      <c r="W912" s="17">
        <v>0.24449042235103099</v>
      </c>
      <c r="X912" s="17">
        <v>0.23304028895145101</v>
      </c>
      <c r="Y912" s="17">
        <v>0.25581293830805901</v>
      </c>
      <c r="Z912" s="17">
        <v>0.28765814390808703</v>
      </c>
      <c r="AA912" s="17">
        <v>0.263856984262481</v>
      </c>
      <c r="AB912" s="17">
        <v>0.29425814733922001</v>
      </c>
      <c r="AC912" s="17">
        <v>0.299204147329652</v>
      </c>
      <c r="AD912" s="17">
        <v>0.32973027684435402</v>
      </c>
      <c r="AE912" s="17"/>
      <c r="AF912" s="17">
        <v>0.30595011447496001</v>
      </c>
      <c r="AG912" s="17">
        <v>0.19458992383410401</v>
      </c>
      <c r="AH912" s="17"/>
      <c r="AI912" s="17">
        <v>0.30568378608677799</v>
      </c>
      <c r="AJ912" s="17">
        <v>0.23590352809801499</v>
      </c>
      <c r="AK912" s="17"/>
      <c r="AL912" s="17">
        <v>0.31686065063984797</v>
      </c>
      <c r="AM912" s="17">
        <v>0.25308254013820303</v>
      </c>
      <c r="AN912" s="17"/>
      <c r="AO912" s="17">
        <v>0.26428139987485999</v>
      </c>
      <c r="AP912" s="17">
        <v>0.25576205676825498</v>
      </c>
    </row>
    <row r="913" spans="2:42" x14ac:dyDescent="0.35">
      <c r="B913" t="s">
        <v>144</v>
      </c>
      <c r="C913" s="17">
        <v>0.290607648544146</v>
      </c>
      <c r="D913" s="17">
        <v>0.289546411931077</v>
      </c>
      <c r="E913" s="17">
        <v>0.29251351377742202</v>
      </c>
      <c r="F913" s="17"/>
      <c r="G913" s="17">
        <v>0.16588691753009499</v>
      </c>
      <c r="H913" s="17">
        <v>0.25688386723329898</v>
      </c>
      <c r="I913" s="17">
        <v>0.24824616484977599</v>
      </c>
      <c r="J913" s="17">
        <v>0.325985420939093</v>
      </c>
      <c r="K913" s="17">
        <v>0.33664605601888198</v>
      </c>
      <c r="L913" s="17">
        <v>0.37648962951107201</v>
      </c>
      <c r="M913" s="17"/>
      <c r="N913" s="17">
        <v>0.29214521686758599</v>
      </c>
      <c r="O913" s="17">
        <v>0.31470385149400498</v>
      </c>
      <c r="P913" s="17">
        <v>0.27671106225780001</v>
      </c>
      <c r="Q913" s="17">
        <v>0.28002291653681899</v>
      </c>
      <c r="R913" s="17"/>
      <c r="S913" s="17">
        <v>0.29073037972198201</v>
      </c>
      <c r="T913" s="17">
        <v>0.28707555822553399</v>
      </c>
      <c r="U913" s="17">
        <v>0.31882895973365599</v>
      </c>
      <c r="V913" s="17">
        <v>0.31139549390216498</v>
      </c>
      <c r="W913" s="17">
        <v>0.24895444371575101</v>
      </c>
      <c r="X913" s="17">
        <v>0.26741890392453899</v>
      </c>
      <c r="Y913" s="17">
        <v>0.29831300572325198</v>
      </c>
      <c r="Z913" s="17">
        <v>0.329782276578308</v>
      </c>
      <c r="AA913" s="17">
        <v>0.26344631599138602</v>
      </c>
      <c r="AB913" s="17">
        <v>0.28843354353594097</v>
      </c>
      <c r="AC913" s="17">
        <v>0.29863453727185901</v>
      </c>
      <c r="AD913" s="17">
        <v>0.35488711611192397</v>
      </c>
      <c r="AE913" s="17"/>
      <c r="AF913" s="17">
        <v>0.31966590999518202</v>
      </c>
      <c r="AG913" s="17">
        <v>0.25319029173424701</v>
      </c>
      <c r="AH913" s="17"/>
      <c r="AI913" s="17">
        <v>0.32498024595858899</v>
      </c>
      <c r="AJ913" s="17">
        <v>0.27511138247820499</v>
      </c>
      <c r="AK913" s="17"/>
      <c r="AL913" s="17">
        <v>0.27817225958455699</v>
      </c>
      <c r="AM913" s="17">
        <v>0.291552682417278</v>
      </c>
      <c r="AN913" s="17"/>
      <c r="AO913" s="17">
        <v>0.31186915557448902</v>
      </c>
      <c r="AP913" s="17">
        <v>0.28481133245913598</v>
      </c>
    </row>
    <row r="914" spans="2:42" x14ac:dyDescent="0.35">
      <c r="B914" t="s">
        <v>145</v>
      </c>
      <c r="C914" s="17">
        <v>0.143173823302018</v>
      </c>
      <c r="D914" s="17">
        <v>0.15659135537954499</v>
      </c>
      <c r="E914" s="17">
        <v>0.13053804423184701</v>
      </c>
      <c r="F914" s="17"/>
      <c r="G914" s="17">
        <v>0.20588798967589</v>
      </c>
      <c r="H914" s="17">
        <v>0.20608425918835999</v>
      </c>
      <c r="I914" s="17">
        <v>0.18729695382662501</v>
      </c>
      <c r="J914" s="17">
        <v>0.130380619270795</v>
      </c>
      <c r="K914" s="17">
        <v>0.10979777894095399</v>
      </c>
      <c r="L914" s="17">
        <v>4.6641711716093499E-2</v>
      </c>
      <c r="M914" s="17"/>
      <c r="N914" s="17">
        <v>0.15468373665256599</v>
      </c>
      <c r="O914" s="17">
        <v>0.141707227904383</v>
      </c>
      <c r="P914" s="17">
        <v>0.15749327151881301</v>
      </c>
      <c r="Q914" s="17">
        <v>0.117449899526764</v>
      </c>
      <c r="R914" s="17"/>
      <c r="S914" s="17">
        <v>0.18215830410068301</v>
      </c>
      <c r="T914" s="17">
        <v>0.14391157402927901</v>
      </c>
      <c r="U914" s="17">
        <v>9.96742672465879E-2</v>
      </c>
      <c r="V914" s="17">
        <v>0.14090757507193799</v>
      </c>
      <c r="W914" s="17">
        <v>0.149350652555724</v>
      </c>
      <c r="X914" s="17">
        <v>0.16541737276301199</v>
      </c>
      <c r="Y914" s="17">
        <v>0.138488718842218</v>
      </c>
      <c r="Z914" s="17">
        <v>0.100925684738772</v>
      </c>
      <c r="AA914" s="17">
        <v>0.148890057989364</v>
      </c>
      <c r="AB914" s="17">
        <v>0.147301785704473</v>
      </c>
      <c r="AC914" s="17">
        <v>0.10285854049724601</v>
      </c>
      <c r="AD914" s="17">
        <v>0.10206212337461899</v>
      </c>
      <c r="AE914" s="17"/>
      <c r="AF914" s="17">
        <v>0.134712403442243</v>
      </c>
      <c r="AG914" s="17">
        <v>0.15519277392567901</v>
      </c>
      <c r="AH914" s="17"/>
      <c r="AI914" s="17">
        <v>0.17251452718532401</v>
      </c>
      <c r="AJ914" s="17">
        <v>0.12994609574754901</v>
      </c>
      <c r="AK914" s="17"/>
      <c r="AL914" s="17">
        <v>0.14722378917720999</v>
      </c>
      <c r="AM914" s="17">
        <v>0.142866044031943</v>
      </c>
      <c r="AN914" s="17"/>
      <c r="AO914" s="17">
        <v>0.15705725454547501</v>
      </c>
      <c r="AP914" s="17">
        <v>0.13938891963941599</v>
      </c>
    </row>
    <row r="915" spans="2:42" x14ac:dyDescent="0.35">
      <c r="B915" t="s">
        <v>146</v>
      </c>
      <c r="C915" s="17">
        <v>5.5492324215887401E-2</v>
      </c>
      <c r="D915" s="17">
        <v>4.8754544071542401E-2</v>
      </c>
      <c r="E915" s="17">
        <v>6.1724252876795997E-2</v>
      </c>
      <c r="F915" s="17"/>
      <c r="G915" s="17">
        <v>8.7803597524674606E-2</v>
      </c>
      <c r="H915" s="17">
        <v>7.3709310979823903E-2</v>
      </c>
      <c r="I915" s="17">
        <v>7.1738284514063597E-2</v>
      </c>
      <c r="J915" s="17">
        <v>4.7981840324486803E-2</v>
      </c>
      <c r="K915" s="17">
        <v>2.9003390021557E-2</v>
      </c>
      <c r="L915" s="17">
        <v>2.96271424304618E-2</v>
      </c>
      <c r="M915" s="17"/>
      <c r="N915" s="17">
        <v>6.2514211616141804E-2</v>
      </c>
      <c r="O915" s="17">
        <v>3.9110877242855502E-2</v>
      </c>
      <c r="P915" s="17">
        <v>5.95141270770271E-2</v>
      </c>
      <c r="Q915" s="17">
        <v>6.2124259884677402E-2</v>
      </c>
      <c r="R915" s="17"/>
      <c r="S915" s="17">
        <v>7.0629040560735296E-2</v>
      </c>
      <c r="T915" s="17">
        <v>4.2073467961314302E-2</v>
      </c>
      <c r="U915" s="17">
        <v>9.1086881920152601E-2</v>
      </c>
      <c r="V915" s="17">
        <v>6.2814054852745896E-2</v>
      </c>
      <c r="W915" s="17">
        <v>5.2717326833024401E-2</v>
      </c>
      <c r="X915" s="17">
        <v>5.3477424339946497E-2</v>
      </c>
      <c r="Y915" s="17">
        <v>4.82297709064341E-2</v>
      </c>
      <c r="Z915" s="17">
        <v>3.7706024137173597E-2</v>
      </c>
      <c r="AA915" s="17">
        <v>5.5637064204801599E-2</v>
      </c>
      <c r="AB915" s="17">
        <v>4.2013863036820399E-2</v>
      </c>
      <c r="AC915" s="17">
        <v>4.90567867600709E-2</v>
      </c>
      <c r="AD915" s="17">
        <v>3.2134504471833303E-2</v>
      </c>
      <c r="AE915" s="17"/>
      <c r="AF915" s="17">
        <v>4.67365020306185E-2</v>
      </c>
      <c r="AG915" s="17">
        <v>6.7054172715649493E-2</v>
      </c>
      <c r="AH915" s="17"/>
      <c r="AI915" s="17">
        <v>5.3918148356745799E-2</v>
      </c>
      <c r="AJ915" s="17">
        <v>5.6202013031478301E-2</v>
      </c>
      <c r="AK915" s="17"/>
      <c r="AL915" s="17">
        <v>6.4956229318825595E-2</v>
      </c>
      <c r="AM915" s="17">
        <v>5.4773109809048703E-2</v>
      </c>
      <c r="AN915" s="17"/>
      <c r="AO915" s="17">
        <v>6.0935513560106E-2</v>
      </c>
      <c r="AP915" s="17">
        <v>5.4008400902990403E-2</v>
      </c>
    </row>
    <row r="916" spans="2:42" x14ac:dyDescent="0.35">
      <c r="B916" t="s">
        <v>147</v>
      </c>
      <c r="C916" s="17">
        <v>5.1064447034074201E-2</v>
      </c>
      <c r="D916" s="17">
        <v>4.8368762590113398E-2</v>
      </c>
      <c r="E916" s="17">
        <v>5.2687126071647203E-2</v>
      </c>
      <c r="F916" s="17"/>
      <c r="G916" s="17">
        <v>0.100215940289723</v>
      </c>
      <c r="H916" s="17">
        <v>6.6462135481846998E-2</v>
      </c>
      <c r="I916" s="17">
        <v>8.3354581357380594E-2</v>
      </c>
      <c r="J916" s="17">
        <v>3.5285775165135598E-2</v>
      </c>
      <c r="K916" s="17">
        <v>2.4852448987378799E-2</v>
      </c>
      <c r="L916" s="17">
        <v>9.7018381592336601E-3</v>
      </c>
      <c r="M916" s="17"/>
      <c r="N916" s="17">
        <v>4.7532296721683298E-2</v>
      </c>
      <c r="O916" s="17">
        <v>4.7977012729058098E-2</v>
      </c>
      <c r="P916" s="17">
        <v>6.17990292412334E-2</v>
      </c>
      <c r="Q916" s="17">
        <v>4.7975831069478003E-2</v>
      </c>
      <c r="R916" s="17"/>
      <c r="S916" s="17">
        <v>4.0835819637859802E-2</v>
      </c>
      <c r="T916" s="17">
        <v>5.2927380933556201E-2</v>
      </c>
      <c r="U916" s="17">
        <v>5.6146859930550401E-2</v>
      </c>
      <c r="V916" s="17">
        <v>5.72571243531639E-2</v>
      </c>
      <c r="W916" s="17">
        <v>6.3557966648397995E-2</v>
      </c>
      <c r="X916" s="17">
        <v>5.6481219921714898E-2</v>
      </c>
      <c r="Y916" s="17">
        <v>7.5291007188596701E-2</v>
      </c>
      <c r="Z916" s="17">
        <v>5.1766369579364598E-2</v>
      </c>
      <c r="AA916" s="17">
        <v>4.9550682121241703E-2</v>
      </c>
      <c r="AB916" s="17">
        <v>2.1261172856732999E-2</v>
      </c>
      <c r="AC916" s="17">
        <v>4.63103282490855E-2</v>
      </c>
      <c r="AD916" s="17">
        <v>5.0385967183124297E-2</v>
      </c>
      <c r="AE916" s="17"/>
      <c r="AF916" s="17">
        <v>3.6568960125816202E-2</v>
      </c>
      <c r="AG916" s="17">
        <v>7.0326189882519805E-2</v>
      </c>
      <c r="AH916" s="17"/>
      <c r="AI916" s="17">
        <v>4.4444541232771501E-2</v>
      </c>
      <c r="AJ916" s="17">
        <v>5.4048912257681499E-2</v>
      </c>
      <c r="AK916" s="17"/>
      <c r="AL916" s="17">
        <v>2.8277205275828901E-2</v>
      </c>
      <c r="AM916" s="17">
        <v>5.2796175362537397E-2</v>
      </c>
      <c r="AN916" s="17"/>
      <c r="AO916" s="17">
        <v>5.5414393568723297E-2</v>
      </c>
      <c r="AP916" s="17">
        <v>4.9878563783572E-2</v>
      </c>
    </row>
    <row r="917" spans="2:42" x14ac:dyDescent="0.35">
      <c r="B917" t="s">
        <v>148</v>
      </c>
      <c r="C917" s="17">
        <v>2.0808371413565702E-2</v>
      </c>
      <c r="D917" s="17">
        <v>1.7877715780840301E-2</v>
      </c>
      <c r="E917" s="17">
        <v>2.3820443539712199E-2</v>
      </c>
      <c r="F917" s="17"/>
      <c r="G917" s="17">
        <v>5.0687954868045899E-2</v>
      </c>
      <c r="H917" s="17">
        <v>3.16766984493436E-2</v>
      </c>
      <c r="I917" s="17">
        <v>1.9230475462934001E-2</v>
      </c>
      <c r="J917" s="17">
        <v>1.3185109875420299E-2</v>
      </c>
      <c r="K917" s="17">
        <v>1.3901456909628599E-2</v>
      </c>
      <c r="L917" s="17">
        <v>4.0446075724361197E-3</v>
      </c>
      <c r="M917" s="17"/>
      <c r="N917" s="17">
        <v>2.4968744601574999E-2</v>
      </c>
      <c r="O917" s="17">
        <v>2.3990875770336401E-2</v>
      </c>
      <c r="P917" s="17">
        <v>1.7782693914637299E-2</v>
      </c>
      <c r="Q917" s="17">
        <v>1.59496483298543E-2</v>
      </c>
      <c r="R917" s="17"/>
      <c r="S917" s="17">
        <v>2.38945211412574E-2</v>
      </c>
      <c r="T917" s="17">
        <v>1.6743084040258701E-2</v>
      </c>
      <c r="U917" s="17">
        <v>1.7792460618483101E-2</v>
      </c>
      <c r="V917" s="17">
        <v>3.2448135272089201E-2</v>
      </c>
      <c r="W917" s="17">
        <v>1.3088679556106399E-2</v>
      </c>
      <c r="X917" s="17">
        <v>2.16431475161954E-2</v>
      </c>
      <c r="Y917" s="17">
        <v>1.8447682281351099E-2</v>
      </c>
      <c r="Z917" s="17">
        <v>4.1081836627228703E-2</v>
      </c>
      <c r="AA917" s="17">
        <v>9.3878416581247102E-3</v>
      </c>
      <c r="AB917" s="17">
        <v>2.8709106046239399E-2</v>
      </c>
      <c r="AC917" s="17">
        <v>1.8400761921348499E-2</v>
      </c>
      <c r="AD917" s="17">
        <v>1.4160213200745699E-2</v>
      </c>
      <c r="AE917" s="17"/>
      <c r="AF917" s="17">
        <v>1.7637003053393899E-2</v>
      </c>
      <c r="AG917" s="17">
        <v>2.4398224594220499E-2</v>
      </c>
      <c r="AH917" s="17"/>
      <c r="AI917" s="17">
        <v>8.2720635890810995E-3</v>
      </c>
      <c r="AJ917" s="17">
        <v>2.6460139861274899E-2</v>
      </c>
      <c r="AK917" s="17"/>
      <c r="AL917" s="17">
        <v>1.1577611830499299E-2</v>
      </c>
      <c r="AM917" s="17">
        <v>2.1509867804959601E-2</v>
      </c>
      <c r="AN917" s="17"/>
      <c r="AO917" s="17">
        <v>2.05766225358541E-2</v>
      </c>
      <c r="AP917" s="17">
        <v>2.0871550836625698E-2</v>
      </c>
    </row>
    <row r="918" spans="2:42" x14ac:dyDescent="0.35">
      <c r="B918" t="s">
        <v>149</v>
      </c>
      <c r="C918" s="17">
        <v>2.6423668870576601E-2</v>
      </c>
      <c r="D918" s="17">
        <v>2.10014193687654E-2</v>
      </c>
      <c r="E918" s="17">
        <v>3.1909003702307703E-2</v>
      </c>
      <c r="F918" s="17"/>
      <c r="G918" s="17">
        <v>3.94747399691582E-2</v>
      </c>
      <c r="H918" s="17">
        <v>5.0782699795793501E-2</v>
      </c>
      <c r="I918" s="17">
        <v>3.6440320244927001E-2</v>
      </c>
      <c r="J918" s="17">
        <v>1.6357703980808901E-2</v>
      </c>
      <c r="K918" s="17">
        <v>8.0601588984256095E-3</v>
      </c>
      <c r="L918" s="17">
        <v>1.01224722398755E-2</v>
      </c>
      <c r="M918" s="17"/>
      <c r="N918" s="17">
        <v>2.89934945913768E-2</v>
      </c>
      <c r="O918" s="17">
        <v>3.3558447055707902E-2</v>
      </c>
      <c r="P918" s="17">
        <v>2.2201213091622998E-2</v>
      </c>
      <c r="Q918" s="17">
        <v>2.03056774875763E-2</v>
      </c>
      <c r="R918" s="17"/>
      <c r="S918" s="17">
        <v>3.2579668091690502E-2</v>
      </c>
      <c r="T918" s="17">
        <v>2.4080278776152701E-2</v>
      </c>
      <c r="U918" s="17">
        <v>8.9482953650757095E-3</v>
      </c>
      <c r="V918" s="17">
        <v>1.3767615076076E-2</v>
      </c>
      <c r="W918" s="17">
        <v>5.3461411446540499E-2</v>
      </c>
      <c r="X918" s="17">
        <v>4.4501110874123603E-2</v>
      </c>
      <c r="Y918" s="17">
        <v>7.0248747513527903E-3</v>
      </c>
      <c r="Z918" s="17">
        <v>5.7690130146286898E-2</v>
      </c>
      <c r="AA918" s="17">
        <v>1.5156818205397901E-2</v>
      </c>
      <c r="AB918" s="17">
        <v>2.4828701178136899E-2</v>
      </c>
      <c r="AC918" s="17">
        <v>2.07726337925246E-2</v>
      </c>
      <c r="AD918" s="17">
        <v>4.0803596436135403E-2</v>
      </c>
      <c r="AE918" s="17"/>
      <c r="AF918" s="17">
        <v>1.95932293784668E-2</v>
      </c>
      <c r="AG918" s="17">
        <v>3.5876936125826001E-2</v>
      </c>
      <c r="AH918" s="17"/>
      <c r="AI918" s="17">
        <v>2.5324557234543198E-2</v>
      </c>
      <c r="AJ918" s="17">
        <v>2.6919183542999599E-2</v>
      </c>
      <c r="AK918" s="17"/>
      <c r="AL918" s="17">
        <v>3.7877182486458397E-2</v>
      </c>
      <c r="AM918" s="17">
        <v>2.5553253126561301E-2</v>
      </c>
      <c r="AN918" s="17"/>
      <c r="AO918" s="17">
        <v>3.0294591475066999E-2</v>
      </c>
      <c r="AP918" s="17">
        <v>2.53683772148997E-2</v>
      </c>
    </row>
    <row r="919" spans="2:42" x14ac:dyDescent="0.35">
      <c r="B919" t="s">
        <v>150</v>
      </c>
      <c r="C919" s="17">
        <v>7.0732428583061497E-3</v>
      </c>
      <c r="D919" s="17">
        <v>7.5570625351673998E-3</v>
      </c>
      <c r="E919" s="17">
        <v>6.6521702355924204E-3</v>
      </c>
      <c r="F919" s="17"/>
      <c r="G919" s="17">
        <v>1.3996004405281899E-2</v>
      </c>
      <c r="H919" s="17">
        <v>1.3524607695930699E-2</v>
      </c>
      <c r="I919" s="17">
        <v>7.6295193621028299E-3</v>
      </c>
      <c r="J919" s="17">
        <v>5.1174992560216103E-3</v>
      </c>
      <c r="K919" s="17">
        <v>1.94272409153375E-3</v>
      </c>
      <c r="L919" s="17">
        <v>1.74613816745359E-3</v>
      </c>
      <c r="M919" s="17"/>
      <c r="N919" s="17">
        <v>5.6202894410092496E-3</v>
      </c>
      <c r="O919" s="17">
        <v>5.88402263309434E-3</v>
      </c>
      <c r="P919" s="17">
        <v>1.2846390972056299E-2</v>
      </c>
      <c r="Q919" s="17">
        <v>4.8915755209174398E-3</v>
      </c>
      <c r="R919" s="17"/>
      <c r="S919" s="17">
        <v>4.8971872132800099E-3</v>
      </c>
      <c r="T919" s="17">
        <v>4.9067017597949902E-3</v>
      </c>
      <c r="U919" s="17">
        <v>0</v>
      </c>
      <c r="V919" s="17">
        <v>6.2783446554316004E-3</v>
      </c>
      <c r="W919" s="17">
        <v>9.92644920874192E-3</v>
      </c>
      <c r="X919" s="17">
        <v>1.54798225556994E-2</v>
      </c>
      <c r="Y919" s="17">
        <v>9.3424941275770303E-3</v>
      </c>
      <c r="Z919" s="17">
        <v>0</v>
      </c>
      <c r="AA919" s="17">
        <v>3.82839688335374E-3</v>
      </c>
      <c r="AB919" s="17">
        <v>7.8794957872597993E-3</v>
      </c>
      <c r="AC919" s="17">
        <v>1.4477022444763401E-2</v>
      </c>
      <c r="AD919" s="17">
        <v>1.6516975699078999E-2</v>
      </c>
      <c r="AE919" s="17"/>
      <c r="AF919" s="17">
        <v>7.1206777099452204E-3</v>
      </c>
      <c r="AG919" s="17">
        <v>7.07183949643849E-3</v>
      </c>
      <c r="AH919" s="17"/>
      <c r="AI919" s="17">
        <v>9.0512013850060202E-3</v>
      </c>
      <c r="AJ919" s="17">
        <v>6.1815159041988098E-3</v>
      </c>
      <c r="AK919" s="17"/>
      <c r="AL919" s="17">
        <v>1.30438334260321E-2</v>
      </c>
      <c r="AM919" s="17">
        <v>6.6195047124840501E-3</v>
      </c>
      <c r="AN919" s="17"/>
      <c r="AO919" s="17">
        <v>8.5310782801230802E-3</v>
      </c>
      <c r="AP919" s="17">
        <v>6.6758074887100401E-3</v>
      </c>
    </row>
    <row r="920" spans="2:42" x14ac:dyDescent="0.35">
      <c r="B920" t="s">
        <v>151</v>
      </c>
      <c r="C920" s="17">
        <v>5.0094934062500901E-2</v>
      </c>
      <c r="D920" s="17">
        <v>3.23231345961386E-2</v>
      </c>
      <c r="E920" s="17">
        <v>6.7197911036404101E-2</v>
      </c>
      <c r="F920" s="17"/>
      <c r="G920" s="17">
        <v>7.0062292133702894E-2</v>
      </c>
      <c r="H920" s="17">
        <v>6.9823893486391203E-2</v>
      </c>
      <c r="I920" s="17">
        <v>5.2702014807706601E-2</v>
      </c>
      <c r="J920" s="17">
        <v>5.8079785191434002E-2</v>
      </c>
      <c r="K920" s="17">
        <v>3.0410514481885201E-2</v>
      </c>
      <c r="L920" s="17">
        <v>2.52042546872949E-2</v>
      </c>
      <c r="M920" s="17"/>
      <c r="N920" s="17">
        <v>4.8222218996387303E-2</v>
      </c>
      <c r="O920" s="17">
        <v>5.2363202894743402E-2</v>
      </c>
      <c r="P920" s="17">
        <v>3.7587878137327203E-2</v>
      </c>
      <c r="Q920" s="17">
        <v>6.0209584053635898E-2</v>
      </c>
      <c r="R920" s="17"/>
      <c r="S920" s="17">
        <v>5.5998882015235202E-2</v>
      </c>
      <c r="T920" s="17">
        <v>4.06968769621711E-2</v>
      </c>
      <c r="U920" s="17">
        <v>3.9092352155931397E-2</v>
      </c>
      <c r="V920" s="17">
        <v>3.93841209376979E-2</v>
      </c>
      <c r="W920" s="17">
        <v>3.5812224189958997E-2</v>
      </c>
      <c r="X920" s="17">
        <v>3.0860957078943499E-2</v>
      </c>
      <c r="Y920" s="17">
        <v>5.2757277656156301E-2</v>
      </c>
      <c r="Z920" s="17">
        <v>3.5920106139997098E-2</v>
      </c>
      <c r="AA920" s="17">
        <v>9.7809680899242898E-2</v>
      </c>
      <c r="AB920" s="17">
        <v>4.71430217357348E-2</v>
      </c>
      <c r="AC920" s="17">
        <v>7.9066147369192499E-2</v>
      </c>
      <c r="AD920" s="17">
        <v>1.3312772491707E-2</v>
      </c>
      <c r="AE920" s="17"/>
      <c r="AF920" s="17">
        <v>4.2947134804832199E-2</v>
      </c>
      <c r="AG920" s="17">
        <v>5.9149617595802298E-2</v>
      </c>
      <c r="AH920" s="17"/>
      <c r="AI920" s="17">
        <v>2.3784302035087398E-2</v>
      </c>
      <c r="AJ920" s="17">
        <v>6.1956608330054799E-2</v>
      </c>
      <c r="AK920" s="17"/>
      <c r="AL920" s="17">
        <v>3.8584481347893301E-2</v>
      </c>
      <c r="AM920" s="17">
        <v>5.0969676923036403E-2</v>
      </c>
      <c r="AN920" s="17"/>
      <c r="AO920" s="17">
        <v>2.7334515588730401E-2</v>
      </c>
      <c r="AP920" s="17">
        <v>5.6299883669920503E-2</v>
      </c>
    </row>
    <row r="921" spans="2:42" x14ac:dyDescent="0.35">
      <c r="B921" t="s">
        <v>152</v>
      </c>
      <c r="C921" s="17">
        <v>8.9357768824860004E-2</v>
      </c>
      <c r="D921" s="17">
        <v>7.4603159701589802E-2</v>
      </c>
      <c r="E921" s="17">
        <v>0.10171060146816401</v>
      </c>
      <c r="F921" s="17"/>
      <c r="G921" s="17">
        <v>0.153418960915189</v>
      </c>
      <c r="H921" s="17">
        <v>8.4655418451286907E-2</v>
      </c>
      <c r="I921" s="17">
        <v>8.8198339654915095E-2</v>
      </c>
      <c r="J921" s="17">
        <v>0.104376271691365</v>
      </c>
      <c r="K921" s="17">
        <v>7.2834155580275395E-2</v>
      </c>
      <c r="L921" s="17">
        <v>5.0165060850532399E-2</v>
      </c>
      <c r="M921" s="17"/>
      <c r="N921" s="17">
        <v>6.8471220055107099E-2</v>
      </c>
      <c r="O921" s="17">
        <v>8.57546113349998E-2</v>
      </c>
      <c r="P921" s="17">
        <v>7.7352212706464196E-2</v>
      </c>
      <c r="Q921" s="17">
        <v>0.12609421069639901</v>
      </c>
      <c r="R921" s="17"/>
      <c r="S921" s="17">
        <v>6.2656824946956305E-2</v>
      </c>
      <c r="T921" s="17">
        <v>0.108436463608815</v>
      </c>
      <c r="U921" s="17">
        <v>9.2194467199862296E-2</v>
      </c>
      <c r="V921" s="17">
        <v>9.7678765293678693E-2</v>
      </c>
      <c r="W921" s="17">
        <v>0.119103872295607</v>
      </c>
      <c r="X921" s="17">
        <v>0.10349404345115799</v>
      </c>
      <c r="Y921" s="17">
        <v>9.2073016410116504E-2</v>
      </c>
      <c r="Z921" s="17">
        <v>5.7469428144781599E-2</v>
      </c>
      <c r="AA921" s="17">
        <v>9.2436157784606704E-2</v>
      </c>
      <c r="AB921" s="17">
        <v>8.7554836177440407E-2</v>
      </c>
      <c r="AC921" s="17">
        <v>7.1219094364257496E-2</v>
      </c>
      <c r="AD921" s="17">
        <v>4.6006454186477003E-2</v>
      </c>
      <c r="AE921" s="17"/>
      <c r="AF921" s="17">
        <v>6.5988953489373697E-2</v>
      </c>
      <c r="AG921" s="17">
        <v>0.119235763077465</v>
      </c>
      <c r="AH921" s="17"/>
      <c r="AI921" s="17">
        <v>2.8955176662134201E-2</v>
      </c>
      <c r="AJ921" s="17">
        <v>0.11658918889883001</v>
      </c>
      <c r="AK921" s="17"/>
      <c r="AL921" s="17">
        <v>5.73684325972681E-2</v>
      </c>
      <c r="AM921" s="17">
        <v>9.1788815124441703E-2</v>
      </c>
      <c r="AN921" s="17"/>
      <c r="AO921" s="17">
        <v>6.0761448577009901E-2</v>
      </c>
      <c r="AP921" s="17">
        <v>9.7153703082396903E-2</v>
      </c>
    </row>
    <row r="922" spans="2:42" x14ac:dyDescent="0.35">
      <c r="B922" t="s">
        <v>75</v>
      </c>
      <c r="C922" s="17">
        <v>8.3167038205392198E-3</v>
      </c>
      <c r="D922" s="17">
        <v>1.10408535041744E-2</v>
      </c>
      <c r="E922" s="17">
        <v>5.7174052079952201E-3</v>
      </c>
      <c r="F922" s="17"/>
      <c r="G922" s="17">
        <v>2.33584551482513E-2</v>
      </c>
      <c r="H922" s="17">
        <v>1.5445051766369599E-2</v>
      </c>
      <c r="I922" s="17">
        <v>8.3702769201387806E-3</v>
      </c>
      <c r="J922" s="17">
        <v>3.8971717596029899E-3</v>
      </c>
      <c r="K922" s="17">
        <v>0</v>
      </c>
      <c r="L922" s="17">
        <v>1.5528386181099499E-3</v>
      </c>
      <c r="M922" s="17"/>
      <c r="N922" s="17">
        <v>3.6318040379875001E-3</v>
      </c>
      <c r="O922" s="17">
        <v>4.1087548764054196E-3</v>
      </c>
      <c r="P922" s="17">
        <v>1.1960953523468499E-2</v>
      </c>
      <c r="Q922" s="17">
        <v>1.1793016392247E-2</v>
      </c>
      <c r="R922" s="17"/>
      <c r="S922" s="17">
        <v>1.16788933892063E-2</v>
      </c>
      <c r="T922" s="17">
        <v>9.2267016045623693E-3</v>
      </c>
      <c r="U922" s="17">
        <v>1.75455473004833E-2</v>
      </c>
      <c r="V922" s="17">
        <v>1.53046796184702E-2</v>
      </c>
      <c r="W922" s="17">
        <v>9.5365511991173206E-3</v>
      </c>
      <c r="X922" s="17">
        <v>8.1857086232181298E-3</v>
      </c>
      <c r="Y922" s="17">
        <v>4.2192138048856099E-3</v>
      </c>
      <c r="Z922" s="17">
        <v>0</v>
      </c>
      <c r="AA922" s="17">
        <v>0</v>
      </c>
      <c r="AB922" s="17">
        <v>1.0616326602001101E-2</v>
      </c>
      <c r="AC922" s="17">
        <v>0</v>
      </c>
      <c r="AD922" s="17">
        <v>0</v>
      </c>
      <c r="AE922" s="17"/>
      <c r="AF922" s="17">
        <v>3.0791114951677599E-3</v>
      </c>
      <c r="AG922" s="17">
        <v>1.3914267018048E-2</v>
      </c>
      <c r="AH922" s="17"/>
      <c r="AI922" s="17">
        <v>3.0714502739394201E-3</v>
      </c>
      <c r="AJ922" s="17">
        <v>1.0681431849712901E-2</v>
      </c>
      <c r="AK922" s="17"/>
      <c r="AL922" s="17">
        <v>6.0583243155791699E-3</v>
      </c>
      <c r="AM922" s="17">
        <v>8.4883305495067393E-3</v>
      </c>
      <c r="AN922" s="17"/>
      <c r="AO922" s="17">
        <v>2.9440264195614301E-3</v>
      </c>
      <c r="AP922" s="17">
        <v>9.7814041540769097E-3</v>
      </c>
    </row>
    <row r="923" spans="2:42" x14ac:dyDescent="0.35"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</row>
    <row r="924" spans="2:42" x14ac:dyDescent="0.35">
      <c r="B924" s="6" t="s">
        <v>369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</row>
    <row r="925" spans="2:42" x14ac:dyDescent="0.35">
      <c r="B925" s="24" t="s">
        <v>59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</row>
    <row r="926" spans="2:42" x14ac:dyDescent="0.35">
      <c r="B926" t="s">
        <v>143</v>
      </c>
      <c r="C926" s="17">
        <v>3.1448636776389198E-2</v>
      </c>
      <c r="D926" s="17">
        <v>4.4193140061722001E-2</v>
      </c>
      <c r="E926" s="17">
        <v>1.9234145210293901E-2</v>
      </c>
      <c r="F926" s="17"/>
      <c r="G926" s="17">
        <v>2.4609647804468102E-2</v>
      </c>
      <c r="H926" s="17">
        <v>2.4415450834173E-2</v>
      </c>
      <c r="I926" s="17">
        <v>2.12582393493852E-2</v>
      </c>
      <c r="J926" s="17">
        <v>2.6961821990212902E-2</v>
      </c>
      <c r="K926" s="17">
        <v>4.3220542643779503E-2</v>
      </c>
      <c r="L926" s="17">
        <v>4.5819493016190697E-2</v>
      </c>
      <c r="M926" s="17"/>
      <c r="N926" s="17">
        <v>4.0935543950713402E-2</v>
      </c>
      <c r="O926" s="17">
        <v>2.35868169959794E-2</v>
      </c>
      <c r="P926" s="17">
        <v>2.4545700889153001E-2</v>
      </c>
      <c r="Q926" s="17">
        <v>3.5862485911157697E-2</v>
      </c>
      <c r="R926" s="17"/>
      <c r="S926" s="17">
        <v>5.1003547205099302E-2</v>
      </c>
      <c r="T926" s="17">
        <v>2.5555492623753801E-2</v>
      </c>
      <c r="U926" s="17">
        <v>2.47119955575427E-2</v>
      </c>
      <c r="V926" s="17">
        <v>2.84334912421822E-2</v>
      </c>
      <c r="W926" s="17">
        <v>2.97806418432142E-2</v>
      </c>
      <c r="X926" s="17">
        <v>2.3358217981258401E-2</v>
      </c>
      <c r="Y926" s="17">
        <v>2.5323740603165199E-2</v>
      </c>
      <c r="Z926" s="17">
        <v>1.4161790053816599E-2</v>
      </c>
      <c r="AA926" s="17">
        <v>3.6211857293373999E-2</v>
      </c>
      <c r="AB926" s="17">
        <v>3.7990439441605101E-2</v>
      </c>
      <c r="AC926" s="17">
        <v>2.3135195756769901E-2</v>
      </c>
      <c r="AD926" s="17">
        <v>3.7053351857536103E-2</v>
      </c>
      <c r="AE926" s="17"/>
      <c r="AF926" s="17">
        <v>4.0786820895966101E-2</v>
      </c>
      <c r="AG926" s="17">
        <v>1.9122921448345102E-2</v>
      </c>
      <c r="AH926" s="17"/>
      <c r="AI926" s="17">
        <v>4.3202318710441702E-2</v>
      </c>
      <c r="AJ926" s="17">
        <v>2.6149701106546599E-2</v>
      </c>
      <c r="AK926" s="17"/>
      <c r="AL926" s="17">
        <v>5.0848934146903897E-2</v>
      </c>
      <c r="AM926" s="17">
        <v>2.9974301054077598E-2</v>
      </c>
      <c r="AN926" s="17"/>
      <c r="AO926" s="17">
        <v>3.1440177521119203E-2</v>
      </c>
      <c r="AP926" s="17">
        <v>3.1450942940167599E-2</v>
      </c>
    </row>
    <row r="927" spans="2:42" x14ac:dyDescent="0.35">
      <c r="B927" t="s">
        <v>144</v>
      </c>
      <c r="C927" s="17">
        <v>0.110587240480142</v>
      </c>
      <c r="D927" s="17">
        <v>0.119544525819106</v>
      </c>
      <c r="E927" s="17">
        <v>0.102033571858909</v>
      </c>
      <c r="F927" s="17"/>
      <c r="G927" s="17">
        <v>4.78469899255669E-2</v>
      </c>
      <c r="H927" s="17">
        <v>9.6609049877764905E-2</v>
      </c>
      <c r="I927" s="17">
        <v>9.2263141543116406E-2</v>
      </c>
      <c r="J927" s="17">
        <v>0.105675705895335</v>
      </c>
      <c r="K927" s="17">
        <v>9.8897735942227893E-2</v>
      </c>
      <c r="L927" s="17">
        <v>0.19075272732467999</v>
      </c>
      <c r="M927" s="17"/>
      <c r="N927" s="17">
        <v>0.103424286540984</v>
      </c>
      <c r="O927" s="17">
        <v>0.107056504396322</v>
      </c>
      <c r="P927" s="17">
        <v>0.137582417191106</v>
      </c>
      <c r="Q927" s="17">
        <v>9.9709229647580097E-2</v>
      </c>
      <c r="R927" s="17"/>
      <c r="S927" s="17">
        <v>0.13223262510841499</v>
      </c>
      <c r="T927" s="17">
        <v>0.105206643724433</v>
      </c>
      <c r="U927" s="17">
        <v>7.4875658022396901E-2</v>
      </c>
      <c r="V927" s="17">
        <v>0.13529987035952901</v>
      </c>
      <c r="W927" s="17">
        <v>9.0975448688169994E-2</v>
      </c>
      <c r="X927" s="17">
        <v>0.118513879037822</v>
      </c>
      <c r="Y927" s="17">
        <v>0.14728761470010299</v>
      </c>
      <c r="Z927" s="17">
        <v>0.13304742268672301</v>
      </c>
      <c r="AA927" s="17">
        <v>9.8338775228523898E-2</v>
      </c>
      <c r="AB927" s="17">
        <v>0.100987504257374</v>
      </c>
      <c r="AC927" s="17">
        <v>0.106671559047092</v>
      </c>
      <c r="AD927" s="17">
        <v>2.82932249648668E-2</v>
      </c>
      <c r="AE927" s="17"/>
      <c r="AF927" s="17">
        <v>0.13359251595628599</v>
      </c>
      <c r="AG927" s="17">
        <v>8.0515114956078396E-2</v>
      </c>
      <c r="AH927" s="17"/>
      <c r="AI927" s="17">
        <v>0.13516270595706301</v>
      </c>
      <c r="AJ927" s="17">
        <v>9.9507834779928306E-2</v>
      </c>
      <c r="AK927" s="17"/>
      <c r="AL927" s="17">
        <v>6.7438980290558795E-2</v>
      </c>
      <c r="AM927" s="17">
        <v>0.113866315029266</v>
      </c>
      <c r="AN927" s="17"/>
      <c r="AO927" s="17">
        <v>0.101556754132863</v>
      </c>
      <c r="AP927" s="17">
        <v>0.113049133383382</v>
      </c>
    </row>
    <row r="928" spans="2:42" x14ac:dyDescent="0.35">
      <c r="B928" t="s">
        <v>145</v>
      </c>
      <c r="C928" s="17">
        <v>8.0984993729555005E-2</v>
      </c>
      <c r="D928" s="17">
        <v>9.5183703684458901E-2</v>
      </c>
      <c r="E928" s="17">
        <v>6.7709901510308895E-2</v>
      </c>
      <c r="F928" s="17"/>
      <c r="G928" s="17">
        <v>8.6281376245204905E-2</v>
      </c>
      <c r="H928" s="17">
        <v>9.6058658835277394E-2</v>
      </c>
      <c r="I928" s="17">
        <v>7.0777385463339407E-2</v>
      </c>
      <c r="J928" s="17">
        <v>8.3509067676447196E-2</v>
      </c>
      <c r="K928" s="17">
        <v>5.7846485843191603E-2</v>
      </c>
      <c r="L928" s="17">
        <v>8.6907520494048304E-2</v>
      </c>
      <c r="M928" s="17"/>
      <c r="N928" s="17">
        <v>9.02966849203619E-2</v>
      </c>
      <c r="O928" s="17">
        <v>8.4816036608220693E-2</v>
      </c>
      <c r="P928" s="17">
        <v>8.9336211438025101E-2</v>
      </c>
      <c r="Q928" s="17">
        <v>5.9291212931956799E-2</v>
      </c>
      <c r="R928" s="17"/>
      <c r="S928" s="17">
        <v>0.15685585985015801</v>
      </c>
      <c r="T928" s="17">
        <v>9.1793324176411603E-2</v>
      </c>
      <c r="U928" s="17">
        <v>3.5366922018880302E-2</v>
      </c>
      <c r="V928" s="17">
        <v>9.7721195922818499E-2</v>
      </c>
      <c r="W928" s="17">
        <v>4.3247208629642798E-2</v>
      </c>
      <c r="X928" s="17">
        <v>8.5134590564378596E-2</v>
      </c>
      <c r="Y928" s="17">
        <v>2.8495295541023698E-2</v>
      </c>
      <c r="Z928" s="17">
        <v>6.5035317433599901E-2</v>
      </c>
      <c r="AA928" s="17">
        <v>6.5320421372544193E-2</v>
      </c>
      <c r="AB928" s="17">
        <v>5.9773004790813301E-2</v>
      </c>
      <c r="AC928" s="17">
        <v>7.9054689501828701E-2</v>
      </c>
      <c r="AD928" s="17">
        <v>0.113371460515048</v>
      </c>
      <c r="AE928" s="17"/>
      <c r="AF928" s="17">
        <v>8.6923078025027398E-2</v>
      </c>
      <c r="AG928" s="17">
        <v>7.3687095457247206E-2</v>
      </c>
      <c r="AH928" s="17"/>
      <c r="AI928" s="17">
        <v>8.8801602470395799E-2</v>
      </c>
      <c r="AJ928" s="17">
        <v>7.7461016553173806E-2</v>
      </c>
      <c r="AK928" s="17"/>
      <c r="AL928" s="17">
        <v>0.105378456390645</v>
      </c>
      <c r="AM928" s="17">
        <v>7.9131199805407296E-2</v>
      </c>
      <c r="AN928" s="17"/>
      <c r="AO928" s="17">
        <v>7.5940735720358199E-2</v>
      </c>
      <c r="AP928" s="17">
        <v>8.2360160306125502E-2</v>
      </c>
    </row>
    <row r="929" spans="2:42" x14ac:dyDescent="0.35">
      <c r="B929" t="s">
        <v>146</v>
      </c>
      <c r="C929" s="17">
        <v>0.107105097707903</v>
      </c>
      <c r="D929" s="17">
        <v>0.10675722334134601</v>
      </c>
      <c r="E929" s="17">
        <v>0.107594500978796</v>
      </c>
      <c r="F929" s="17"/>
      <c r="G929" s="17">
        <v>9.1254066456299701E-2</v>
      </c>
      <c r="H929" s="17">
        <v>8.8282644988063499E-2</v>
      </c>
      <c r="I929" s="17">
        <v>9.9710368661798901E-2</v>
      </c>
      <c r="J929" s="17">
        <v>0.113445578034955</v>
      </c>
      <c r="K929" s="17">
        <v>0.110997798498981</v>
      </c>
      <c r="L929" s="17">
        <v>0.131356042495584</v>
      </c>
      <c r="M929" s="17"/>
      <c r="N929" s="17">
        <v>0.11643374833343099</v>
      </c>
      <c r="O929" s="17">
        <v>0.101913492833086</v>
      </c>
      <c r="P929" s="17">
        <v>0.12646376758310099</v>
      </c>
      <c r="Q929" s="17">
        <v>8.6814940441573799E-2</v>
      </c>
      <c r="R929" s="17"/>
      <c r="S929" s="17">
        <v>9.6884578729072898E-2</v>
      </c>
      <c r="T929" s="17">
        <v>0.117223675653663</v>
      </c>
      <c r="U929" s="17">
        <v>0.113226585506696</v>
      </c>
      <c r="V929" s="17">
        <v>8.6586564248069903E-2</v>
      </c>
      <c r="W929" s="17">
        <v>0.103777904912333</v>
      </c>
      <c r="X929" s="17">
        <v>0.10245567578506599</v>
      </c>
      <c r="Y929" s="17">
        <v>0.12766319976066601</v>
      </c>
      <c r="Z929" s="17">
        <v>7.3123578366136893E-2</v>
      </c>
      <c r="AA929" s="17">
        <v>0.114936123726659</v>
      </c>
      <c r="AB929" s="17">
        <v>0.121817367326348</v>
      </c>
      <c r="AC929" s="17">
        <v>8.9269993613845994E-2</v>
      </c>
      <c r="AD929" s="17">
        <v>0.12502877857595501</v>
      </c>
      <c r="AE929" s="17"/>
      <c r="AF929" s="17">
        <v>0.110832478887821</v>
      </c>
      <c r="AG929" s="17">
        <v>0.103022327014455</v>
      </c>
      <c r="AH929" s="17"/>
      <c r="AI929" s="17">
        <v>0.120048309075169</v>
      </c>
      <c r="AJ929" s="17">
        <v>0.10126988413132899</v>
      </c>
      <c r="AK929" s="17"/>
      <c r="AL929" s="17">
        <v>9.52276016522242E-2</v>
      </c>
      <c r="AM929" s="17">
        <v>0.108007734218677</v>
      </c>
      <c r="AN929" s="17"/>
      <c r="AO929" s="17">
        <v>9.4249264522489107E-2</v>
      </c>
      <c r="AP929" s="17">
        <v>0.11060985739274</v>
      </c>
    </row>
    <row r="930" spans="2:42" x14ac:dyDescent="0.35">
      <c r="B930" t="s">
        <v>147</v>
      </c>
      <c r="C930" s="17">
        <v>4.9889394570298597E-2</v>
      </c>
      <c r="D930" s="17">
        <v>6.3611138044907103E-2</v>
      </c>
      <c r="E930" s="17">
        <v>3.5462997119607799E-2</v>
      </c>
      <c r="F930" s="17"/>
      <c r="G930" s="17">
        <v>5.1394886163654403E-2</v>
      </c>
      <c r="H930" s="17">
        <v>6.7622225541986297E-2</v>
      </c>
      <c r="I930" s="17">
        <v>7.4462069747513293E-2</v>
      </c>
      <c r="J930" s="17">
        <v>4.6315728967505E-2</v>
      </c>
      <c r="K930" s="17">
        <v>3.7889209733705902E-2</v>
      </c>
      <c r="L930" s="17">
        <v>2.53309154373874E-2</v>
      </c>
      <c r="M930" s="17"/>
      <c r="N930" s="17">
        <v>5.6584412461588803E-2</v>
      </c>
      <c r="O930" s="17">
        <v>6.0564866969107102E-2</v>
      </c>
      <c r="P930" s="17">
        <v>5.0441922804281399E-2</v>
      </c>
      <c r="Q930" s="17">
        <v>3.0236080207000499E-2</v>
      </c>
      <c r="R930" s="17"/>
      <c r="S930" s="17">
        <v>7.6264884259842902E-2</v>
      </c>
      <c r="T930" s="17">
        <v>3.7663210213325402E-2</v>
      </c>
      <c r="U930" s="17">
        <v>4.0950729473512699E-2</v>
      </c>
      <c r="V930" s="17">
        <v>3.3709279529031598E-2</v>
      </c>
      <c r="W930" s="17">
        <v>3.8866917505903903E-2</v>
      </c>
      <c r="X930" s="17">
        <v>2.7944788001612899E-2</v>
      </c>
      <c r="Y930" s="17">
        <v>6.0435304424833199E-2</v>
      </c>
      <c r="Z930" s="17">
        <v>6.8496821340027797E-2</v>
      </c>
      <c r="AA930" s="17">
        <v>4.4743324860516798E-2</v>
      </c>
      <c r="AB930" s="17">
        <v>6.1815942120402E-2</v>
      </c>
      <c r="AC930" s="17">
        <v>5.4591976980649701E-2</v>
      </c>
      <c r="AD930" s="17">
        <v>6.6325427931688705E-2</v>
      </c>
      <c r="AE930" s="17"/>
      <c r="AF930" s="17">
        <v>4.9343574793704E-2</v>
      </c>
      <c r="AG930" s="17">
        <v>5.1067795563280602E-2</v>
      </c>
      <c r="AH930" s="17"/>
      <c r="AI930" s="17">
        <v>5.3192797666432097E-2</v>
      </c>
      <c r="AJ930" s="17">
        <v>4.8400114819818402E-2</v>
      </c>
      <c r="AK930" s="17"/>
      <c r="AL930" s="17">
        <v>6.4518950426393204E-2</v>
      </c>
      <c r="AM930" s="17">
        <v>4.8777613838887103E-2</v>
      </c>
      <c r="AN930" s="17"/>
      <c r="AO930" s="17">
        <v>4.18708529986139E-2</v>
      </c>
      <c r="AP930" s="17">
        <v>5.2075410896608297E-2</v>
      </c>
    </row>
    <row r="931" spans="2:42" x14ac:dyDescent="0.35">
      <c r="B931" t="s">
        <v>148</v>
      </c>
      <c r="C931" s="17">
        <v>4.35832581120386E-2</v>
      </c>
      <c r="D931" s="17">
        <v>4.8949155660122499E-2</v>
      </c>
      <c r="E931" s="17">
        <v>3.8660500445086302E-2</v>
      </c>
      <c r="F931" s="17"/>
      <c r="G931" s="17">
        <v>5.7012942875173701E-2</v>
      </c>
      <c r="H931" s="17">
        <v>4.33338008028748E-2</v>
      </c>
      <c r="I931" s="17">
        <v>5.6587489544795803E-2</v>
      </c>
      <c r="J931" s="17">
        <v>4.3125151830265898E-2</v>
      </c>
      <c r="K931" s="17">
        <v>3.7073904205374097E-2</v>
      </c>
      <c r="L931" s="17">
        <v>2.8950644033722401E-2</v>
      </c>
      <c r="M931" s="17"/>
      <c r="N931" s="17">
        <v>6.3881816645995501E-2</v>
      </c>
      <c r="O931" s="17">
        <v>3.4819070186302301E-2</v>
      </c>
      <c r="P931" s="17">
        <v>3.8843116642394503E-2</v>
      </c>
      <c r="Q931" s="17">
        <v>3.5516319355677103E-2</v>
      </c>
      <c r="R931" s="17"/>
      <c r="S931" s="17">
        <v>5.7024041884781697E-2</v>
      </c>
      <c r="T931" s="17">
        <v>5.2132038522822E-2</v>
      </c>
      <c r="U931" s="17">
        <v>4.7409782564684602E-2</v>
      </c>
      <c r="V931" s="17">
        <v>5.0793862592094299E-2</v>
      </c>
      <c r="W931" s="17">
        <v>4.0460679094272499E-2</v>
      </c>
      <c r="X931" s="17">
        <v>3.7495747633814303E-2</v>
      </c>
      <c r="Y931" s="17">
        <v>4.0389265636802903E-2</v>
      </c>
      <c r="Z931" s="17">
        <v>6.1066058142704202E-2</v>
      </c>
      <c r="AA931" s="17">
        <v>4.5922191339975299E-2</v>
      </c>
      <c r="AB931" s="17">
        <v>1.07570322771476E-2</v>
      </c>
      <c r="AC931" s="17">
        <v>2.8368238980639001E-2</v>
      </c>
      <c r="AD931" s="17">
        <v>3.8105072007582799E-2</v>
      </c>
      <c r="AE931" s="17"/>
      <c r="AF931" s="17">
        <v>3.7444067087441101E-2</v>
      </c>
      <c r="AG931" s="17">
        <v>5.1586095134928199E-2</v>
      </c>
      <c r="AH931" s="17"/>
      <c r="AI931" s="17">
        <v>4.2609043830197403E-2</v>
      </c>
      <c r="AJ931" s="17">
        <v>4.4022465063280197E-2</v>
      </c>
      <c r="AK931" s="17"/>
      <c r="AL931" s="17">
        <v>3.78666219292913E-2</v>
      </c>
      <c r="AM931" s="17">
        <v>4.4017696861853403E-2</v>
      </c>
      <c r="AN931" s="17"/>
      <c r="AO931" s="17">
        <v>4.9278506893056399E-2</v>
      </c>
      <c r="AP931" s="17">
        <v>4.2030618307605398E-2</v>
      </c>
    </row>
    <row r="932" spans="2:42" x14ac:dyDescent="0.35">
      <c r="B932" t="s">
        <v>149</v>
      </c>
      <c r="C932" s="17">
        <v>5.4030778845046999E-2</v>
      </c>
      <c r="D932" s="17">
        <v>5.5884538715426202E-2</v>
      </c>
      <c r="E932" s="17">
        <v>5.26126783626596E-2</v>
      </c>
      <c r="F932" s="17"/>
      <c r="G932" s="17">
        <v>4.8970636349817701E-2</v>
      </c>
      <c r="H932" s="17">
        <v>6.6447274772100301E-2</v>
      </c>
      <c r="I932" s="17">
        <v>5.6360836190493202E-2</v>
      </c>
      <c r="J932" s="17">
        <v>6.7815389917481594E-2</v>
      </c>
      <c r="K932" s="17">
        <v>4.75341274992193E-2</v>
      </c>
      <c r="L932" s="17">
        <v>3.8528156635740003E-2</v>
      </c>
      <c r="M932" s="17"/>
      <c r="N932" s="17">
        <v>6.6635032103820199E-2</v>
      </c>
      <c r="O932" s="17">
        <v>6.1108094613312999E-2</v>
      </c>
      <c r="P932" s="17">
        <v>4.4993243315419901E-2</v>
      </c>
      <c r="Q932" s="17">
        <v>3.91430431010759E-2</v>
      </c>
      <c r="R932" s="17"/>
      <c r="S932" s="17">
        <v>5.1607887371521499E-2</v>
      </c>
      <c r="T932" s="17">
        <v>5.8583553019783102E-2</v>
      </c>
      <c r="U932" s="17">
        <v>4.1382918806783998E-2</v>
      </c>
      <c r="V932" s="17">
        <v>6.8343567086821502E-2</v>
      </c>
      <c r="W932" s="17">
        <v>5.7702723089572E-2</v>
      </c>
      <c r="X932" s="17">
        <v>4.0491805262531502E-2</v>
      </c>
      <c r="Y932" s="17">
        <v>5.8166640188372698E-2</v>
      </c>
      <c r="Z932" s="17">
        <v>3.1705245657616697E-2</v>
      </c>
      <c r="AA932" s="17">
        <v>5.5759785726873401E-2</v>
      </c>
      <c r="AB932" s="17">
        <v>6.8631554211852006E-2</v>
      </c>
      <c r="AC932" s="17">
        <v>5.1692600721066601E-2</v>
      </c>
      <c r="AD932" s="17">
        <v>4.0781728125841597E-2</v>
      </c>
      <c r="AE932" s="17"/>
      <c r="AF932" s="17">
        <v>4.6276865078421103E-2</v>
      </c>
      <c r="AG932" s="17">
        <v>6.4227370010325593E-2</v>
      </c>
      <c r="AH932" s="17"/>
      <c r="AI932" s="17">
        <v>5.7000583444587999E-2</v>
      </c>
      <c r="AJ932" s="17">
        <v>5.2691895964493897E-2</v>
      </c>
      <c r="AK932" s="17"/>
      <c r="AL932" s="17">
        <v>6.7777934302604897E-2</v>
      </c>
      <c r="AM932" s="17">
        <v>5.2986056592384499E-2</v>
      </c>
      <c r="AN932" s="17"/>
      <c r="AO932" s="17">
        <v>6.6172844453692106E-2</v>
      </c>
      <c r="AP932" s="17">
        <v>5.07206066125616E-2</v>
      </c>
    </row>
    <row r="933" spans="2:42" x14ac:dyDescent="0.35">
      <c r="B933" t="s">
        <v>150</v>
      </c>
      <c r="C933" s="17">
        <v>1.7754911754605501E-2</v>
      </c>
      <c r="D933" s="17">
        <v>1.92902865223431E-2</v>
      </c>
      <c r="E933" s="17">
        <v>1.6384646252708201E-2</v>
      </c>
      <c r="F933" s="17"/>
      <c r="G933" s="17">
        <v>3.52845041889766E-2</v>
      </c>
      <c r="H933" s="17">
        <v>2.8814869432783399E-2</v>
      </c>
      <c r="I933" s="17">
        <v>9.1416031875107499E-3</v>
      </c>
      <c r="J933" s="17">
        <v>9.5083265905889208E-3</v>
      </c>
      <c r="K933" s="17">
        <v>1.62439094487517E-2</v>
      </c>
      <c r="L933" s="17">
        <v>1.17135108605222E-2</v>
      </c>
      <c r="M933" s="17"/>
      <c r="N933" s="17">
        <v>1.3074628090646899E-2</v>
      </c>
      <c r="O933" s="17">
        <v>2.1885553182382798E-2</v>
      </c>
      <c r="P933" s="17">
        <v>2.5692328784585699E-2</v>
      </c>
      <c r="Q933" s="17">
        <v>1.17710637190418E-2</v>
      </c>
      <c r="R933" s="17"/>
      <c r="S933" s="17">
        <v>2.03297622558841E-2</v>
      </c>
      <c r="T933" s="17">
        <v>3.1000988435701898E-2</v>
      </c>
      <c r="U933" s="17">
        <v>8.8958197534622207E-3</v>
      </c>
      <c r="V933" s="17">
        <v>1.7225109497331099E-2</v>
      </c>
      <c r="W933" s="17">
        <v>1.49981064302337E-2</v>
      </c>
      <c r="X933" s="17">
        <v>2.3132650016370802E-2</v>
      </c>
      <c r="Y933" s="17">
        <v>1.11242718679444E-2</v>
      </c>
      <c r="Z933" s="17">
        <v>8.1688602812546307E-3</v>
      </c>
      <c r="AA933" s="17">
        <v>2.0884323954647101E-2</v>
      </c>
      <c r="AB933" s="17">
        <v>1.4750875335006301E-2</v>
      </c>
      <c r="AC933" s="17">
        <v>1.28497659224583E-2</v>
      </c>
      <c r="AD933" s="17">
        <v>0</v>
      </c>
      <c r="AE933" s="17"/>
      <c r="AF933" s="17">
        <v>1.41274060564962E-2</v>
      </c>
      <c r="AG933" s="17">
        <v>2.2808297810914101E-2</v>
      </c>
      <c r="AH933" s="17"/>
      <c r="AI933" s="17">
        <v>9.2900474154751396E-3</v>
      </c>
      <c r="AJ933" s="17">
        <v>2.1571143284322501E-2</v>
      </c>
      <c r="AK933" s="17"/>
      <c r="AL933" s="17">
        <v>4.8812078629787398E-2</v>
      </c>
      <c r="AM933" s="17">
        <v>1.5394706151393401E-2</v>
      </c>
      <c r="AN933" s="17"/>
      <c r="AO933" s="17">
        <v>1.6343981367817399E-2</v>
      </c>
      <c r="AP933" s="17">
        <v>1.8139559864642999E-2</v>
      </c>
    </row>
    <row r="934" spans="2:42" x14ac:dyDescent="0.35">
      <c r="B934" t="s">
        <v>151</v>
      </c>
      <c r="C934" s="17">
        <v>0.13219461601243701</v>
      </c>
      <c r="D934" s="17">
        <v>0.117007644907705</v>
      </c>
      <c r="E934" s="17">
        <v>0.14660624712869899</v>
      </c>
      <c r="F934" s="17"/>
      <c r="G934" s="17">
        <v>0.124501401017638</v>
      </c>
      <c r="H934" s="17">
        <v>0.166447820398026</v>
      </c>
      <c r="I934" s="17">
        <v>0.17113739110697199</v>
      </c>
      <c r="J934" s="17">
        <v>0.12653098275489999</v>
      </c>
      <c r="K934" s="17">
        <v>0.11354735139914</v>
      </c>
      <c r="L934" s="17">
        <v>9.4742506580085997E-2</v>
      </c>
      <c r="M934" s="17"/>
      <c r="N934" s="17">
        <v>0.144799831790905</v>
      </c>
      <c r="O934" s="17">
        <v>0.13329131635596</v>
      </c>
      <c r="P934" s="17">
        <v>9.5952547965697604E-2</v>
      </c>
      <c r="Q934" s="17">
        <v>0.14984590475999299</v>
      </c>
      <c r="R934" s="17"/>
      <c r="S934" s="17">
        <v>0.139071465015915</v>
      </c>
      <c r="T934" s="17">
        <v>0.126580715046227</v>
      </c>
      <c r="U934" s="17">
        <v>0.14438273141996</v>
      </c>
      <c r="V934" s="17">
        <v>0.12633771859809201</v>
      </c>
      <c r="W934" s="17">
        <v>0.17940919751206999</v>
      </c>
      <c r="X934" s="17">
        <v>0.13832623029843899</v>
      </c>
      <c r="Y934" s="17">
        <v>0.13031628810266699</v>
      </c>
      <c r="Z934" s="17">
        <v>8.40959453236379E-2</v>
      </c>
      <c r="AA934" s="17">
        <v>0.111271219284822</v>
      </c>
      <c r="AB934" s="17">
        <v>0.13690449477191</v>
      </c>
      <c r="AC934" s="17">
        <v>0.127743502461997</v>
      </c>
      <c r="AD934" s="17">
        <v>0.11960681472292101</v>
      </c>
      <c r="AE934" s="17"/>
      <c r="AF934" s="17">
        <v>0.13136271309231701</v>
      </c>
      <c r="AG934" s="17">
        <v>0.13345132115394001</v>
      </c>
      <c r="AH934" s="17"/>
      <c r="AI934" s="17">
        <v>0.12346315615165</v>
      </c>
      <c r="AJ934" s="17">
        <v>0.13613103732838799</v>
      </c>
      <c r="AK934" s="17"/>
      <c r="AL934" s="17">
        <v>0.117534014133325</v>
      </c>
      <c r="AM934" s="17">
        <v>0.13330875610256801</v>
      </c>
      <c r="AN934" s="17"/>
      <c r="AO934" s="17">
        <v>0.13168851520807701</v>
      </c>
      <c r="AP934" s="17">
        <v>0.13233258930985001</v>
      </c>
    </row>
    <row r="935" spans="2:42" x14ac:dyDescent="0.35">
      <c r="B935" t="s">
        <v>152</v>
      </c>
      <c r="C935" s="17">
        <v>0.36399871427421598</v>
      </c>
      <c r="D935" s="17">
        <v>0.32055539498029301</v>
      </c>
      <c r="E935" s="17">
        <v>0.40580404137508902</v>
      </c>
      <c r="F935" s="17"/>
      <c r="G935" s="17">
        <v>0.41149202743250601</v>
      </c>
      <c r="H935" s="17">
        <v>0.31296094631708299</v>
      </c>
      <c r="I935" s="17">
        <v>0.33877723179006403</v>
      </c>
      <c r="J935" s="17">
        <v>0.36917131923846802</v>
      </c>
      <c r="K935" s="17">
        <v>0.43221681061442602</v>
      </c>
      <c r="L935" s="17">
        <v>0.34450131943378698</v>
      </c>
      <c r="M935" s="17"/>
      <c r="N935" s="17">
        <v>0.29686210121975298</v>
      </c>
      <c r="O935" s="17">
        <v>0.365455560461869</v>
      </c>
      <c r="P935" s="17">
        <v>0.35471335299330697</v>
      </c>
      <c r="Q935" s="17">
        <v>0.44278006961397898</v>
      </c>
      <c r="R935" s="17"/>
      <c r="S935" s="17">
        <v>0.20728319495863601</v>
      </c>
      <c r="T935" s="17">
        <v>0.35426035858388</v>
      </c>
      <c r="U935" s="17">
        <v>0.45491044259707503</v>
      </c>
      <c r="V935" s="17">
        <v>0.343975979577891</v>
      </c>
      <c r="W935" s="17">
        <v>0.38142459149402402</v>
      </c>
      <c r="X935" s="17">
        <v>0.39162680486039703</v>
      </c>
      <c r="Y935" s="17">
        <v>0.36308044097748599</v>
      </c>
      <c r="Z935" s="17">
        <v>0.46109896071448297</v>
      </c>
      <c r="AA935" s="17">
        <v>0.40110039779702</v>
      </c>
      <c r="AB935" s="17">
        <v>0.37936139967556398</v>
      </c>
      <c r="AC935" s="17">
        <v>0.42662247701365302</v>
      </c>
      <c r="AD935" s="17">
        <v>0.41812136880685302</v>
      </c>
      <c r="AE935" s="17"/>
      <c r="AF935" s="17">
        <v>0.34522258340466</v>
      </c>
      <c r="AG935" s="17">
        <v>0.387709799374578</v>
      </c>
      <c r="AH935" s="17"/>
      <c r="AI935" s="17">
        <v>0.32426584782168799</v>
      </c>
      <c r="AJ935" s="17">
        <v>0.38191156103080698</v>
      </c>
      <c r="AK935" s="17"/>
      <c r="AL935" s="17">
        <v>0.34459642809826602</v>
      </c>
      <c r="AM935" s="17">
        <v>0.36547320113683401</v>
      </c>
      <c r="AN935" s="17"/>
      <c r="AO935" s="17">
        <v>0.38693579792906302</v>
      </c>
      <c r="AP935" s="17">
        <v>0.35774560217157497</v>
      </c>
    </row>
    <row r="936" spans="2:42" x14ac:dyDescent="0.35">
      <c r="B936" t="s">
        <v>75</v>
      </c>
      <c r="C936" s="17">
        <v>8.4223577373685292E-3</v>
      </c>
      <c r="D936" s="17">
        <v>9.0232482625708394E-3</v>
      </c>
      <c r="E936" s="17">
        <v>7.8967697578414299E-3</v>
      </c>
      <c r="F936" s="17"/>
      <c r="G936" s="17">
        <v>2.1351521540693801E-2</v>
      </c>
      <c r="H936" s="17">
        <v>9.0072581998667193E-3</v>
      </c>
      <c r="I936" s="17">
        <v>9.5242434150114505E-3</v>
      </c>
      <c r="J936" s="17">
        <v>7.9409271038405008E-3</v>
      </c>
      <c r="K936" s="17">
        <v>4.5321241712029496E-3</v>
      </c>
      <c r="L936" s="17">
        <v>1.3971636882512599E-3</v>
      </c>
      <c r="M936" s="17"/>
      <c r="N936" s="17">
        <v>7.0719139417994596E-3</v>
      </c>
      <c r="O936" s="17">
        <v>5.50268739745841E-3</v>
      </c>
      <c r="P936" s="17">
        <v>1.1435390392929E-2</v>
      </c>
      <c r="Q936" s="17">
        <v>9.0296503109652902E-3</v>
      </c>
      <c r="R936" s="17"/>
      <c r="S936" s="17">
        <v>1.1442153360674501E-2</v>
      </c>
      <c r="T936" s="17">
        <v>0</v>
      </c>
      <c r="U936" s="17">
        <v>1.3886414279006099E-2</v>
      </c>
      <c r="V936" s="17">
        <v>1.15733613461389E-2</v>
      </c>
      <c r="W936" s="17">
        <v>1.9356580800564401E-2</v>
      </c>
      <c r="X936" s="17">
        <v>1.15196105583089E-2</v>
      </c>
      <c r="Y936" s="17">
        <v>7.7179381969356602E-3</v>
      </c>
      <c r="Z936" s="17">
        <v>0</v>
      </c>
      <c r="AA936" s="17">
        <v>5.5115794150448396E-3</v>
      </c>
      <c r="AB936" s="17">
        <v>7.2103857919782396E-3</v>
      </c>
      <c r="AC936" s="17">
        <v>0</v>
      </c>
      <c r="AD936" s="17">
        <v>1.3312772491707E-2</v>
      </c>
      <c r="AE936" s="17"/>
      <c r="AF936" s="17">
        <v>4.08789672185997E-3</v>
      </c>
      <c r="AG936" s="17">
        <v>1.2801862075907401E-2</v>
      </c>
      <c r="AH936" s="17"/>
      <c r="AI936" s="17">
        <v>2.96358745689974E-3</v>
      </c>
      <c r="AJ936" s="17">
        <v>1.08833459379127E-2</v>
      </c>
      <c r="AK936" s="17"/>
      <c r="AL936" s="17">
        <v>0</v>
      </c>
      <c r="AM936" s="17">
        <v>9.0624192086510204E-3</v>
      </c>
      <c r="AN936" s="17"/>
      <c r="AO936" s="17">
        <v>4.5225692528512301E-3</v>
      </c>
      <c r="AP936" s="17">
        <v>9.4855188147411305E-3</v>
      </c>
    </row>
    <row r="937" spans="2:42" x14ac:dyDescent="0.35"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</row>
    <row r="938" spans="2:42" x14ac:dyDescent="0.35">
      <c r="B938" s="6" t="s">
        <v>370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</row>
    <row r="939" spans="2:42" x14ac:dyDescent="0.35">
      <c r="B939" s="24" t="s">
        <v>59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</row>
    <row r="940" spans="2:42" x14ac:dyDescent="0.35">
      <c r="B940" t="s">
        <v>143</v>
      </c>
      <c r="C940" s="17">
        <v>0.17651752309590699</v>
      </c>
      <c r="D940" s="17">
        <v>0.19319125027638001</v>
      </c>
      <c r="E940" s="17">
        <v>0.16082536856913801</v>
      </c>
      <c r="F940" s="17"/>
      <c r="G940" s="17">
        <v>5.4398230918040601E-2</v>
      </c>
      <c r="H940" s="17">
        <v>8.0622874449800805E-2</v>
      </c>
      <c r="I940" s="17">
        <v>0.19181479400139501</v>
      </c>
      <c r="J940" s="17">
        <v>0.220867576971368</v>
      </c>
      <c r="K940" s="17">
        <v>0.252121328288264</v>
      </c>
      <c r="L940" s="17">
        <v>0.237394436053113</v>
      </c>
      <c r="M940" s="17"/>
      <c r="N940" s="17">
        <v>0.19713029536923801</v>
      </c>
      <c r="O940" s="17">
        <v>0.155082001191647</v>
      </c>
      <c r="P940" s="17">
        <v>0.17541403672032299</v>
      </c>
      <c r="Q940" s="17">
        <v>0.178593139227541</v>
      </c>
      <c r="R940" s="17"/>
      <c r="S940" s="17">
        <v>0.16545292445787199</v>
      </c>
      <c r="T940" s="17">
        <v>0.15796979292942001</v>
      </c>
      <c r="U940" s="17">
        <v>0.174765910489702</v>
      </c>
      <c r="V940" s="17">
        <v>0.16870870782214001</v>
      </c>
      <c r="W940" s="17">
        <v>0.13360117488391801</v>
      </c>
      <c r="X940" s="17">
        <v>0.22148001268961701</v>
      </c>
      <c r="Y940" s="17">
        <v>0.18715571713962201</v>
      </c>
      <c r="Z940" s="17">
        <v>0.19534852136170799</v>
      </c>
      <c r="AA940" s="17">
        <v>0.19826293091859401</v>
      </c>
      <c r="AB940" s="17">
        <v>0.16070418982335599</v>
      </c>
      <c r="AC940" s="17">
        <v>0.16219972568650101</v>
      </c>
      <c r="AD940" s="17">
        <v>0.24018997948322099</v>
      </c>
      <c r="AE940" s="17"/>
      <c r="AF940" s="17">
        <v>0.21062997607409401</v>
      </c>
      <c r="AG940" s="17">
        <v>0.131155650656508</v>
      </c>
      <c r="AH940" s="17"/>
      <c r="AI940" s="17">
        <v>0.19515705955722701</v>
      </c>
      <c r="AJ940" s="17">
        <v>0.168114224012404</v>
      </c>
      <c r="AK940" s="17"/>
      <c r="AL940" s="17">
        <v>0.19364455420041299</v>
      </c>
      <c r="AM940" s="17">
        <v>0.17521594542973801</v>
      </c>
      <c r="AN940" s="17"/>
      <c r="AO940" s="17">
        <v>0.16518126544182801</v>
      </c>
      <c r="AP940" s="17">
        <v>0.17960801581076399</v>
      </c>
    </row>
    <row r="941" spans="2:42" x14ac:dyDescent="0.35">
      <c r="B941" t="s">
        <v>144</v>
      </c>
      <c r="C941" s="17">
        <v>0.17870208296145401</v>
      </c>
      <c r="D941" s="17">
        <v>0.17815775262021999</v>
      </c>
      <c r="E941" s="17">
        <v>0.17855385309177199</v>
      </c>
      <c r="F941" s="17"/>
      <c r="G941" s="17">
        <v>8.5426759378054301E-2</v>
      </c>
      <c r="H941" s="17">
        <v>0.152907197256797</v>
      </c>
      <c r="I941" s="17">
        <v>0.20084583760702501</v>
      </c>
      <c r="J941" s="17">
        <v>0.21256162176339</v>
      </c>
      <c r="K941" s="17">
        <v>0.19049704468027401</v>
      </c>
      <c r="L941" s="17">
        <v>0.20874113473449299</v>
      </c>
      <c r="M941" s="17"/>
      <c r="N941" s="17">
        <v>0.182101240968876</v>
      </c>
      <c r="O941" s="17">
        <v>0.187722576752477</v>
      </c>
      <c r="P941" s="17">
        <v>0.19560677634535401</v>
      </c>
      <c r="Q941" s="17">
        <v>0.15195936579326599</v>
      </c>
      <c r="R941" s="17"/>
      <c r="S941" s="17">
        <v>0.16866831116677999</v>
      </c>
      <c r="T941" s="17">
        <v>0.19859296247218899</v>
      </c>
      <c r="U941" s="17">
        <v>0.172963716212193</v>
      </c>
      <c r="V941" s="17">
        <v>0.199932398593202</v>
      </c>
      <c r="W941" s="17">
        <v>0.18395654759048299</v>
      </c>
      <c r="X941" s="17">
        <v>0.13344675586266799</v>
      </c>
      <c r="Y941" s="17">
        <v>0.15239471299478199</v>
      </c>
      <c r="Z941" s="17">
        <v>0.17248546347204999</v>
      </c>
      <c r="AA941" s="17">
        <v>0.181451104317537</v>
      </c>
      <c r="AB941" s="17">
        <v>0.199010814670813</v>
      </c>
      <c r="AC941" s="17">
        <v>0.19845868786535301</v>
      </c>
      <c r="AD941" s="17">
        <v>0.18916233346262801</v>
      </c>
      <c r="AE941" s="17"/>
      <c r="AF941" s="17">
        <v>0.21618157683540101</v>
      </c>
      <c r="AG941" s="17">
        <v>0.12969653746821799</v>
      </c>
      <c r="AH941" s="17"/>
      <c r="AI941" s="17">
        <v>0.21217351765431999</v>
      </c>
      <c r="AJ941" s="17">
        <v>0.16361208986737699</v>
      </c>
      <c r="AK941" s="17"/>
      <c r="AL941" s="17">
        <v>0.184297653844267</v>
      </c>
      <c r="AM941" s="17">
        <v>0.17827684463228299</v>
      </c>
      <c r="AN941" s="17"/>
      <c r="AO941" s="17">
        <v>0.204849295873308</v>
      </c>
      <c r="AP941" s="17">
        <v>0.171573824811038</v>
      </c>
    </row>
    <row r="942" spans="2:42" x14ac:dyDescent="0.35">
      <c r="B942" t="s">
        <v>145</v>
      </c>
      <c r="C942" s="17">
        <v>0.168482612633583</v>
      </c>
      <c r="D942" s="17">
        <v>0.18662915886762901</v>
      </c>
      <c r="E942" s="17">
        <v>0.15137458000409501</v>
      </c>
      <c r="F942" s="17"/>
      <c r="G942" s="17">
        <v>0.14749743752555899</v>
      </c>
      <c r="H942" s="17">
        <v>0.18466952803898001</v>
      </c>
      <c r="I942" s="17">
        <v>0.21967605619543601</v>
      </c>
      <c r="J942" s="17">
        <v>0.18482933492541101</v>
      </c>
      <c r="K942" s="17">
        <v>0.18352713914332999</v>
      </c>
      <c r="L942" s="17">
        <v>0.104223892009948</v>
      </c>
      <c r="M942" s="17"/>
      <c r="N942" s="17">
        <v>0.19574862028515</v>
      </c>
      <c r="O942" s="17">
        <v>0.17713191339731901</v>
      </c>
      <c r="P942" s="17">
        <v>0.16513049070557601</v>
      </c>
      <c r="Q942" s="17">
        <v>0.13524788610838501</v>
      </c>
      <c r="R942" s="17"/>
      <c r="S942" s="17">
        <v>0.17443892277818901</v>
      </c>
      <c r="T942" s="17">
        <v>0.167787829241969</v>
      </c>
      <c r="U942" s="17">
        <v>0.157470296391755</v>
      </c>
      <c r="V942" s="17">
        <v>0.13121515163754899</v>
      </c>
      <c r="W942" s="17">
        <v>0.21611233212445699</v>
      </c>
      <c r="X942" s="17">
        <v>0.17454317246846901</v>
      </c>
      <c r="Y942" s="17">
        <v>0.18081451525599199</v>
      </c>
      <c r="Z942" s="17">
        <v>0.15155831424965799</v>
      </c>
      <c r="AA942" s="17">
        <v>0.16237783245090301</v>
      </c>
      <c r="AB942" s="17">
        <v>0.151478437756807</v>
      </c>
      <c r="AC942" s="17">
        <v>0.18805559168354899</v>
      </c>
      <c r="AD942" s="17">
        <v>0.18600507116557799</v>
      </c>
      <c r="AE942" s="17"/>
      <c r="AF942" s="17">
        <v>0.181288694512032</v>
      </c>
      <c r="AG942" s="17">
        <v>0.15194178947199699</v>
      </c>
      <c r="AH942" s="17"/>
      <c r="AI942" s="17">
        <v>0.19142160586878201</v>
      </c>
      <c r="AJ942" s="17">
        <v>0.15814098095031401</v>
      </c>
      <c r="AK942" s="17"/>
      <c r="AL942" s="17">
        <v>0.18986018191051399</v>
      </c>
      <c r="AM942" s="17">
        <v>0.166858013100946</v>
      </c>
      <c r="AN942" s="17"/>
      <c r="AO942" s="17">
        <v>0.179120261863881</v>
      </c>
      <c r="AP942" s="17">
        <v>0.165582574679911</v>
      </c>
    </row>
    <row r="943" spans="2:42" x14ac:dyDescent="0.35">
      <c r="B943" t="s">
        <v>146</v>
      </c>
      <c r="C943" s="17">
        <v>6.8637383247372799E-2</v>
      </c>
      <c r="D943" s="17">
        <v>6.4476923550972398E-2</v>
      </c>
      <c r="E943" s="17">
        <v>7.2622652883721397E-2</v>
      </c>
      <c r="F943" s="17"/>
      <c r="G943" s="17">
        <v>9.0431046675258406E-2</v>
      </c>
      <c r="H943" s="17">
        <v>9.8910509310220995E-2</v>
      </c>
      <c r="I943" s="17">
        <v>5.34950823107836E-2</v>
      </c>
      <c r="J943" s="17">
        <v>4.84339344468417E-2</v>
      </c>
      <c r="K943" s="17">
        <v>4.1026751919906103E-2</v>
      </c>
      <c r="L943" s="17">
        <v>7.6582940070872796E-2</v>
      </c>
      <c r="M943" s="17"/>
      <c r="N943" s="17">
        <v>7.4500763019331201E-2</v>
      </c>
      <c r="O943" s="17">
        <v>5.8344198679778601E-2</v>
      </c>
      <c r="P943" s="17">
        <v>7.2757903450488506E-2</v>
      </c>
      <c r="Q943" s="17">
        <v>7.0285228129088897E-2</v>
      </c>
      <c r="R943" s="17"/>
      <c r="S943" s="17">
        <v>6.4045317290525303E-2</v>
      </c>
      <c r="T943" s="17">
        <v>7.8982465156662102E-2</v>
      </c>
      <c r="U943" s="17">
        <v>7.6979394114108202E-2</v>
      </c>
      <c r="V943" s="17">
        <v>0.12108265749477901</v>
      </c>
      <c r="W943" s="17">
        <v>4.9043561100976199E-2</v>
      </c>
      <c r="X943" s="17">
        <v>8.0265614523505904E-2</v>
      </c>
      <c r="Y943" s="17">
        <v>6.8014787869955795E-2</v>
      </c>
      <c r="Z943" s="17">
        <v>6.5139721397317801E-2</v>
      </c>
      <c r="AA943" s="17">
        <v>7.0515620868880094E-2</v>
      </c>
      <c r="AB943" s="17">
        <v>3.4134118949372197E-2</v>
      </c>
      <c r="AC943" s="17">
        <v>3.60521434759754E-2</v>
      </c>
      <c r="AD943" s="17">
        <v>3.34664173328015E-2</v>
      </c>
      <c r="AE943" s="17"/>
      <c r="AF943" s="17">
        <v>6.2545503335051503E-2</v>
      </c>
      <c r="AG943" s="17">
        <v>7.7467515759207004E-2</v>
      </c>
      <c r="AH943" s="17"/>
      <c r="AI943" s="17">
        <v>7.2821297750112798E-2</v>
      </c>
      <c r="AJ943" s="17">
        <v>6.6751140798195302E-2</v>
      </c>
      <c r="AK943" s="17"/>
      <c r="AL943" s="17">
        <v>5.2895423065035398E-2</v>
      </c>
      <c r="AM943" s="17">
        <v>6.9833701726042099E-2</v>
      </c>
      <c r="AN943" s="17"/>
      <c r="AO943" s="17">
        <v>7.0795108987980498E-2</v>
      </c>
      <c r="AP943" s="17">
        <v>6.8049143646131197E-2</v>
      </c>
    </row>
    <row r="944" spans="2:42" x14ac:dyDescent="0.35">
      <c r="B944" t="s">
        <v>147</v>
      </c>
      <c r="C944" s="17">
        <v>5.7363829684575499E-2</v>
      </c>
      <c r="D944" s="17">
        <v>5.5552404834997002E-2</v>
      </c>
      <c r="E944" s="17">
        <v>5.8921470367655798E-2</v>
      </c>
      <c r="F944" s="17"/>
      <c r="G944" s="17">
        <v>8.8790219161475503E-2</v>
      </c>
      <c r="H944" s="17">
        <v>9.15318448656713E-2</v>
      </c>
      <c r="I944" s="17">
        <v>5.7771028187475003E-2</v>
      </c>
      <c r="J944" s="17">
        <v>4.4439011002610503E-2</v>
      </c>
      <c r="K944" s="17">
        <v>4.5671634676908199E-2</v>
      </c>
      <c r="L944" s="17">
        <v>2.64209326664488E-2</v>
      </c>
      <c r="M944" s="17"/>
      <c r="N944" s="17">
        <v>6.8596548743901503E-2</v>
      </c>
      <c r="O944" s="17">
        <v>4.7961028817112901E-2</v>
      </c>
      <c r="P944" s="17">
        <v>7.4226541884325203E-2</v>
      </c>
      <c r="Q944" s="17">
        <v>4.09245332615224E-2</v>
      </c>
      <c r="R944" s="17"/>
      <c r="S944" s="17">
        <v>6.8568657528277802E-2</v>
      </c>
      <c r="T944" s="17">
        <v>3.7197857757515398E-2</v>
      </c>
      <c r="U944" s="17">
        <v>7.5630319941515006E-2</v>
      </c>
      <c r="V944" s="17">
        <v>6.3676279139580794E-2</v>
      </c>
      <c r="W944" s="17">
        <v>6.1268834099323898E-2</v>
      </c>
      <c r="X944" s="17">
        <v>3.7424666601102503E-2</v>
      </c>
      <c r="Y944" s="17">
        <v>6.6115034782054799E-2</v>
      </c>
      <c r="Z944" s="17">
        <v>1.46093490374844E-2</v>
      </c>
      <c r="AA944" s="17">
        <v>6.1555138713650502E-2</v>
      </c>
      <c r="AB944" s="17">
        <v>6.6404024182361895E-2</v>
      </c>
      <c r="AC944" s="17">
        <v>5.2434368814231302E-2</v>
      </c>
      <c r="AD944" s="17">
        <v>7.46717758630321E-2</v>
      </c>
      <c r="AE944" s="17"/>
      <c r="AF944" s="17">
        <v>4.7574111835258497E-2</v>
      </c>
      <c r="AG944" s="17">
        <v>7.1085281294720803E-2</v>
      </c>
      <c r="AH944" s="17"/>
      <c r="AI944" s="17">
        <v>5.9040849162068101E-2</v>
      </c>
      <c r="AJ944" s="17">
        <v>5.6607775677144798E-2</v>
      </c>
      <c r="AK944" s="17"/>
      <c r="AL944" s="17">
        <v>8.6706317433557403E-2</v>
      </c>
      <c r="AM944" s="17">
        <v>5.5133932016328303E-2</v>
      </c>
      <c r="AN944" s="17"/>
      <c r="AO944" s="17">
        <v>5.3660851826078201E-2</v>
      </c>
      <c r="AP944" s="17">
        <v>5.8373336211700398E-2</v>
      </c>
    </row>
    <row r="945" spans="2:42" x14ac:dyDescent="0.35">
      <c r="B945" t="s">
        <v>148</v>
      </c>
      <c r="C945" s="17">
        <v>2.6794557711117099E-2</v>
      </c>
      <c r="D945" s="17">
        <v>2.6658911699197901E-2</v>
      </c>
      <c r="E945" s="17">
        <v>2.7121253847408999E-2</v>
      </c>
      <c r="F945" s="17"/>
      <c r="G945" s="17">
        <v>7.7234424655126796E-2</v>
      </c>
      <c r="H945" s="17">
        <v>3.0988380406582701E-2</v>
      </c>
      <c r="I945" s="17">
        <v>1.59995246539066E-2</v>
      </c>
      <c r="J945" s="17">
        <v>2.0754522581344699E-2</v>
      </c>
      <c r="K945" s="17">
        <v>1.74024111524477E-2</v>
      </c>
      <c r="L945" s="17">
        <v>9.6167883258292605E-3</v>
      </c>
      <c r="M945" s="17"/>
      <c r="N945" s="17">
        <v>2.7420530872518101E-2</v>
      </c>
      <c r="O945" s="17">
        <v>3.5139815372377703E-2</v>
      </c>
      <c r="P945" s="17">
        <v>2.09998717809383E-2</v>
      </c>
      <c r="Q945" s="17">
        <v>2.15184427943685E-2</v>
      </c>
      <c r="R945" s="17"/>
      <c r="S945" s="17">
        <v>3.9335264527340097E-2</v>
      </c>
      <c r="T945" s="17">
        <v>3.3922803270782703E-2</v>
      </c>
      <c r="U945" s="17">
        <v>1.8864926385026001E-2</v>
      </c>
      <c r="V945" s="17">
        <v>2.9717784431430399E-2</v>
      </c>
      <c r="W945" s="17">
        <v>1.27371842583272E-2</v>
      </c>
      <c r="X945" s="17">
        <v>3.1361426648154597E-2</v>
      </c>
      <c r="Y945" s="17">
        <v>1.69487722368259E-2</v>
      </c>
      <c r="Z945" s="17">
        <v>1.4816563397824299E-2</v>
      </c>
      <c r="AA945" s="17">
        <v>3.4186896444926701E-2</v>
      </c>
      <c r="AB945" s="17">
        <v>2.1874861733862098E-2</v>
      </c>
      <c r="AC945" s="17">
        <v>1.7626373568154101E-2</v>
      </c>
      <c r="AD945" s="17">
        <v>1.4040621790949601E-2</v>
      </c>
      <c r="AE945" s="17"/>
      <c r="AF945" s="17">
        <v>1.5893839376641E-2</v>
      </c>
      <c r="AG945" s="17">
        <v>4.1744934780235103E-2</v>
      </c>
      <c r="AH945" s="17"/>
      <c r="AI945" s="17">
        <v>2.5472434694189399E-2</v>
      </c>
      <c r="AJ945" s="17">
        <v>2.7390613045405202E-2</v>
      </c>
      <c r="AK945" s="17"/>
      <c r="AL945" s="17">
        <v>4.4622309277215499E-2</v>
      </c>
      <c r="AM945" s="17">
        <v>2.5439728427812301E-2</v>
      </c>
      <c r="AN945" s="17"/>
      <c r="AO945" s="17">
        <v>2.4733940421424402E-2</v>
      </c>
      <c r="AP945" s="17">
        <v>2.7356323588025599E-2</v>
      </c>
    </row>
    <row r="946" spans="2:42" x14ac:dyDescent="0.35">
      <c r="B946" t="s">
        <v>149</v>
      </c>
      <c r="C946" s="17">
        <v>2.4666648474562701E-2</v>
      </c>
      <c r="D946" s="17">
        <v>1.9732876780920498E-2</v>
      </c>
      <c r="E946" s="17">
        <v>2.9662342220721599E-2</v>
      </c>
      <c r="F946" s="17"/>
      <c r="G946" s="17">
        <v>4.7180125692913501E-2</v>
      </c>
      <c r="H946" s="17">
        <v>4.1250473711824803E-2</v>
      </c>
      <c r="I946" s="17">
        <v>2.40701600207276E-2</v>
      </c>
      <c r="J946" s="17">
        <v>1.4342404392242301E-2</v>
      </c>
      <c r="K946" s="17">
        <v>1.18240120312318E-2</v>
      </c>
      <c r="L946" s="17">
        <v>1.3538074752638501E-2</v>
      </c>
      <c r="M946" s="17"/>
      <c r="N946" s="17">
        <v>2.71849580532251E-2</v>
      </c>
      <c r="O946" s="17">
        <v>2.24041783204013E-2</v>
      </c>
      <c r="P946" s="17">
        <v>2.24112470626514E-2</v>
      </c>
      <c r="Q946" s="17">
        <v>2.66104683518722E-2</v>
      </c>
      <c r="R946" s="17"/>
      <c r="S946" s="17">
        <v>3.0161311477015399E-2</v>
      </c>
      <c r="T946" s="17">
        <v>2.07525738533367E-2</v>
      </c>
      <c r="U946" s="17">
        <v>2.71081973943086E-2</v>
      </c>
      <c r="V946" s="17">
        <v>1.8935484923396001E-2</v>
      </c>
      <c r="W946" s="17">
        <v>1.6101783806408299E-2</v>
      </c>
      <c r="X946" s="17">
        <v>3.0786702014682199E-2</v>
      </c>
      <c r="Y946" s="17">
        <v>1.8068597453702099E-2</v>
      </c>
      <c r="Z946" s="17">
        <v>2.1816809749569802E-2</v>
      </c>
      <c r="AA946" s="17">
        <v>1.5055577995129601E-2</v>
      </c>
      <c r="AB946" s="17">
        <v>2.25120120186048E-2</v>
      </c>
      <c r="AC946" s="17">
        <v>4.2850100753696697E-2</v>
      </c>
      <c r="AD946" s="17">
        <v>6.1334720551294297E-2</v>
      </c>
      <c r="AE946" s="17"/>
      <c r="AF946" s="17">
        <v>1.6087456425870599E-2</v>
      </c>
      <c r="AG946" s="17">
        <v>3.6464725064316902E-2</v>
      </c>
      <c r="AH946" s="17"/>
      <c r="AI946" s="17">
        <v>2.4143808585210799E-2</v>
      </c>
      <c r="AJ946" s="17">
        <v>2.49023614158221E-2</v>
      </c>
      <c r="AK946" s="17"/>
      <c r="AL946" s="17">
        <v>2.2074901526825501E-2</v>
      </c>
      <c r="AM946" s="17">
        <v>2.4863609636304899E-2</v>
      </c>
      <c r="AN946" s="17"/>
      <c r="AO946" s="17">
        <v>2.80627702798029E-2</v>
      </c>
      <c r="AP946" s="17">
        <v>2.37407971029607E-2</v>
      </c>
    </row>
    <row r="947" spans="2:42" x14ac:dyDescent="0.35">
      <c r="B947" t="s">
        <v>150</v>
      </c>
      <c r="C947" s="17">
        <v>1.0419695715016299E-2</v>
      </c>
      <c r="D947" s="17">
        <v>1.16868878122724E-2</v>
      </c>
      <c r="E947" s="17">
        <v>9.2580764007197704E-3</v>
      </c>
      <c r="F947" s="17"/>
      <c r="G947" s="17">
        <v>2.2888509127211399E-2</v>
      </c>
      <c r="H947" s="17">
        <v>2.38097317118145E-2</v>
      </c>
      <c r="I947" s="17">
        <v>9.6768116685358695E-3</v>
      </c>
      <c r="J947" s="17">
        <v>1.7200731262720301E-3</v>
      </c>
      <c r="K947" s="17">
        <v>0</v>
      </c>
      <c r="L947" s="17">
        <v>5.7963894494907301E-3</v>
      </c>
      <c r="M947" s="17"/>
      <c r="N947" s="17">
        <v>9.2127302558044008E-3</v>
      </c>
      <c r="O947" s="17">
        <v>1.13940208660593E-2</v>
      </c>
      <c r="P947" s="17">
        <v>9.0832196276073793E-3</v>
      </c>
      <c r="Q947" s="17">
        <v>1.2026247587201999E-2</v>
      </c>
      <c r="R947" s="17"/>
      <c r="S947" s="17">
        <v>1.4746185374398601E-2</v>
      </c>
      <c r="T947" s="17">
        <v>1.49486203128745E-2</v>
      </c>
      <c r="U947" s="17">
        <v>9.4969879909544801E-3</v>
      </c>
      <c r="V947" s="17">
        <v>7.0168330897937697E-3</v>
      </c>
      <c r="W947" s="17">
        <v>1.9842328044386098E-2</v>
      </c>
      <c r="X947" s="17">
        <v>1.5452382850141199E-2</v>
      </c>
      <c r="Y947" s="17">
        <v>8.1637124172883203E-3</v>
      </c>
      <c r="Z947" s="17">
        <v>1.44317486796131E-2</v>
      </c>
      <c r="AA947" s="17">
        <v>0</v>
      </c>
      <c r="AB947" s="17">
        <v>1.1202326503835101E-2</v>
      </c>
      <c r="AC947" s="17">
        <v>0</v>
      </c>
      <c r="AD947" s="17">
        <v>0</v>
      </c>
      <c r="AE947" s="17"/>
      <c r="AF947" s="17">
        <v>6.3652329668004003E-3</v>
      </c>
      <c r="AG947" s="17">
        <v>1.5984422853493399E-2</v>
      </c>
      <c r="AH947" s="17"/>
      <c r="AI947" s="17">
        <v>1.13030175957396E-2</v>
      </c>
      <c r="AJ947" s="17">
        <v>1.00214659647152E-2</v>
      </c>
      <c r="AK947" s="17"/>
      <c r="AL947" s="17">
        <v>1.9473136274341701E-2</v>
      </c>
      <c r="AM947" s="17">
        <v>9.7316747753618694E-3</v>
      </c>
      <c r="AN947" s="17"/>
      <c r="AO947" s="17">
        <v>1.32109793186743E-2</v>
      </c>
      <c r="AP947" s="17">
        <v>9.6587354488123604E-3</v>
      </c>
    </row>
    <row r="948" spans="2:42" x14ac:dyDescent="0.35">
      <c r="B948" t="s">
        <v>151</v>
      </c>
      <c r="C948" s="17">
        <v>8.0468014123411993E-2</v>
      </c>
      <c r="D948" s="17">
        <v>6.3965815246461305E-2</v>
      </c>
      <c r="E948" s="17">
        <v>9.5788680756417097E-2</v>
      </c>
      <c r="F948" s="17"/>
      <c r="G948" s="17">
        <v>0.100914751862956</v>
      </c>
      <c r="H948" s="17">
        <v>0.109327986157206</v>
      </c>
      <c r="I948" s="17">
        <v>6.1333125330660702E-2</v>
      </c>
      <c r="J948" s="17">
        <v>7.3245166635217199E-2</v>
      </c>
      <c r="K948" s="17">
        <v>6.4786522576294706E-2</v>
      </c>
      <c r="L948" s="17">
        <v>7.5169575357904306E-2</v>
      </c>
      <c r="M948" s="17"/>
      <c r="N948" s="17">
        <v>5.9285105551473802E-2</v>
      </c>
      <c r="O948" s="17">
        <v>8.8633417515563404E-2</v>
      </c>
      <c r="P948" s="17">
        <v>6.9419563706565296E-2</v>
      </c>
      <c r="Q948" s="17">
        <v>0.103114080876981</v>
      </c>
      <c r="R948" s="17"/>
      <c r="S948" s="17">
        <v>9.7843446541318102E-2</v>
      </c>
      <c r="T948" s="17">
        <v>7.1736223581184796E-2</v>
      </c>
      <c r="U948" s="17">
        <v>6.8267969838345904E-2</v>
      </c>
      <c r="V948" s="17">
        <v>5.7818248973627299E-2</v>
      </c>
      <c r="W948" s="17">
        <v>7.5870979457894006E-2</v>
      </c>
      <c r="X948" s="17">
        <v>6.0272804484474703E-2</v>
      </c>
      <c r="Y948" s="17">
        <v>9.8284359954164499E-2</v>
      </c>
      <c r="Z948" s="17">
        <v>9.5880211116412206E-2</v>
      </c>
      <c r="AA948" s="17">
        <v>8.3923257283129493E-2</v>
      </c>
      <c r="AB948" s="17">
        <v>0.10712939319324</v>
      </c>
      <c r="AC948" s="17">
        <v>8.0582407459193706E-2</v>
      </c>
      <c r="AD948" s="17">
        <v>4.81443616305334E-2</v>
      </c>
      <c r="AE948" s="17"/>
      <c r="AF948" s="17">
        <v>7.5426295075967903E-2</v>
      </c>
      <c r="AG948" s="17">
        <v>8.6193421803044401E-2</v>
      </c>
      <c r="AH948" s="17"/>
      <c r="AI948" s="17">
        <v>5.5479502995021697E-2</v>
      </c>
      <c r="AJ948" s="17">
        <v>9.1733634011496701E-2</v>
      </c>
      <c r="AK948" s="17"/>
      <c r="AL948" s="17">
        <v>6.6859652671756697E-2</v>
      </c>
      <c r="AM948" s="17">
        <v>8.1502188653169202E-2</v>
      </c>
      <c r="AN948" s="17"/>
      <c r="AO948" s="17">
        <v>7.4284245052294695E-2</v>
      </c>
      <c r="AP948" s="17">
        <v>8.2153834422121305E-2</v>
      </c>
    </row>
    <row r="949" spans="2:42" x14ac:dyDescent="0.35">
      <c r="B949" t="s">
        <v>152</v>
      </c>
      <c r="C949" s="17">
        <v>0.198509534046583</v>
      </c>
      <c r="D949" s="17">
        <v>0.18878764896605299</v>
      </c>
      <c r="E949" s="17">
        <v>0.208046614930049</v>
      </c>
      <c r="F949" s="17"/>
      <c r="G949" s="17">
        <v>0.25313713097731699</v>
      </c>
      <c r="H949" s="17">
        <v>0.18149050209006001</v>
      </c>
      <c r="I949" s="17">
        <v>0.15597156390691799</v>
      </c>
      <c r="J949" s="17">
        <v>0.174324142309953</v>
      </c>
      <c r="K949" s="17">
        <v>0.186386768802078</v>
      </c>
      <c r="L949" s="17">
        <v>0.23829702850505599</v>
      </c>
      <c r="M949" s="17"/>
      <c r="N949" s="17">
        <v>0.15522943718072801</v>
      </c>
      <c r="O949" s="17">
        <v>0.20902437998776399</v>
      </c>
      <c r="P949" s="17">
        <v>0.17700760523912301</v>
      </c>
      <c r="Q949" s="17">
        <v>0.251694147124085</v>
      </c>
      <c r="R949" s="17"/>
      <c r="S949" s="17">
        <v>0.160269014382768</v>
      </c>
      <c r="T949" s="17">
        <v>0.21470131156314301</v>
      </c>
      <c r="U949" s="17">
        <v>0.20051363798364799</v>
      </c>
      <c r="V949" s="17">
        <v>0.19194600510245999</v>
      </c>
      <c r="W949" s="17">
        <v>0.22192872343470901</v>
      </c>
      <c r="X949" s="17">
        <v>0.198162640905931</v>
      </c>
      <c r="Y949" s="17">
        <v>0.19982057609072701</v>
      </c>
      <c r="Z949" s="17">
        <v>0.253913297538362</v>
      </c>
      <c r="AA949" s="17">
        <v>0.190040048793473</v>
      </c>
      <c r="AB949" s="17">
        <v>0.211960033267067</v>
      </c>
      <c r="AC949" s="17">
        <v>0.21523353433789999</v>
      </c>
      <c r="AD949" s="17">
        <v>0.152984718719961</v>
      </c>
      <c r="AE949" s="17"/>
      <c r="AF949" s="17">
        <v>0.16201123587708799</v>
      </c>
      <c r="AG949" s="17">
        <v>0.24564364265531899</v>
      </c>
      <c r="AH949" s="17"/>
      <c r="AI949" s="17">
        <v>0.14646427789012301</v>
      </c>
      <c r="AJ949" s="17">
        <v>0.22197319980178401</v>
      </c>
      <c r="AK949" s="17"/>
      <c r="AL949" s="17">
        <v>0.13956586979607399</v>
      </c>
      <c r="AM949" s="17">
        <v>0.20298898856981801</v>
      </c>
      <c r="AN949" s="17"/>
      <c r="AO949" s="17">
        <v>0.18281127240581599</v>
      </c>
      <c r="AP949" s="17">
        <v>0.20278919711680701</v>
      </c>
    </row>
    <row r="950" spans="2:42" x14ac:dyDescent="0.35">
      <c r="B950" t="s">
        <v>75</v>
      </c>
      <c r="C950" s="17">
        <v>9.4381183064159609E-3</v>
      </c>
      <c r="D950" s="17">
        <v>1.11603693448968E-2</v>
      </c>
      <c r="E950" s="17">
        <v>7.8251069283008495E-3</v>
      </c>
      <c r="F950" s="17"/>
      <c r="G950" s="17">
        <v>3.2101364026087598E-2</v>
      </c>
      <c r="H950" s="17">
        <v>4.4909720010418803E-3</v>
      </c>
      <c r="I950" s="17">
        <v>9.3460161171364797E-3</v>
      </c>
      <c r="J950" s="17">
        <v>4.4822118453490102E-3</v>
      </c>
      <c r="K950" s="17">
        <v>6.75638672926537E-3</v>
      </c>
      <c r="L950" s="17">
        <v>4.2188080742057901E-3</v>
      </c>
      <c r="M950" s="17"/>
      <c r="N950" s="17">
        <v>3.5897696997539501E-3</v>
      </c>
      <c r="O950" s="17">
        <v>7.1624690994991601E-3</v>
      </c>
      <c r="P950" s="17">
        <v>1.79427434770476E-2</v>
      </c>
      <c r="Q950" s="17">
        <v>8.0264607456889802E-3</v>
      </c>
      <c r="R950" s="17"/>
      <c r="S950" s="17">
        <v>1.6470644475516001E-2</v>
      </c>
      <c r="T950" s="17">
        <v>3.4075598609230998E-3</v>
      </c>
      <c r="U950" s="17">
        <v>1.7938643258443299E-2</v>
      </c>
      <c r="V950" s="17">
        <v>9.9504487920419101E-3</v>
      </c>
      <c r="W950" s="17">
        <v>9.5365511991173206E-3</v>
      </c>
      <c r="X950" s="17">
        <v>1.6803820951253299E-2</v>
      </c>
      <c r="Y950" s="17">
        <v>4.2192138048856099E-3</v>
      </c>
      <c r="Z950" s="17">
        <v>0</v>
      </c>
      <c r="AA950" s="17">
        <v>2.6315922137766E-3</v>
      </c>
      <c r="AB950" s="17">
        <v>1.35897879006806E-2</v>
      </c>
      <c r="AC950" s="17">
        <v>6.5070663554456596E-3</v>
      </c>
      <c r="AD950" s="17">
        <v>0</v>
      </c>
      <c r="AE950" s="17"/>
      <c r="AF950" s="17">
        <v>5.9960776857943404E-3</v>
      </c>
      <c r="AG950" s="17">
        <v>1.2622078192940299E-2</v>
      </c>
      <c r="AH950" s="17"/>
      <c r="AI950" s="17">
        <v>6.52262824720631E-3</v>
      </c>
      <c r="AJ950" s="17">
        <v>1.07525144553418E-2</v>
      </c>
      <c r="AK950" s="17"/>
      <c r="AL950" s="17">
        <v>0</v>
      </c>
      <c r="AM950" s="17">
        <v>1.01553730321966E-2</v>
      </c>
      <c r="AN950" s="17"/>
      <c r="AO950" s="17">
        <v>3.29000852891139E-3</v>
      </c>
      <c r="AP950" s="17">
        <v>1.1114217161727599E-2</v>
      </c>
    </row>
    <row r="951" spans="2:42" x14ac:dyDescent="0.35"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</row>
    <row r="952" spans="2:42" x14ac:dyDescent="0.35">
      <c r="B952" s="6" t="s">
        <v>371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</row>
    <row r="953" spans="2:42" x14ac:dyDescent="0.35">
      <c r="B953" s="24" t="s">
        <v>59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</row>
    <row r="954" spans="2:42" x14ac:dyDescent="0.35">
      <c r="B954" t="s">
        <v>143</v>
      </c>
      <c r="C954" s="17">
        <v>0.204286577768995</v>
      </c>
      <c r="D954" s="17">
        <v>0.256458896321063</v>
      </c>
      <c r="E954" s="17">
        <v>0.15347228855379599</v>
      </c>
      <c r="F954" s="17"/>
      <c r="G954" s="17">
        <v>8.68227184862745E-2</v>
      </c>
      <c r="H954" s="17">
        <v>0.13370337382396799</v>
      </c>
      <c r="I954" s="17">
        <v>0.21376180869637401</v>
      </c>
      <c r="J954" s="17">
        <v>0.261511666852078</v>
      </c>
      <c r="K954" s="17">
        <v>0.31360040158565</v>
      </c>
      <c r="L954" s="17">
        <v>0.213017458156252</v>
      </c>
      <c r="M954" s="17"/>
      <c r="N954" s="17">
        <v>0.27333416589065301</v>
      </c>
      <c r="O954" s="17">
        <v>0.22179651225230401</v>
      </c>
      <c r="P954" s="17">
        <v>0.13950062603514499</v>
      </c>
      <c r="Q954" s="17">
        <v>0.167151686654502</v>
      </c>
      <c r="R954" s="17"/>
      <c r="S954" s="17">
        <v>0.25442851992958199</v>
      </c>
      <c r="T954" s="17">
        <v>0.21537667668032701</v>
      </c>
      <c r="U954" s="17">
        <v>0.19608751335642699</v>
      </c>
      <c r="V954" s="17">
        <v>0.208693750894268</v>
      </c>
      <c r="W954" s="17">
        <v>0.165403018153055</v>
      </c>
      <c r="X954" s="17">
        <v>0.145884786791215</v>
      </c>
      <c r="Y954" s="17">
        <v>0.189763904181908</v>
      </c>
      <c r="Z954" s="17">
        <v>0.15142245826116499</v>
      </c>
      <c r="AA954" s="17">
        <v>0.177202626357822</v>
      </c>
      <c r="AB954" s="17">
        <v>0.25518199862697</v>
      </c>
      <c r="AC954" s="17">
        <v>0.212464845822877</v>
      </c>
      <c r="AD954" s="17">
        <v>0.239346853352427</v>
      </c>
      <c r="AE954" s="17"/>
      <c r="AF954" s="17">
        <v>0.21724521673118699</v>
      </c>
      <c r="AG954" s="17">
        <v>0.18860436643811801</v>
      </c>
      <c r="AH954" s="17"/>
      <c r="AI954" s="17">
        <v>0.207631972203068</v>
      </c>
      <c r="AJ954" s="17">
        <v>0.20277836698059101</v>
      </c>
      <c r="AK954" s="17"/>
      <c r="AL954" s="17">
        <v>0.21006675662084601</v>
      </c>
      <c r="AM954" s="17">
        <v>0.203847310060883</v>
      </c>
      <c r="AN954" s="17"/>
      <c r="AO954" s="17">
        <v>0.171453091193079</v>
      </c>
      <c r="AP954" s="17">
        <v>0.21323764911569401</v>
      </c>
    </row>
    <row r="955" spans="2:42" x14ac:dyDescent="0.35">
      <c r="B955" t="s">
        <v>144</v>
      </c>
      <c r="C955" s="17">
        <v>0.215735796629033</v>
      </c>
      <c r="D955" s="17">
        <v>0.22862851630369299</v>
      </c>
      <c r="E955" s="17">
        <v>0.20410229361172</v>
      </c>
      <c r="F955" s="17"/>
      <c r="G955" s="17">
        <v>0.14165435696948001</v>
      </c>
      <c r="H955" s="17">
        <v>0.178666523039897</v>
      </c>
      <c r="I955" s="17">
        <v>0.238458063449661</v>
      </c>
      <c r="J955" s="17">
        <v>0.22465149130673001</v>
      </c>
      <c r="K955" s="17">
        <v>0.26184605278482498</v>
      </c>
      <c r="L955" s="17">
        <v>0.23891826997281601</v>
      </c>
      <c r="M955" s="17"/>
      <c r="N955" s="17">
        <v>0.24051061895242501</v>
      </c>
      <c r="O955" s="17">
        <v>0.22858102135896899</v>
      </c>
      <c r="P955" s="17">
        <v>0.20632722376648099</v>
      </c>
      <c r="Q955" s="17">
        <v>0.18540439706654799</v>
      </c>
      <c r="R955" s="17"/>
      <c r="S955" s="17">
        <v>0.203246824537128</v>
      </c>
      <c r="T955" s="17">
        <v>0.21419667840954701</v>
      </c>
      <c r="U955" s="17">
        <v>0.24136027563781501</v>
      </c>
      <c r="V955" s="17">
        <v>0.195973281313331</v>
      </c>
      <c r="W955" s="17">
        <v>0.21263033634629599</v>
      </c>
      <c r="X955" s="17">
        <v>0.23315403058307699</v>
      </c>
      <c r="Y955" s="17">
        <v>0.20600333285580599</v>
      </c>
      <c r="Z955" s="17">
        <v>0.30609550021439302</v>
      </c>
      <c r="AA955" s="17">
        <v>0.194399913015285</v>
      </c>
      <c r="AB955" s="17">
        <v>0.19504867412712101</v>
      </c>
      <c r="AC955" s="17">
        <v>0.230023876388636</v>
      </c>
      <c r="AD955" s="17">
        <v>0.249096906286464</v>
      </c>
      <c r="AE955" s="17"/>
      <c r="AF955" s="17">
        <v>0.236417667039381</v>
      </c>
      <c r="AG955" s="17">
        <v>0.189730578802463</v>
      </c>
      <c r="AH955" s="17"/>
      <c r="AI955" s="17">
        <v>0.25223921648255199</v>
      </c>
      <c r="AJ955" s="17">
        <v>0.19927888766907101</v>
      </c>
      <c r="AK955" s="17"/>
      <c r="AL955" s="17">
        <v>0.20138213027039201</v>
      </c>
      <c r="AM955" s="17">
        <v>0.21682661099411801</v>
      </c>
      <c r="AN955" s="17"/>
      <c r="AO955" s="17">
        <v>0.25141427247734899</v>
      </c>
      <c r="AP955" s="17">
        <v>0.20600912376651601</v>
      </c>
    </row>
    <row r="956" spans="2:42" x14ac:dyDescent="0.35">
      <c r="B956" t="s">
        <v>145</v>
      </c>
      <c r="C956" s="17">
        <v>0.15735477526164501</v>
      </c>
      <c r="D956" s="17">
        <v>0.15755577489095099</v>
      </c>
      <c r="E956" s="17">
        <v>0.157725152587749</v>
      </c>
      <c r="F956" s="17"/>
      <c r="G956" s="17">
        <v>0.176741893900252</v>
      </c>
      <c r="H956" s="17">
        <v>0.20259104312687301</v>
      </c>
      <c r="I956" s="17">
        <v>0.192601229326016</v>
      </c>
      <c r="J956" s="17">
        <v>0.16232766956311001</v>
      </c>
      <c r="K956" s="17">
        <v>9.75933502766025E-2</v>
      </c>
      <c r="L956" s="17">
        <v>0.114760348476127</v>
      </c>
      <c r="M956" s="17"/>
      <c r="N956" s="17">
        <v>0.17253600256249199</v>
      </c>
      <c r="O956" s="17">
        <v>0.15883341772787701</v>
      </c>
      <c r="P956" s="17">
        <v>0.171140075815571</v>
      </c>
      <c r="Q956" s="17">
        <v>0.12818132775362201</v>
      </c>
      <c r="R956" s="17"/>
      <c r="S956" s="17">
        <v>0.17556608536348201</v>
      </c>
      <c r="T956" s="17">
        <v>0.169433266680487</v>
      </c>
      <c r="U956" s="17">
        <v>0.13529247009324699</v>
      </c>
      <c r="V956" s="17">
        <v>0.156693437727975</v>
      </c>
      <c r="W956" s="17">
        <v>0.128826175859521</v>
      </c>
      <c r="X956" s="17">
        <v>0.118106106388102</v>
      </c>
      <c r="Y956" s="17">
        <v>0.188035244819759</v>
      </c>
      <c r="Z956" s="17">
        <v>0.14110356538126501</v>
      </c>
      <c r="AA956" s="17">
        <v>0.16574647871433801</v>
      </c>
      <c r="AB956" s="17">
        <v>0.15745292818210399</v>
      </c>
      <c r="AC956" s="17">
        <v>0.184216402356428</v>
      </c>
      <c r="AD956" s="17">
        <v>0.12941468495936101</v>
      </c>
      <c r="AE956" s="17"/>
      <c r="AF956" s="17">
        <v>0.15751433319454999</v>
      </c>
      <c r="AG956" s="17">
        <v>0.15614104579607799</v>
      </c>
      <c r="AH956" s="17"/>
      <c r="AI956" s="17">
        <v>0.187806376891029</v>
      </c>
      <c r="AJ956" s="17">
        <v>0.143626219479454</v>
      </c>
      <c r="AK956" s="17"/>
      <c r="AL956" s="17">
        <v>0.19925845111652499</v>
      </c>
      <c r="AM956" s="17">
        <v>0.15417028354849699</v>
      </c>
      <c r="AN956" s="17"/>
      <c r="AO956" s="17">
        <v>0.173289623129327</v>
      </c>
      <c r="AP956" s="17">
        <v>0.15301061400930299</v>
      </c>
    </row>
    <row r="957" spans="2:42" x14ac:dyDescent="0.35">
      <c r="B957" t="s">
        <v>146</v>
      </c>
      <c r="C957" s="17">
        <v>7.1784196305634707E-2</v>
      </c>
      <c r="D957" s="17">
        <v>6.3902084628118597E-2</v>
      </c>
      <c r="E957" s="17">
        <v>7.9999972885864495E-2</v>
      </c>
      <c r="F957" s="17"/>
      <c r="G957" s="17">
        <v>0.117696272499219</v>
      </c>
      <c r="H957" s="17">
        <v>0.105367629048834</v>
      </c>
      <c r="I957" s="17">
        <v>6.6044737254125296E-2</v>
      </c>
      <c r="J957" s="17">
        <v>7.0905159765836903E-2</v>
      </c>
      <c r="K957" s="17">
        <v>4.3347381671366099E-2</v>
      </c>
      <c r="L957" s="17">
        <v>3.8080371909403797E-2</v>
      </c>
      <c r="M957" s="17"/>
      <c r="N957" s="17">
        <v>6.6947815634826602E-2</v>
      </c>
      <c r="O957" s="17">
        <v>6.4395567144742802E-2</v>
      </c>
      <c r="P957" s="17">
        <v>9.5544777490145394E-2</v>
      </c>
      <c r="Q957" s="17">
        <v>6.4729621426926107E-2</v>
      </c>
      <c r="R957" s="17"/>
      <c r="S957" s="17">
        <v>8.2859878459803193E-2</v>
      </c>
      <c r="T957" s="17">
        <v>6.5901040689482299E-2</v>
      </c>
      <c r="U957" s="17">
        <v>7.6857163669011394E-2</v>
      </c>
      <c r="V957" s="17">
        <v>6.7407713294612703E-2</v>
      </c>
      <c r="W957" s="17">
        <v>8.3281130824322397E-2</v>
      </c>
      <c r="X957" s="17">
        <v>8.0094059402841297E-2</v>
      </c>
      <c r="Y957" s="17">
        <v>6.7472779816039899E-2</v>
      </c>
      <c r="Z957" s="17">
        <v>7.8363616364704902E-2</v>
      </c>
      <c r="AA957" s="17">
        <v>5.52230190276869E-2</v>
      </c>
      <c r="AB957" s="17">
        <v>6.7225486889517294E-2</v>
      </c>
      <c r="AC957" s="17">
        <v>7.2877450739350397E-2</v>
      </c>
      <c r="AD957" s="17">
        <v>6.8735383167876293E-2</v>
      </c>
      <c r="AE957" s="17"/>
      <c r="AF957" s="17">
        <v>6.3474909569890506E-2</v>
      </c>
      <c r="AG957" s="17">
        <v>8.3635115535346694E-2</v>
      </c>
      <c r="AH957" s="17"/>
      <c r="AI957" s="17">
        <v>6.7178449144411401E-2</v>
      </c>
      <c r="AJ957" s="17">
        <v>7.3860614406432004E-2</v>
      </c>
      <c r="AK957" s="17"/>
      <c r="AL957" s="17">
        <v>6.47897870523724E-2</v>
      </c>
      <c r="AM957" s="17">
        <v>7.2315740086722397E-2</v>
      </c>
      <c r="AN957" s="17"/>
      <c r="AO957" s="17">
        <v>6.6818791030848701E-2</v>
      </c>
      <c r="AP957" s="17">
        <v>7.3137866034772903E-2</v>
      </c>
    </row>
    <row r="958" spans="2:42" x14ac:dyDescent="0.35">
      <c r="B958" t="s">
        <v>147</v>
      </c>
      <c r="C958" s="17">
        <v>5.3908799408847699E-2</v>
      </c>
      <c r="D958" s="17">
        <v>4.8439012813912899E-2</v>
      </c>
      <c r="E958" s="17">
        <v>5.8400034692846298E-2</v>
      </c>
      <c r="F958" s="17"/>
      <c r="G958" s="17">
        <v>8.7160562602494801E-2</v>
      </c>
      <c r="H958" s="17">
        <v>8.2163301034706204E-2</v>
      </c>
      <c r="I958" s="17">
        <v>6.7006109924951901E-2</v>
      </c>
      <c r="J958" s="17">
        <v>2.38785488347526E-2</v>
      </c>
      <c r="K958" s="17">
        <v>4.1356957649016299E-2</v>
      </c>
      <c r="L958" s="17">
        <v>3.0719515779711201E-2</v>
      </c>
      <c r="M958" s="17"/>
      <c r="N958" s="17">
        <v>5.4333993705228102E-2</v>
      </c>
      <c r="O958" s="17">
        <v>4.3347127553162002E-2</v>
      </c>
      <c r="P958" s="17">
        <v>6.4190883678216099E-2</v>
      </c>
      <c r="Q958" s="17">
        <v>5.6090195904602798E-2</v>
      </c>
      <c r="R958" s="17"/>
      <c r="S958" s="17">
        <v>6.0271894036456899E-2</v>
      </c>
      <c r="T958" s="17">
        <v>5.3941822965940703E-2</v>
      </c>
      <c r="U958" s="17">
        <v>4.9908371925035201E-2</v>
      </c>
      <c r="V958" s="17">
        <v>6.0634612911363198E-2</v>
      </c>
      <c r="W958" s="17">
        <v>6.6440550119023598E-2</v>
      </c>
      <c r="X958" s="17">
        <v>4.3541940443674203E-2</v>
      </c>
      <c r="Y958" s="17">
        <v>3.6513943679871402E-2</v>
      </c>
      <c r="Z958" s="17">
        <v>3.8425045248023898E-2</v>
      </c>
      <c r="AA958" s="17">
        <v>4.5541340490053497E-2</v>
      </c>
      <c r="AB958" s="17">
        <v>5.0030970000343497E-2</v>
      </c>
      <c r="AC958" s="17">
        <v>8.4122683506404505E-2</v>
      </c>
      <c r="AD958" s="17">
        <v>7.5615080886849706E-2</v>
      </c>
      <c r="AE958" s="17"/>
      <c r="AF958" s="17">
        <v>5.1621184521519599E-2</v>
      </c>
      <c r="AG958" s="17">
        <v>5.6718246757910901E-2</v>
      </c>
      <c r="AH958" s="17"/>
      <c r="AI958" s="17">
        <v>4.1378578752436702E-2</v>
      </c>
      <c r="AJ958" s="17">
        <v>5.9557823566536598E-2</v>
      </c>
      <c r="AK958" s="17"/>
      <c r="AL958" s="17">
        <v>6.42578336306487E-2</v>
      </c>
      <c r="AM958" s="17">
        <v>5.3122319152734902E-2</v>
      </c>
      <c r="AN958" s="17"/>
      <c r="AO958" s="17">
        <v>5.6244558266458002E-2</v>
      </c>
      <c r="AP958" s="17">
        <v>5.3272024385433298E-2</v>
      </c>
    </row>
    <row r="959" spans="2:42" x14ac:dyDescent="0.35">
      <c r="B959" t="s">
        <v>148</v>
      </c>
      <c r="C959" s="17">
        <v>2.9202171592057499E-2</v>
      </c>
      <c r="D959" s="17">
        <v>2.7811301736556299E-2</v>
      </c>
      <c r="E959" s="17">
        <v>3.0771802290420602E-2</v>
      </c>
      <c r="F959" s="17"/>
      <c r="G959" s="17">
        <v>6.5204425664245794E-2</v>
      </c>
      <c r="H959" s="17">
        <v>3.9476700158426602E-2</v>
      </c>
      <c r="I959" s="17">
        <v>1.8514859612042099E-2</v>
      </c>
      <c r="J959" s="17">
        <v>3.1879562906174302E-2</v>
      </c>
      <c r="K959" s="17">
        <v>7.9814661929363505E-3</v>
      </c>
      <c r="L959" s="17">
        <v>1.7480650022497601E-2</v>
      </c>
      <c r="M959" s="17"/>
      <c r="N959" s="17">
        <v>2.1906454349963099E-2</v>
      </c>
      <c r="O959" s="17">
        <v>2.60187511636558E-2</v>
      </c>
      <c r="P959" s="17">
        <v>4.767620425684E-2</v>
      </c>
      <c r="Q959" s="17">
        <v>2.3131565108392899E-2</v>
      </c>
      <c r="R959" s="17"/>
      <c r="S959" s="17">
        <v>3.7555013115985802E-2</v>
      </c>
      <c r="T959" s="17">
        <v>2.7678970308626E-2</v>
      </c>
      <c r="U959" s="17">
        <v>1.74140238904823E-2</v>
      </c>
      <c r="V959" s="17">
        <v>5.0862071257167497E-2</v>
      </c>
      <c r="W959" s="17">
        <v>2.61277803552677E-2</v>
      </c>
      <c r="X959" s="17">
        <v>3.0024542621982502E-2</v>
      </c>
      <c r="Y959" s="17">
        <v>2.1782933250771901E-2</v>
      </c>
      <c r="Z959" s="17">
        <v>1.51670342837341E-2</v>
      </c>
      <c r="AA959" s="17">
        <v>3.8847630767857799E-2</v>
      </c>
      <c r="AB959" s="17">
        <v>1.8650195946194398E-2</v>
      </c>
      <c r="AC959" s="17">
        <v>8.2455406348404502E-3</v>
      </c>
      <c r="AD959" s="17">
        <v>3.7629084750801498E-2</v>
      </c>
      <c r="AE959" s="17"/>
      <c r="AF959" s="17">
        <v>2.44685301903904E-2</v>
      </c>
      <c r="AG959" s="17">
        <v>3.5127941983821999E-2</v>
      </c>
      <c r="AH959" s="17"/>
      <c r="AI959" s="17">
        <v>1.9920913609585599E-2</v>
      </c>
      <c r="AJ959" s="17">
        <v>3.3386459482462702E-2</v>
      </c>
      <c r="AK959" s="17"/>
      <c r="AL959" s="17">
        <v>3.6201142985922898E-2</v>
      </c>
      <c r="AM959" s="17">
        <v>2.8670281108713901E-2</v>
      </c>
      <c r="AN959" s="17"/>
      <c r="AO959" s="17">
        <v>2.38014435493718E-2</v>
      </c>
      <c r="AP959" s="17">
        <v>3.0674519096865499E-2</v>
      </c>
    </row>
    <row r="960" spans="2:42" x14ac:dyDescent="0.35">
      <c r="B960" t="s">
        <v>149</v>
      </c>
      <c r="C960" s="17">
        <v>2.7238791067950002E-2</v>
      </c>
      <c r="D960" s="17">
        <v>2.24749118031571E-2</v>
      </c>
      <c r="E960" s="17">
        <v>3.1393946578049697E-2</v>
      </c>
      <c r="F960" s="17"/>
      <c r="G960" s="17">
        <v>4.2027555633983402E-2</v>
      </c>
      <c r="H960" s="17">
        <v>4.3270942613116398E-2</v>
      </c>
      <c r="I960" s="17">
        <v>2.8110784638142101E-2</v>
      </c>
      <c r="J960" s="17">
        <v>2.5542511491672401E-2</v>
      </c>
      <c r="K960" s="17">
        <v>1.5187268741818499E-2</v>
      </c>
      <c r="L960" s="17">
        <v>1.2992712080484499E-2</v>
      </c>
      <c r="M960" s="17"/>
      <c r="N960" s="17">
        <v>2.2804269231445001E-2</v>
      </c>
      <c r="O960" s="17">
        <v>3.0120076738830999E-2</v>
      </c>
      <c r="P960" s="17">
        <v>3.5002340812976498E-2</v>
      </c>
      <c r="Q960" s="17">
        <v>2.25666393731698E-2</v>
      </c>
      <c r="R960" s="17"/>
      <c r="S960" s="17">
        <v>2.8447088133188601E-2</v>
      </c>
      <c r="T960" s="17">
        <v>3.4681461651724102E-2</v>
      </c>
      <c r="U960" s="17">
        <v>1.3594801696960901E-2</v>
      </c>
      <c r="V960" s="17">
        <v>7.1815828956778996E-3</v>
      </c>
      <c r="W960" s="17">
        <v>3.6399612577748798E-2</v>
      </c>
      <c r="X960" s="17">
        <v>3.4747984228458297E-2</v>
      </c>
      <c r="Y960" s="17">
        <v>2.5587439353826898E-2</v>
      </c>
      <c r="Z960" s="17">
        <v>2.23763541398459E-2</v>
      </c>
      <c r="AA960" s="17">
        <v>3.62988982461609E-2</v>
      </c>
      <c r="AB960" s="17">
        <v>1.47782191273742E-2</v>
      </c>
      <c r="AC960" s="17">
        <v>3.1830911168557997E-2</v>
      </c>
      <c r="AD960" s="17">
        <v>4.9544644916554803E-2</v>
      </c>
      <c r="AE960" s="17"/>
      <c r="AF960" s="17">
        <v>1.9789844457950598E-2</v>
      </c>
      <c r="AG960" s="17">
        <v>3.6682695228413401E-2</v>
      </c>
      <c r="AH960" s="17"/>
      <c r="AI960" s="17">
        <v>2.29752447531811E-2</v>
      </c>
      <c r="AJ960" s="17">
        <v>2.9160934084420501E-2</v>
      </c>
      <c r="AK960" s="17"/>
      <c r="AL960" s="17">
        <v>4.55436715516759E-2</v>
      </c>
      <c r="AM960" s="17">
        <v>2.5847702123570401E-2</v>
      </c>
      <c r="AN960" s="17"/>
      <c r="AO960" s="17">
        <v>3.4385815448908501E-2</v>
      </c>
      <c r="AP960" s="17">
        <v>2.5290367923711601E-2</v>
      </c>
    </row>
    <row r="961" spans="2:42" x14ac:dyDescent="0.35">
      <c r="B961" t="s">
        <v>150</v>
      </c>
      <c r="C961" s="17">
        <v>1.02558961664129E-2</v>
      </c>
      <c r="D961" s="17">
        <v>9.5435840503847597E-3</v>
      </c>
      <c r="E961" s="17">
        <v>1.10256855004021E-2</v>
      </c>
      <c r="F961" s="17"/>
      <c r="G961" s="17">
        <v>1.9904980872375098E-2</v>
      </c>
      <c r="H961" s="17">
        <v>1.8542310395270201E-2</v>
      </c>
      <c r="I961" s="17">
        <v>7.15500766381946E-3</v>
      </c>
      <c r="J961" s="17">
        <v>7.4350260908451699E-3</v>
      </c>
      <c r="K961" s="17">
        <v>4.5100954304337602E-3</v>
      </c>
      <c r="L961" s="17">
        <v>5.6986199587903399E-3</v>
      </c>
      <c r="M961" s="17"/>
      <c r="N961" s="17">
        <v>1.1253449199557401E-2</v>
      </c>
      <c r="O961" s="17">
        <v>1.37265492924201E-2</v>
      </c>
      <c r="P961" s="17">
        <v>7.1209995652328304E-3</v>
      </c>
      <c r="Q961" s="17">
        <v>8.4691414683281101E-3</v>
      </c>
      <c r="R961" s="17"/>
      <c r="S961" s="17">
        <v>5.5628743608446898E-3</v>
      </c>
      <c r="T961" s="17">
        <v>2.8068912517540002E-3</v>
      </c>
      <c r="U961" s="17">
        <v>7.9435121022025899E-3</v>
      </c>
      <c r="V961" s="17">
        <v>0</v>
      </c>
      <c r="W961" s="17">
        <v>1.9139509338481301E-2</v>
      </c>
      <c r="X961" s="17">
        <v>2.59819189291455E-2</v>
      </c>
      <c r="Y961" s="17">
        <v>3.1881793033295201E-3</v>
      </c>
      <c r="Z961" s="17">
        <v>2.9215985428450601E-2</v>
      </c>
      <c r="AA961" s="17">
        <v>1.6467040106476E-2</v>
      </c>
      <c r="AB961" s="17">
        <v>9.7816699675548104E-3</v>
      </c>
      <c r="AC961" s="17">
        <v>1.3672799675684501E-2</v>
      </c>
      <c r="AD961" s="17">
        <v>0</v>
      </c>
      <c r="AE961" s="17"/>
      <c r="AF961" s="17">
        <v>8.3258078568434792E-3</v>
      </c>
      <c r="AG961" s="17">
        <v>1.19153097528655E-2</v>
      </c>
      <c r="AH961" s="17"/>
      <c r="AI961" s="17">
        <v>1.11207784826944E-2</v>
      </c>
      <c r="AJ961" s="17">
        <v>9.8659795614142506E-3</v>
      </c>
      <c r="AK961" s="17"/>
      <c r="AL961" s="17">
        <v>1.19207034685239E-2</v>
      </c>
      <c r="AM961" s="17">
        <v>1.01293782667441E-2</v>
      </c>
      <c r="AN961" s="17"/>
      <c r="AO961" s="17">
        <v>1.9921840144810202E-2</v>
      </c>
      <c r="AP961" s="17">
        <v>7.6207646830786296E-3</v>
      </c>
    </row>
    <row r="962" spans="2:42" x14ac:dyDescent="0.35">
      <c r="B962" t="s">
        <v>151</v>
      </c>
      <c r="C962" s="17">
        <v>6.2058301995023102E-2</v>
      </c>
      <c r="D962" s="17">
        <v>4.5705491429058297E-2</v>
      </c>
      <c r="E962" s="17">
        <v>7.8473534497757999E-2</v>
      </c>
      <c r="F962" s="17"/>
      <c r="G962" s="17">
        <v>7.7491899965023897E-2</v>
      </c>
      <c r="H962" s="17">
        <v>6.4303223388396502E-2</v>
      </c>
      <c r="I962" s="17">
        <v>4.14950864545474E-2</v>
      </c>
      <c r="J962" s="17">
        <v>6.07160536331647E-2</v>
      </c>
      <c r="K962" s="17">
        <v>5.2659287401107001E-2</v>
      </c>
      <c r="L962" s="17">
        <v>7.4039994331289896E-2</v>
      </c>
      <c r="M962" s="17"/>
      <c r="N962" s="17">
        <v>4.6298986446052903E-2</v>
      </c>
      <c r="O962" s="17">
        <v>6.9920085621668099E-2</v>
      </c>
      <c r="P962" s="17">
        <v>5.1732537122812401E-2</v>
      </c>
      <c r="Q962" s="17">
        <v>7.9506870627399598E-2</v>
      </c>
      <c r="R962" s="17"/>
      <c r="S962" s="17">
        <v>5.1719798547532399E-2</v>
      </c>
      <c r="T962" s="17">
        <v>6.0314237065649402E-2</v>
      </c>
      <c r="U962" s="17">
        <v>5.4581969600578303E-2</v>
      </c>
      <c r="V962" s="17">
        <v>6.9775861550228899E-2</v>
      </c>
      <c r="W962" s="17">
        <v>9.32675861424858E-2</v>
      </c>
      <c r="X962" s="17">
        <v>3.8017493780826701E-2</v>
      </c>
      <c r="Y962" s="17">
        <v>7.4278303493942599E-2</v>
      </c>
      <c r="Z962" s="17">
        <v>7.2825874436726806E-2</v>
      </c>
      <c r="AA962" s="17">
        <v>7.6551583816380706E-2</v>
      </c>
      <c r="AB962" s="17">
        <v>6.8279318764404406E-2</v>
      </c>
      <c r="AC962" s="17">
        <v>2.2952553985855301E-2</v>
      </c>
      <c r="AD962" s="17">
        <v>6.0062875784742099E-2</v>
      </c>
      <c r="AE962" s="17"/>
      <c r="AF962" s="17">
        <v>6.1515919613467397E-2</v>
      </c>
      <c r="AG962" s="17">
        <v>6.3339798221030794E-2</v>
      </c>
      <c r="AH962" s="17"/>
      <c r="AI962" s="17">
        <v>4.6153094387731602E-2</v>
      </c>
      <c r="AJ962" s="17">
        <v>6.9228878193988694E-2</v>
      </c>
      <c r="AK962" s="17"/>
      <c r="AL962" s="17">
        <v>4.6070997599435198E-2</v>
      </c>
      <c r="AM962" s="17">
        <v>6.3273265535206097E-2</v>
      </c>
      <c r="AN962" s="17"/>
      <c r="AO962" s="17">
        <v>4.8632570082268997E-2</v>
      </c>
      <c r="AP962" s="17">
        <v>6.5718427579153693E-2</v>
      </c>
    </row>
    <row r="963" spans="2:42" x14ac:dyDescent="0.35">
      <c r="B963" t="s">
        <v>152</v>
      </c>
      <c r="C963" s="17">
        <v>0.155007267356015</v>
      </c>
      <c r="D963" s="17">
        <v>0.12618551493213401</v>
      </c>
      <c r="E963" s="17">
        <v>0.18149686022331099</v>
      </c>
      <c r="F963" s="17"/>
      <c r="G963" s="17">
        <v>0.148399492267556</v>
      </c>
      <c r="H963" s="17">
        <v>0.121623535777275</v>
      </c>
      <c r="I963" s="17">
        <v>0.11450334823663801</v>
      </c>
      <c r="J963" s="17">
        <v>0.123471560321246</v>
      </c>
      <c r="K963" s="17">
        <v>0.157136084227849</v>
      </c>
      <c r="L963" s="17">
        <v>0.243899389903488</v>
      </c>
      <c r="M963" s="17"/>
      <c r="N963" s="17">
        <v>7.8668575889282499E-2</v>
      </c>
      <c r="O963" s="17">
        <v>0.13172071450473999</v>
      </c>
      <c r="P963" s="17">
        <v>0.16701396509571001</v>
      </c>
      <c r="Q963" s="17">
        <v>0.25057026084898398</v>
      </c>
      <c r="R963" s="17"/>
      <c r="S963" s="17">
        <v>8.3925525264846396E-2</v>
      </c>
      <c r="T963" s="17">
        <v>0.148091463629271</v>
      </c>
      <c r="U963" s="17">
        <v>0.176220601852241</v>
      </c>
      <c r="V963" s="17">
        <v>0.16896914626037501</v>
      </c>
      <c r="W963" s="17">
        <v>0.14613304364353499</v>
      </c>
      <c r="X963" s="17">
        <v>0.23077317076911</v>
      </c>
      <c r="Y963" s="17">
        <v>0.17557504756971001</v>
      </c>
      <c r="Z963" s="17">
        <v>0.145004566241691</v>
      </c>
      <c r="AA963" s="17">
        <v>0.18517797571042899</v>
      </c>
      <c r="AB963" s="17">
        <v>0.15295421176641499</v>
      </c>
      <c r="AC963" s="17">
        <v>0.139592935721366</v>
      </c>
      <c r="AD963" s="17">
        <v>9.0554485894924E-2</v>
      </c>
      <c r="AE963" s="17"/>
      <c r="AF963" s="17">
        <v>0.15252893630497499</v>
      </c>
      <c r="AG963" s="17">
        <v>0.15817373385344599</v>
      </c>
      <c r="AH963" s="17"/>
      <c r="AI963" s="17">
        <v>0.13835487695457699</v>
      </c>
      <c r="AJ963" s="17">
        <v>0.162514697451658</v>
      </c>
      <c r="AK963" s="17"/>
      <c r="AL963" s="17">
        <v>0.120508525703657</v>
      </c>
      <c r="AM963" s="17">
        <v>0.15762901723033201</v>
      </c>
      <c r="AN963" s="17"/>
      <c r="AO963" s="17">
        <v>0.15118863842906999</v>
      </c>
      <c r="AP963" s="17">
        <v>0.15604830269938599</v>
      </c>
    </row>
    <row r="964" spans="2:42" x14ac:dyDescent="0.35">
      <c r="B964" t="s">
        <v>75</v>
      </c>
      <c r="C964" s="17">
        <v>1.31674264483866E-2</v>
      </c>
      <c r="D964" s="17">
        <v>1.32949110909716E-2</v>
      </c>
      <c r="E964" s="17">
        <v>1.3138428578083601E-2</v>
      </c>
      <c r="F964" s="17"/>
      <c r="G964" s="17">
        <v>3.6895841139095303E-2</v>
      </c>
      <c r="H964" s="17">
        <v>1.0291417593237699E-2</v>
      </c>
      <c r="I964" s="17">
        <v>1.2348964743684099E-2</v>
      </c>
      <c r="J964" s="17">
        <v>7.6807492343899299E-3</v>
      </c>
      <c r="K964" s="17">
        <v>4.7816540383962998E-3</v>
      </c>
      <c r="L964" s="17">
        <v>1.0392669409140199E-2</v>
      </c>
      <c r="M964" s="17"/>
      <c r="N964" s="17">
        <v>1.14056681380741E-2</v>
      </c>
      <c r="O964" s="17">
        <v>1.1540176641630401E-2</v>
      </c>
      <c r="P964" s="17">
        <v>1.4750366360868799E-2</v>
      </c>
      <c r="Q964" s="17">
        <v>1.4198293767526101E-2</v>
      </c>
      <c r="R964" s="17"/>
      <c r="S964" s="17">
        <v>1.6416498251150199E-2</v>
      </c>
      <c r="T964" s="17">
        <v>7.5774906671914203E-3</v>
      </c>
      <c r="U964" s="17">
        <v>3.0739296175999901E-2</v>
      </c>
      <c r="V964" s="17">
        <v>1.38085418950005E-2</v>
      </c>
      <c r="W964" s="17">
        <v>2.2351256640264001E-2</v>
      </c>
      <c r="X964" s="17">
        <v>1.96739660615677E-2</v>
      </c>
      <c r="Y964" s="17">
        <v>1.1798891675034199E-2</v>
      </c>
      <c r="Z964" s="17">
        <v>0</v>
      </c>
      <c r="AA964" s="17">
        <v>8.5434937475105093E-3</v>
      </c>
      <c r="AB964" s="17">
        <v>1.0616326602001101E-2</v>
      </c>
      <c r="AC964" s="17">
        <v>0</v>
      </c>
      <c r="AD964" s="17">
        <v>0</v>
      </c>
      <c r="AE964" s="17"/>
      <c r="AF964" s="17">
        <v>7.0976505198442697E-3</v>
      </c>
      <c r="AG964" s="17">
        <v>1.99311676305063E-2</v>
      </c>
      <c r="AH964" s="17"/>
      <c r="AI964" s="17">
        <v>5.2404983387325001E-3</v>
      </c>
      <c r="AJ964" s="17">
        <v>1.6741139123972099E-2</v>
      </c>
      <c r="AK964" s="17"/>
      <c r="AL964" s="17">
        <v>0</v>
      </c>
      <c r="AM964" s="17">
        <v>1.41680918924777E-2</v>
      </c>
      <c r="AN964" s="17"/>
      <c r="AO964" s="17">
        <v>2.84935624850891E-3</v>
      </c>
      <c r="AP964" s="17">
        <v>1.5980340706085401E-2</v>
      </c>
    </row>
    <row r="965" spans="2:42" x14ac:dyDescent="0.35"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</row>
    <row r="966" spans="2:42" x14ac:dyDescent="0.35">
      <c r="B966" s="6" t="s">
        <v>372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</row>
    <row r="967" spans="2:42" x14ac:dyDescent="0.35">
      <c r="B967" s="24" t="s">
        <v>59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</row>
    <row r="968" spans="2:42" x14ac:dyDescent="0.35">
      <c r="B968" t="s">
        <v>143</v>
      </c>
      <c r="C968" s="17">
        <v>0.347225340128482</v>
      </c>
      <c r="D968" s="17">
        <v>0.33681247112920898</v>
      </c>
      <c r="E968" s="17">
        <v>0.35615807886109002</v>
      </c>
      <c r="F968" s="17"/>
      <c r="G968" s="17">
        <v>0.51954284360755099</v>
      </c>
      <c r="H968" s="17">
        <v>0.45845054956951398</v>
      </c>
      <c r="I968" s="17">
        <v>0.43793543158757198</v>
      </c>
      <c r="J968" s="17">
        <v>0.34987555355043298</v>
      </c>
      <c r="K968" s="17">
        <v>0.23581675008448699</v>
      </c>
      <c r="L968" s="17">
        <v>0.13973277747297699</v>
      </c>
      <c r="M968" s="17"/>
      <c r="N968" s="17">
        <v>0.40965148157239401</v>
      </c>
      <c r="O968" s="17">
        <v>0.333023534688344</v>
      </c>
      <c r="P968" s="17">
        <v>0.31821878118191999</v>
      </c>
      <c r="Q968" s="17">
        <v>0.32336691200929102</v>
      </c>
      <c r="R968" s="17"/>
      <c r="S968" s="17">
        <v>0.43133255169091</v>
      </c>
      <c r="T968" s="17">
        <v>0.30901663084074499</v>
      </c>
      <c r="U968" s="17">
        <v>0.26493710184417801</v>
      </c>
      <c r="V968" s="17">
        <v>0.34519381163815499</v>
      </c>
      <c r="W968" s="17">
        <v>0.38811924113704099</v>
      </c>
      <c r="X968" s="17">
        <v>0.35522821866061899</v>
      </c>
      <c r="Y968" s="17">
        <v>0.33888494838141597</v>
      </c>
      <c r="Z968" s="17">
        <v>0.28324695552423601</v>
      </c>
      <c r="AA968" s="17">
        <v>0.34750854739006998</v>
      </c>
      <c r="AB968" s="17">
        <v>0.37573833085445502</v>
      </c>
      <c r="AC968" s="17">
        <v>0.32339434699449798</v>
      </c>
      <c r="AD968" s="17">
        <v>0.28672578245434399</v>
      </c>
      <c r="AE968" s="17"/>
      <c r="AF968" s="17">
        <v>0.35088083842235701</v>
      </c>
      <c r="AG968" s="17">
        <v>0.342891601497262</v>
      </c>
      <c r="AH968" s="17"/>
      <c r="AI968" s="17">
        <v>0.40674079212542202</v>
      </c>
      <c r="AJ968" s="17">
        <v>0.32039387120981799</v>
      </c>
      <c r="AK968" s="17"/>
      <c r="AL968" s="17">
        <v>0.38400158070569201</v>
      </c>
      <c r="AM968" s="17">
        <v>0.34443051053490498</v>
      </c>
      <c r="AN968" s="17"/>
      <c r="AO968" s="17">
        <v>0.39412371102548399</v>
      </c>
      <c r="AP968" s="17">
        <v>0.33443989734669199</v>
      </c>
    </row>
    <row r="969" spans="2:42" x14ac:dyDescent="0.35">
      <c r="B969" t="s">
        <v>144</v>
      </c>
      <c r="C969" s="17">
        <v>0.12909808369587</v>
      </c>
      <c r="D969" s="17">
        <v>0.123827722088591</v>
      </c>
      <c r="E969" s="17">
        <v>0.133057598562181</v>
      </c>
      <c r="F969" s="17"/>
      <c r="G969" s="17">
        <v>0.13287406904684601</v>
      </c>
      <c r="H969" s="17">
        <v>0.14244541414870099</v>
      </c>
      <c r="I969" s="17">
        <v>0.156602338285524</v>
      </c>
      <c r="J969" s="17">
        <v>0.13289316460843401</v>
      </c>
      <c r="K969" s="17">
        <v>0.12042448067969801</v>
      </c>
      <c r="L969" s="17">
        <v>9.5998222217255805E-2</v>
      </c>
      <c r="M969" s="17"/>
      <c r="N969" s="17">
        <v>0.140350845200714</v>
      </c>
      <c r="O969" s="17">
        <v>0.122481462652376</v>
      </c>
      <c r="P969" s="17">
        <v>0.15190551213626799</v>
      </c>
      <c r="Q969" s="17">
        <v>0.10546833574954199</v>
      </c>
      <c r="R969" s="17"/>
      <c r="S969" s="17">
        <v>0.135971535039182</v>
      </c>
      <c r="T969" s="17">
        <v>0.11585296896627099</v>
      </c>
      <c r="U969" s="17">
        <v>0.15849676379598701</v>
      </c>
      <c r="V969" s="17">
        <v>0.100898219425246</v>
      </c>
      <c r="W969" s="17">
        <v>0.14755481729777201</v>
      </c>
      <c r="X969" s="17">
        <v>0.13374722611968801</v>
      </c>
      <c r="Y969" s="17">
        <v>0.12566727104526401</v>
      </c>
      <c r="Z969" s="17">
        <v>0.14873688873761501</v>
      </c>
      <c r="AA969" s="17">
        <v>0.12579972793580799</v>
      </c>
      <c r="AB969" s="17">
        <v>0.12389621744705499</v>
      </c>
      <c r="AC969" s="17">
        <v>0.112339161018914</v>
      </c>
      <c r="AD969" s="17">
        <v>0.14213302677911599</v>
      </c>
      <c r="AE969" s="17"/>
      <c r="AF969" s="17">
        <v>0.12686556779814701</v>
      </c>
      <c r="AG969" s="17">
        <v>0.13221784048341101</v>
      </c>
      <c r="AH969" s="17"/>
      <c r="AI969" s="17">
        <v>0.12217746869295699</v>
      </c>
      <c r="AJ969" s="17">
        <v>0.13221811824350699</v>
      </c>
      <c r="AK969" s="17"/>
      <c r="AL969" s="17">
        <v>8.2998897034963201E-2</v>
      </c>
      <c r="AM969" s="17">
        <v>0.132601415442061</v>
      </c>
      <c r="AN969" s="17"/>
      <c r="AO969" s="17">
        <v>0.15028109343641499</v>
      </c>
      <c r="AP969" s="17">
        <v>0.123323167556914</v>
      </c>
    </row>
    <row r="970" spans="2:42" x14ac:dyDescent="0.35">
      <c r="B970" t="s">
        <v>145</v>
      </c>
      <c r="C970" s="17">
        <v>0.11191766973167599</v>
      </c>
      <c r="D970" s="17">
        <v>0.114771107637907</v>
      </c>
      <c r="E970" s="17">
        <v>0.10919262569454399</v>
      </c>
      <c r="F970" s="17"/>
      <c r="G970" s="17">
        <v>0.14573469496028801</v>
      </c>
      <c r="H970" s="17">
        <v>0.15871884701425501</v>
      </c>
      <c r="I970" s="17">
        <v>0.13638375862517099</v>
      </c>
      <c r="J970" s="17">
        <v>0.10628057057762701</v>
      </c>
      <c r="K970" s="17">
        <v>8.8413009613829405E-2</v>
      </c>
      <c r="L970" s="17">
        <v>5.14598698975504E-2</v>
      </c>
      <c r="M970" s="17"/>
      <c r="N970" s="17">
        <v>0.10324757657287301</v>
      </c>
      <c r="O970" s="17">
        <v>0.10111133593772299</v>
      </c>
      <c r="P970" s="17">
        <v>0.129995689805356</v>
      </c>
      <c r="Q970" s="17">
        <v>0.115311713534616</v>
      </c>
      <c r="R970" s="17"/>
      <c r="S970" s="17">
        <v>0.12489574364120699</v>
      </c>
      <c r="T970" s="17">
        <v>8.3930755197949194E-2</v>
      </c>
      <c r="U970" s="17">
        <v>0.101473534364572</v>
      </c>
      <c r="V970" s="17">
        <v>0.13442028609777701</v>
      </c>
      <c r="W970" s="17">
        <v>9.1945516956716794E-2</v>
      </c>
      <c r="X970" s="17">
        <v>0.1121191457779</v>
      </c>
      <c r="Y970" s="17">
        <v>0.12972409777830199</v>
      </c>
      <c r="Z970" s="17">
        <v>0.14871316082736999</v>
      </c>
      <c r="AA970" s="17">
        <v>0.117396907223389</v>
      </c>
      <c r="AB970" s="17">
        <v>9.3109053772924902E-2</v>
      </c>
      <c r="AC970" s="17">
        <v>8.0114265181695704E-2</v>
      </c>
      <c r="AD970" s="17">
        <v>0.17196415795388501</v>
      </c>
      <c r="AE970" s="17"/>
      <c r="AF970" s="17">
        <v>0.10522235397676701</v>
      </c>
      <c r="AG970" s="17">
        <v>0.12045446405702</v>
      </c>
      <c r="AH970" s="17"/>
      <c r="AI970" s="17">
        <v>0.10787430354802301</v>
      </c>
      <c r="AJ970" s="17">
        <v>0.113740548504218</v>
      </c>
      <c r="AK970" s="17"/>
      <c r="AL970" s="17">
        <v>0.101096243700497</v>
      </c>
      <c r="AM970" s="17">
        <v>0.112740049649851</v>
      </c>
      <c r="AN970" s="17"/>
      <c r="AO970" s="17">
        <v>8.0119577823477894E-2</v>
      </c>
      <c r="AP970" s="17">
        <v>0.1205864715874</v>
      </c>
    </row>
    <row r="971" spans="2:42" x14ac:dyDescent="0.35">
      <c r="B971" t="s">
        <v>146</v>
      </c>
      <c r="C971" s="17">
        <v>4.66194245449972E-2</v>
      </c>
      <c r="D971" s="17">
        <v>4.7163296019535797E-2</v>
      </c>
      <c r="E971" s="17">
        <v>4.64264388283228E-2</v>
      </c>
      <c r="F971" s="17"/>
      <c r="G971" s="17">
        <v>5.53357081015214E-2</v>
      </c>
      <c r="H971" s="17">
        <v>8.2755861130163297E-2</v>
      </c>
      <c r="I971" s="17">
        <v>5.4199021662387797E-2</v>
      </c>
      <c r="J971" s="17">
        <v>3.8705566466439398E-2</v>
      </c>
      <c r="K971" s="17">
        <v>2.93823165448804E-2</v>
      </c>
      <c r="L971" s="17">
        <v>2.3071571451713398E-2</v>
      </c>
      <c r="M971" s="17"/>
      <c r="N971" s="17">
        <v>3.9439449486448799E-2</v>
      </c>
      <c r="O971" s="17">
        <v>5.1708257451948902E-2</v>
      </c>
      <c r="P971" s="17">
        <v>4.3222958370075698E-2</v>
      </c>
      <c r="Q971" s="17">
        <v>5.2698679056739701E-2</v>
      </c>
      <c r="R971" s="17"/>
      <c r="S971" s="17">
        <v>4.9260716848990603E-2</v>
      </c>
      <c r="T971" s="17">
        <v>6.3933456542978398E-2</v>
      </c>
      <c r="U971" s="17">
        <v>3.7440017547104201E-2</v>
      </c>
      <c r="V971" s="17">
        <v>4.9768573945376503E-2</v>
      </c>
      <c r="W971" s="17">
        <v>2.0087014153723399E-2</v>
      </c>
      <c r="X971" s="17">
        <v>4.7251466770284599E-2</v>
      </c>
      <c r="Y971" s="17">
        <v>4.0018599754544901E-2</v>
      </c>
      <c r="Z971" s="17">
        <v>3.5912627490183799E-2</v>
      </c>
      <c r="AA971" s="17">
        <v>6.20975946126026E-2</v>
      </c>
      <c r="AB971" s="17">
        <v>4.0981563763580302E-2</v>
      </c>
      <c r="AC971" s="17">
        <v>5.3978704529409803E-2</v>
      </c>
      <c r="AD971" s="17">
        <v>1.41808251854375E-2</v>
      </c>
      <c r="AE971" s="17"/>
      <c r="AF971" s="17">
        <v>4.0906502334453899E-2</v>
      </c>
      <c r="AG971" s="17">
        <v>5.4743130631005103E-2</v>
      </c>
      <c r="AH971" s="17"/>
      <c r="AI971" s="17">
        <v>4.4850627128192502E-2</v>
      </c>
      <c r="AJ971" s="17">
        <v>4.7416854982303601E-2</v>
      </c>
      <c r="AK971" s="17"/>
      <c r="AL971" s="17">
        <v>3.8190909390071803E-2</v>
      </c>
      <c r="AM971" s="17">
        <v>4.7259953952440002E-2</v>
      </c>
      <c r="AN971" s="17"/>
      <c r="AO971" s="17">
        <v>5.6692514477499699E-2</v>
      </c>
      <c r="AP971" s="17">
        <v>4.3873296854321599E-2</v>
      </c>
    </row>
    <row r="972" spans="2:42" x14ac:dyDescent="0.35">
      <c r="B972" t="s">
        <v>147</v>
      </c>
      <c r="C972" s="17">
        <v>2.8411358363666199E-2</v>
      </c>
      <c r="D972" s="17">
        <v>2.3566169949325099E-2</v>
      </c>
      <c r="E972" s="17">
        <v>3.3347717674812802E-2</v>
      </c>
      <c r="F972" s="17"/>
      <c r="G972" s="17">
        <v>3.8032516236049002E-2</v>
      </c>
      <c r="H972" s="17">
        <v>5.4454755647964703E-2</v>
      </c>
      <c r="I972" s="17">
        <v>3.0244917097224499E-2</v>
      </c>
      <c r="J972" s="17">
        <v>2.8184054203576999E-2</v>
      </c>
      <c r="K972" s="17">
        <v>1.0841449516340401E-2</v>
      </c>
      <c r="L972" s="17">
        <v>1.1165706591443701E-2</v>
      </c>
      <c r="M972" s="17"/>
      <c r="N972" s="17">
        <v>2.0402097796916801E-2</v>
      </c>
      <c r="O972" s="17">
        <v>2.3499293142653099E-2</v>
      </c>
      <c r="P972" s="17">
        <v>4.2428750610462501E-2</v>
      </c>
      <c r="Q972" s="17">
        <v>3.0206871119649301E-2</v>
      </c>
      <c r="R972" s="17"/>
      <c r="S972" s="17">
        <v>2.80881871363933E-2</v>
      </c>
      <c r="T972" s="17">
        <v>3.3902372930876001E-2</v>
      </c>
      <c r="U972" s="17">
        <v>1.89743696942965E-2</v>
      </c>
      <c r="V972" s="17">
        <v>2.5584687593888801E-2</v>
      </c>
      <c r="W972" s="17">
        <v>1.7235451238534399E-2</v>
      </c>
      <c r="X972" s="17">
        <v>2.4637016058965299E-2</v>
      </c>
      <c r="Y972" s="17">
        <v>2.9693964192420801E-2</v>
      </c>
      <c r="Z972" s="17">
        <v>2.4928384276488798E-2</v>
      </c>
      <c r="AA972" s="17">
        <v>3.8979799134052903E-2</v>
      </c>
      <c r="AB972" s="17">
        <v>2.2155945196022601E-2</v>
      </c>
      <c r="AC972" s="17">
        <v>3.7400498798208302E-2</v>
      </c>
      <c r="AD972" s="17">
        <v>4.3610832469080797E-2</v>
      </c>
      <c r="AE972" s="17"/>
      <c r="AF972" s="17">
        <v>2.3678877669819E-2</v>
      </c>
      <c r="AG972" s="17">
        <v>3.4295007567761902E-2</v>
      </c>
      <c r="AH972" s="17"/>
      <c r="AI972" s="17">
        <v>2.3168409580800901E-2</v>
      </c>
      <c r="AJ972" s="17">
        <v>3.0775047331647602E-2</v>
      </c>
      <c r="AK972" s="17"/>
      <c r="AL972" s="17">
        <v>5.5018013868846097E-2</v>
      </c>
      <c r="AM972" s="17">
        <v>2.63893716944236E-2</v>
      </c>
      <c r="AN972" s="17"/>
      <c r="AO972" s="17">
        <v>2.5329430293186499E-2</v>
      </c>
      <c r="AP972" s="17">
        <v>2.9251554179619901E-2</v>
      </c>
    </row>
    <row r="973" spans="2:42" x14ac:dyDescent="0.35">
      <c r="B973" t="s">
        <v>148</v>
      </c>
      <c r="C973" s="17">
        <v>1.2685678607826399E-2</v>
      </c>
      <c r="D973" s="17">
        <v>1.16809400164259E-2</v>
      </c>
      <c r="E973" s="17">
        <v>1.31318257447235E-2</v>
      </c>
      <c r="F973" s="17"/>
      <c r="G973" s="17">
        <v>2.0686251663507699E-2</v>
      </c>
      <c r="H973" s="17">
        <v>2.2968783427144101E-2</v>
      </c>
      <c r="I973" s="17">
        <v>9.3503882055669795E-3</v>
      </c>
      <c r="J973" s="17">
        <v>1.3234923968831301E-2</v>
      </c>
      <c r="K973" s="17">
        <v>6.3140787831230897E-3</v>
      </c>
      <c r="L973" s="17">
        <v>5.47175409135057E-3</v>
      </c>
      <c r="M973" s="17"/>
      <c r="N973" s="17">
        <v>1.13418910661613E-2</v>
      </c>
      <c r="O973" s="17">
        <v>9.0240329894465503E-3</v>
      </c>
      <c r="P973" s="17">
        <v>1.2784195800354999E-2</v>
      </c>
      <c r="Q973" s="17">
        <v>1.6702808972679499E-2</v>
      </c>
      <c r="R973" s="17"/>
      <c r="S973" s="17">
        <v>9.8469859488483306E-3</v>
      </c>
      <c r="T973" s="17">
        <v>2.5930639678171202E-2</v>
      </c>
      <c r="U973" s="17">
        <v>4.5870059567388504E-3</v>
      </c>
      <c r="V973" s="17">
        <v>8.14671064678869E-3</v>
      </c>
      <c r="W973" s="17">
        <v>1.45568216813429E-2</v>
      </c>
      <c r="X973" s="17">
        <v>1.15115819142938E-2</v>
      </c>
      <c r="Y973" s="17">
        <v>8.1629675373352494E-3</v>
      </c>
      <c r="Z973" s="17">
        <v>1.4495240479865701E-2</v>
      </c>
      <c r="AA973" s="17">
        <v>1.1797346058963E-2</v>
      </c>
      <c r="AB973" s="17">
        <v>1.4030843150332701E-2</v>
      </c>
      <c r="AC973" s="17">
        <v>1.1165517203428199E-2</v>
      </c>
      <c r="AD973" s="17">
        <v>1.4374214728081701E-2</v>
      </c>
      <c r="AE973" s="17"/>
      <c r="AF973" s="17">
        <v>1.24743912548946E-2</v>
      </c>
      <c r="AG973" s="17">
        <v>1.30831719711567E-2</v>
      </c>
      <c r="AH973" s="17"/>
      <c r="AI973" s="17">
        <v>1.20154263210481E-2</v>
      </c>
      <c r="AJ973" s="17">
        <v>1.29878497717333E-2</v>
      </c>
      <c r="AK973" s="17"/>
      <c r="AL973" s="17">
        <v>1.8245073993433399E-2</v>
      </c>
      <c r="AM973" s="17">
        <v>1.22631894544431E-2</v>
      </c>
      <c r="AN973" s="17"/>
      <c r="AO973" s="17">
        <v>7.4228280104163503E-3</v>
      </c>
      <c r="AP973" s="17">
        <v>1.41204379373151E-2</v>
      </c>
    </row>
    <row r="974" spans="2:42" x14ac:dyDescent="0.35">
      <c r="B974" t="s">
        <v>149</v>
      </c>
      <c r="C974" s="17">
        <v>8.3858762941899593E-3</v>
      </c>
      <c r="D974" s="17">
        <v>6.7328224184376997E-3</v>
      </c>
      <c r="E974" s="17">
        <v>1.00605568605759E-2</v>
      </c>
      <c r="F974" s="17"/>
      <c r="G974" s="17">
        <v>1.20176110059175E-2</v>
      </c>
      <c r="H974" s="17">
        <v>1.12465723689123E-2</v>
      </c>
      <c r="I974" s="17">
        <v>8.7763093890998595E-3</v>
      </c>
      <c r="J974" s="17">
        <v>1.83958288081589E-3</v>
      </c>
      <c r="K974" s="17">
        <v>1.2457201957012101E-2</v>
      </c>
      <c r="L974" s="17">
        <v>5.8865185266040697E-3</v>
      </c>
      <c r="M974" s="17"/>
      <c r="N974" s="17">
        <v>4.4248280971804404E-3</v>
      </c>
      <c r="O974" s="17">
        <v>1.0602092238241601E-2</v>
      </c>
      <c r="P974" s="17">
        <v>1.2106571016359501E-2</v>
      </c>
      <c r="Q974" s="17">
        <v>5.6860942573102903E-3</v>
      </c>
      <c r="R974" s="17"/>
      <c r="S974" s="17">
        <v>5.3606378100111802E-3</v>
      </c>
      <c r="T974" s="17">
        <v>1.3262936344960501E-2</v>
      </c>
      <c r="U974" s="17">
        <v>3.7753874713967301E-3</v>
      </c>
      <c r="V974" s="17">
        <v>3.8724864971317499E-3</v>
      </c>
      <c r="W974" s="17">
        <v>1.0063587936368501E-2</v>
      </c>
      <c r="X974" s="17">
        <v>3.4766144293931801E-3</v>
      </c>
      <c r="Y974" s="17">
        <v>4.3699761576290099E-3</v>
      </c>
      <c r="Z974" s="17">
        <v>1.5170661373092901E-2</v>
      </c>
      <c r="AA974" s="17">
        <v>1.82278321233771E-2</v>
      </c>
      <c r="AB974" s="17">
        <v>2.9734612986795101E-3</v>
      </c>
      <c r="AC974" s="17">
        <v>2.03527207971659E-2</v>
      </c>
      <c r="AD974" s="17">
        <v>0</v>
      </c>
      <c r="AE974" s="17"/>
      <c r="AF974" s="17">
        <v>6.1800666717215002E-3</v>
      </c>
      <c r="AG974" s="17">
        <v>1.14373927133028E-2</v>
      </c>
      <c r="AH974" s="17"/>
      <c r="AI974" s="17">
        <v>1.0826920974166499E-2</v>
      </c>
      <c r="AJ974" s="17">
        <v>7.2853752938240703E-3</v>
      </c>
      <c r="AK974" s="17"/>
      <c r="AL974" s="17">
        <v>4.5743687615786002E-3</v>
      </c>
      <c r="AM974" s="17">
        <v>8.6755337980862109E-3</v>
      </c>
      <c r="AN974" s="17"/>
      <c r="AO974" s="17">
        <v>5.7627190533275502E-3</v>
      </c>
      <c r="AP974" s="17">
        <v>9.1010019194347792E-3</v>
      </c>
    </row>
    <row r="975" spans="2:42" x14ac:dyDescent="0.35">
      <c r="B975" t="s">
        <v>150</v>
      </c>
      <c r="C975" s="17">
        <v>5.1495828505771597E-3</v>
      </c>
      <c r="D975" s="17">
        <v>4.8382143055372903E-3</v>
      </c>
      <c r="E975" s="17">
        <v>5.4909081823765896E-3</v>
      </c>
      <c r="F975" s="17"/>
      <c r="G975" s="17">
        <v>9.3781777565648105E-3</v>
      </c>
      <c r="H975" s="17">
        <v>6.8722136554686796E-3</v>
      </c>
      <c r="I975" s="17">
        <v>4.5124846484935902E-3</v>
      </c>
      <c r="J975" s="17">
        <v>9.0510063557454508E-3</v>
      </c>
      <c r="K975" s="17">
        <v>0</v>
      </c>
      <c r="L975" s="17">
        <v>1.7161940353628399E-3</v>
      </c>
      <c r="M975" s="17"/>
      <c r="N975" s="17">
        <v>2.2584284109004199E-3</v>
      </c>
      <c r="O975" s="17">
        <v>8.7864771380911592E-3</v>
      </c>
      <c r="P975" s="17">
        <v>3.6879051191023998E-3</v>
      </c>
      <c r="Q975" s="17">
        <v>5.8494462871689999E-3</v>
      </c>
      <c r="R975" s="17"/>
      <c r="S975" s="17">
        <v>8.1334718368062907E-3</v>
      </c>
      <c r="T975" s="17">
        <v>7.4228120706892903E-3</v>
      </c>
      <c r="U975" s="17">
        <v>0</v>
      </c>
      <c r="V975" s="17">
        <v>7.3929004070663797E-3</v>
      </c>
      <c r="W975" s="17">
        <v>1.34042554804315E-2</v>
      </c>
      <c r="X975" s="17">
        <v>3.4551412679292601E-3</v>
      </c>
      <c r="Y975" s="17">
        <v>9.1751076573245195E-3</v>
      </c>
      <c r="Z975" s="17">
        <v>0</v>
      </c>
      <c r="AA975" s="17">
        <v>0</v>
      </c>
      <c r="AB975" s="17">
        <v>0</v>
      </c>
      <c r="AC975" s="17">
        <v>7.9287185272377894E-3</v>
      </c>
      <c r="AD975" s="17">
        <v>0</v>
      </c>
      <c r="AE975" s="17"/>
      <c r="AF975" s="17">
        <v>3.7348378759455799E-3</v>
      </c>
      <c r="AG975" s="17">
        <v>7.1047142701582897E-3</v>
      </c>
      <c r="AH975" s="17"/>
      <c r="AI975" s="17">
        <v>3.1789729140140901E-3</v>
      </c>
      <c r="AJ975" s="17">
        <v>6.0379968252609198E-3</v>
      </c>
      <c r="AK975" s="17"/>
      <c r="AL975" s="17">
        <v>0</v>
      </c>
      <c r="AM975" s="17">
        <v>5.5409280865088397E-3</v>
      </c>
      <c r="AN975" s="17"/>
      <c r="AO975" s="17">
        <v>6.7120271770991198E-3</v>
      </c>
      <c r="AP975" s="17">
        <v>4.7236289815109998E-3</v>
      </c>
    </row>
    <row r="976" spans="2:42" x14ac:dyDescent="0.35">
      <c r="B976" t="s">
        <v>151</v>
      </c>
      <c r="C976" s="17">
        <v>4.8504713400796602E-2</v>
      </c>
      <c r="D976" s="17">
        <v>4.8602133581181803E-2</v>
      </c>
      <c r="E976" s="17">
        <v>4.8761268116548601E-2</v>
      </c>
      <c r="F976" s="17"/>
      <c r="G976" s="17">
        <v>1.82707521526175E-2</v>
      </c>
      <c r="H976" s="17">
        <v>1.7787933416400999E-2</v>
      </c>
      <c r="I976" s="17">
        <v>3.75837826710788E-2</v>
      </c>
      <c r="J976" s="17">
        <v>6.5723706551926497E-2</v>
      </c>
      <c r="K976" s="17">
        <v>5.3679653089624697E-2</v>
      </c>
      <c r="L976" s="17">
        <v>8.5274759654923302E-2</v>
      </c>
      <c r="M976" s="17"/>
      <c r="N976" s="17">
        <v>3.6696357051998099E-2</v>
      </c>
      <c r="O976" s="17">
        <v>5.0023112275038799E-2</v>
      </c>
      <c r="P976" s="17">
        <v>4.9819883727451303E-2</v>
      </c>
      <c r="Q976" s="17">
        <v>5.9170007584674E-2</v>
      </c>
      <c r="R976" s="17"/>
      <c r="S976" s="17">
        <v>3.9276591480587902E-2</v>
      </c>
      <c r="T976" s="17">
        <v>5.1971242642580101E-2</v>
      </c>
      <c r="U976" s="17">
        <v>7.7895737174986199E-2</v>
      </c>
      <c r="V976" s="17">
        <v>6.0855311498957398E-2</v>
      </c>
      <c r="W976" s="17">
        <v>4.5296642891123597E-2</v>
      </c>
      <c r="X976" s="17">
        <v>3.5116458883924201E-2</v>
      </c>
      <c r="Y976" s="17">
        <v>2.4910858543770301E-2</v>
      </c>
      <c r="Z976" s="17">
        <v>3.8730797403992302E-2</v>
      </c>
      <c r="AA976" s="17">
        <v>4.6965057445630502E-2</v>
      </c>
      <c r="AB976" s="17">
        <v>5.4531108190813603E-2</v>
      </c>
      <c r="AC976" s="17">
        <v>6.5087335501190793E-2</v>
      </c>
      <c r="AD976" s="17">
        <v>4.4647093610401097E-2</v>
      </c>
      <c r="AE976" s="17"/>
      <c r="AF976" s="17">
        <v>4.9417625763139197E-2</v>
      </c>
      <c r="AG976" s="17">
        <v>4.7701943406859501E-2</v>
      </c>
      <c r="AH976" s="17"/>
      <c r="AI976" s="17">
        <v>4.1235779562224302E-2</v>
      </c>
      <c r="AJ976" s="17">
        <v>5.1781781217932601E-2</v>
      </c>
      <c r="AK976" s="17"/>
      <c r="AL976" s="17">
        <v>3.6763104794514098E-2</v>
      </c>
      <c r="AM976" s="17">
        <v>4.9397023073943801E-2</v>
      </c>
      <c r="AN976" s="17"/>
      <c r="AO976" s="17">
        <v>3.5439774095262701E-2</v>
      </c>
      <c r="AP976" s="17">
        <v>5.2066479635818001E-2</v>
      </c>
    </row>
    <row r="977" spans="2:42" x14ac:dyDescent="0.35">
      <c r="B977" t="s">
        <v>152</v>
      </c>
      <c r="C977" s="17">
        <v>0.25320668691628401</v>
      </c>
      <c r="D977" s="17">
        <v>0.27074865959361</v>
      </c>
      <c r="E977" s="17">
        <v>0.23791618948170701</v>
      </c>
      <c r="F977" s="17"/>
      <c r="G977" s="17">
        <v>3.1917018518146198E-2</v>
      </c>
      <c r="H977" s="17">
        <v>3.9808097620433601E-2</v>
      </c>
      <c r="I977" s="17">
        <v>0.116780598459712</v>
      </c>
      <c r="J977" s="17">
        <v>0.24234067220078601</v>
      </c>
      <c r="K977" s="17">
        <v>0.43206357745289897</v>
      </c>
      <c r="L977" s="17">
        <v>0.57563614574514199</v>
      </c>
      <c r="M977" s="17"/>
      <c r="N977" s="17">
        <v>0.227620410850564</v>
      </c>
      <c r="O977" s="17">
        <v>0.277960842598512</v>
      </c>
      <c r="P977" s="17">
        <v>0.22806564683289299</v>
      </c>
      <c r="Q977" s="17">
        <v>0.27682128413506801</v>
      </c>
      <c r="R977" s="17"/>
      <c r="S977" s="17">
        <v>0.15691549150244599</v>
      </c>
      <c r="T977" s="17">
        <v>0.28799643127598501</v>
      </c>
      <c r="U977" s="17">
        <v>0.31436427589806099</v>
      </c>
      <c r="V977" s="17">
        <v>0.25679357184990698</v>
      </c>
      <c r="W977" s="17">
        <v>0.24220010002782899</v>
      </c>
      <c r="X977" s="17">
        <v>0.26527142149378502</v>
      </c>
      <c r="Y977" s="17">
        <v>0.27792379012382601</v>
      </c>
      <c r="Z977" s="17">
        <v>0.29006528388715602</v>
      </c>
      <c r="AA977" s="17">
        <v>0.23122718807610701</v>
      </c>
      <c r="AB977" s="17">
        <v>0.26198818637298998</v>
      </c>
      <c r="AC977" s="17">
        <v>0.28255157043940898</v>
      </c>
      <c r="AD977" s="17">
        <v>0.25757267357101499</v>
      </c>
      <c r="AE977" s="17"/>
      <c r="AF977" s="17">
        <v>0.27657728007450699</v>
      </c>
      <c r="AG977" s="17">
        <v>0.222353162881507</v>
      </c>
      <c r="AH977" s="17"/>
      <c r="AI977" s="17">
        <v>0.223899279306226</v>
      </c>
      <c r="AJ977" s="17">
        <v>0.26641940344603998</v>
      </c>
      <c r="AK977" s="17"/>
      <c r="AL977" s="17">
        <v>0.27911180775040301</v>
      </c>
      <c r="AM977" s="17">
        <v>0.25123801374045002</v>
      </c>
      <c r="AN977" s="17"/>
      <c r="AO977" s="17">
        <v>0.23415412101445199</v>
      </c>
      <c r="AP977" s="17">
        <v>0.258400801051274</v>
      </c>
    </row>
    <row r="978" spans="2:42" x14ac:dyDescent="0.35">
      <c r="B978" t="s">
        <v>75</v>
      </c>
      <c r="C978" s="17">
        <v>8.7955854656347303E-3</v>
      </c>
      <c r="D978" s="17">
        <v>1.1256463260239999E-2</v>
      </c>
      <c r="E978" s="17">
        <v>6.45679199311734E-3</v>
      </c>
      <c r="F978" s="17"/>
      <c r="G978" s="17">
        <v>1.6210356950991801E-2</v>
      </c>
      <c r="H978" s="17">
        <v>4.4909720010418803E-3</v>
      </c>
      <c r="I978" s="17">
        <v>7.6309693681693999E-3</v>
      </c>
      <c r="J978" s="17">
        <v>1.18711986353843E-2</v>
      </c>
      <c r="K978" s="17">
        <v>1.0607482278105901E-2</v>
      </c>
      <c r="L978" s="17">
        <v>4.5864803156775002E-3</v>
      </c>
      <c r="M978" s="17"/>
      <c r="N978" s="17">
        <v>4.5666338938499104E-3</v>
      </c>
      <c r="O978" s="17">
        <v>1.17795588876252E-2</v>
      </c>
      <c r="P978" s="17">
        <v>7.7641053997570802E-3</v>
      </c>
      <c r="Q978" s="17">
        <v>8.7178472932613396E-3</v>
      </c>
      <c r="R978" s="17"/>
      <c r="S978" s="17">
        <v>1.09180870646168E-2</v>
      </c>
      <c r="T978" s="17">
        <v>6.77975350879463E-3</v>
      </c>
      <c r="U978" s="17">
        <v>1.8055806252679801E-2</v>
      </c>
      <c r="V978" s="17">
        <v>7.0734403997045302E-3</v>
      </c>
      <c r="W978" s="17">
        <v>9.5365511991173206E-3</v>
      </c>
      <c r="X978" s="17">
        <v>8.1857086232181298E-3</v>
      </c>
      <c r="Y978" s="17">
        <v>1.1468418828166901E-2</v>
      </c>
      <c r="Z978" s="17">
        <v>0</v>
      </c>
      <c r="AA978" s="17">
        <v>0</v>
      </c>
      <c r="AB978" s="17">
        <v>1.05952899531476E-2</v>
      </c>
      <c r="AC978" s="17">
        <v>5.6871610088424897E-3</v>
      </c>
      <c r="AD978" s="17">
        <v>2.4791393248639101E-2</v>
      </c>
      <c r="AE978" s="17"/>
      <c r="AF978" s="17">
        <v>4.0616581582479999E-3</v>
      </c>
      <c r="AG978" s="17">
        <v>1.3717570520555901E-2</v>
      </c>
      <c r="AH978" s="17"/>
      <c r="AI978" s="17">
        <v>4.0320198469254599E-3</v>
      </c>
      <c r="AJ978" s="17">
        <v>1.0943153173714699E-2</v>
      </c>
      <c r="AK978" s="17"/>
      <c r="AL978" s="17">
        <v>0</v>
      </c>
      <c r="AM978" s="17">
        <v>9.46401057288789E-3</v>
      </c>
      <c r="AN978" s="17"/>
      <c r="AO978" s="17">
        <v>3.9622035933792703E-3</v>
      </c>
      <c r="AP978" s="17">
        <v>1.0113262949698699E-2</v>
      </c>
    </row>
    <row r="979" spans="2:42" x14ac:dyDescent="0.35"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</row>
    <row r="980" spans="2:42" x14ac:dyDescent="0.35">
      <c r="B980" s="6" t="s">
        <v>373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</row>
    <row r="981" spans="2:42" x14ac:dyDescent="0.35">
      <c r="B981" s="24" t="s">
        <v>59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</row>
    <row r="982" spans="2:42" x14ac:dyDescent="0.35">
      <c r="B982" t="s">
        <v>143</v>
      </c>
      <c r="C982" s="17">
        <v>0.12881918592215499</v>
      </c>
      <c r="D982" s="17">
        <v>0.15496581587932101</v>
      </c>
      <c r="E982" s="17">
        <v>0.103599351242408</v>
      </c>
      <c r="F982" s="17"/>
      <c r="G982" s="17">
        <v>8.0527466500801698E-2</v>
      </c>
      <c r="H982" s="17">
        <v>0.106955247525557</v>
      </c>
      <c r="I982" s="17">
        <v>0.16266237786759899</v>
      </c>
      <c r="J982" s="17">
        <v>0.149557672303884</v>
      </c>
      <c r="K982" s="17">
        <v>0.178517903860443</v>
      </c>
      <c r="L982" s="17">
        <v>0.10124427843353601</v>
      </c>
      <c r="M982" s="17"/>
      <c r="N982" s="17">
        <v>0.18053204108514601</v>
      </c>
      <c r="O982" s="17">
        <v>0.12779098504547101</v>
      </c>
      <c r="P982" s="17">
        <v>0.105832614917995</v>
      </c>
      <c r="Q982" s="17">
        <v>9.4774127388443499E-2</v>
      </c>
      <c r="R982" s="17"/>
      <c r="S982" s="17">
        <v>0.129597047398084</v>
      </c>
      <c r="T982" s="17">
        <v>0.11881232852066299</v>
      </c>
      <c r="U982" s="17">
        <v>0.133311157871603</v>
      </c>
      <c r="V982" s="17">
        <v>0.125840942415124</v>
      </c>
      <c r="W982" s="17">
        <v>9.7794053769398107E-2</v>
      </c>
      <c r="X982" s="17">
        <v>0.14638570883738899</v>
      </c>
      <c r="Y982" s="17">
        <v>0.12108462495199999</v>
      </c>
      <c r="Z982" s="17">
        <v>0.12023025811317201</v>
      </c>
      <c r="AA982" s="17">
        <v>8.4626337424516002E-2</v>
      </c>
      <c r="AB982" s="17">
        <v>0.168548922591086</v>
      </c>
      <c r="AC982" s="17">
        <v>0.16948003716502899</v>
      </c>
      <c r="AD982" s="17">
        <v>0.192728141658216</v>
      </c>
      <c r="AE982" s="17"/>
      <c r="AF982" s="17">
        <v>0.14310185267070699</v>
      </c>
      <c r="AG982" s="17">
        <v>0.10993420247418</v>
      </c>
      <c r="AH982" s="17"/>
      <c r="AI982" s="17">
        <v>0.15347748947659001</v>
      </c>
      <c r="AJ982" s="17">
        <v>0.117702434167638</v>
      </c>
      <c r="AK982" s="17"/>
      <c r="AL982" s="17">
        <v>0.15540104483275999</v>
      </c>
      <c r="AM982" s="17">
        <v>0.12679908368305601</v>
      </c>
      <c r="AN982" s="17"/>
      <c r="AO982" s="17">
        <v>0.13076267049634499</v>
      </c>
      <c r="AP982" s="17">
        <v>0.12828935278839401</v>
      </c>
    </row>
    <row r="983" spans="2:42" x14ac:dyDescent="0.35">
      <c r="B983" t="s">
        <v>144</v>
      </c>
      <c r="C983" s="17">
        <v>0.14390367966228501</v>
      </c>
      <c r="D983" s="17">
        <v>0.16652819786381901</v>
      </c>
      <c r="E983" s="17">
        <v>0.121631851114526</v>
      </c>
      <c r="F983" s="17"/>
      <c r="G983" s="17">
        <v>0.109555623201861</v>
      </c>
      <c r="H983" s="17">
        <v>0.12903323387292401</v>
      </c>
      <c r="I983" s="17">
        <v>0.15743528036816601</v>
      </c>
      <c r="J983" s="17">
        <v>0.16599985053681399</v>
      </c>
      <c r="K983" s="17">
        <v>0.172207832866801</v>
      </c>
      <c r="L983" s="17">
        <v>0.13107626524734201</v>
      </c>
      <c r="M983" s="17"/>
      <c r="N983" s="17">
        <v>0.17419697601183101</v>
      </c>
      <c r="O983" s="17">
        <v>0.14342443784332401</v>
      </c>
      <c r="P983" s="17">
        <v>0.142685911506538</v>
      </c>
      <c r="Q983" s="17">
        <v>0.113423456930436</v>
      </c>
      <c r="R983" s="17"/>
      <c r="S983" s="17">
        <v>0.15057797625238101</v>
      </c>
      <c r="T983" s="17">
        <v>0.169935474691529</v>
      </c>
      <c r="U983" s="17">
        <v>0.15374239710634299</v>
      </c>
      <c r="V983" s="17">
        <v>0.117207636505279</v>
      </c>
      <c r="W983" s="17">
        <v>0.123511038790832</v>
      </c>
      <c r="X983" s="17">
        <v>0.123539688641157</v>
      </c>
      <c r="Y983" s="17">
        <v>0.18870381785167001</v>
      </c>
      <c r="Z983" s="17">
        <v>0.16317635174650799</v>
      </c>
      <c r="AA983" s="17">
        <v>0.150039389350938</v>
      </c>
      <c r="AB983" s="17">
        <v>0.117604092037162</v>
      </c>
      <c r="AC983" s="17">
        <v>0.110274331715494</v>
      </c>
      <c r="AD983" s="17">
        <v>0.12976983477804099</v>
      </c>
      <c r="AE983" s="17"/>
      <c r="AF983" s="17">
        <v>0.16108803543136899</v>
      </c>
      <c r="AG983" s="17">
        <v>0.121983253832302</v>
      </c>
      <c r="AH983" s="17"/>
      <c r="AI983" s="17">
        <v>0.16251751563092201</v>
      </c>
      <c r="AJ983" s="17">
        <v>0.13551196718272099</v>
      </c>
      <c r="AK983" s="17"/>
      <c r="AL983" s="17">
        <v>0.146653417947152</v>
      </c>
      <c r="AM983" s="17">
        <v>0.14369471186643301</v>
      </c>
      <c r="AN983" s="17"/>
      <c r="AO983" s="17">
        <v>0.15675023116001899</v>
      </c>
      <c r="AP983" s="17">
        <v>0.14040145035290599</v>
      </c>
    </row>
    <row r="984" spans="2:42" x14ac:dyDescent="0.35">
      <c r="B984" t="s">
        <v>145</v>
      </c>
      <c r="C984" s="17">
        <v>0.11846921864226501</v>
      </c>
      <c r="D984" s="17">
        <v>0.123427837508449</v>
      </c>
      <c r="E984" s="17">
        <v>0.11373637947948601</v>
      </c>
      <c r="F984" s="17"/>
      <c r="G984" s="17">
        <v>0.14527717921479</v>
      </c>
      <c r="H984" s="17">
        <v>0.15987440303525499</v>
      </c>
      <c r="I984" s="17">
        <v>0.13994043558614799</v>
      </c>
      <c r="J984" s="17">
        <v>0.121963905113895</v>
      </c>
      <c r="K984" s="17">
        <v>7.2070742113056002E-2</v>
      </c>
      <c r="L984" s="17">
        <v>7.7493595101738505E-2</v>
      </c>
      <c r="M984" s="17"/>
      <c r="N984" s="17">
        <v>0.13545823387189099</v>
      </c>
      <c r="O984" s="17">
        <v>0.113549972667884</v>
      </c>
      <c r="P984" s="17">
        <v>0.111836216339329</v>
      </c>
      <c r="Q984" s="17">
        <v>0.111258464513647</v>
      </c>
      <c r="R984" s="17"/>
      <c r="S984" s="17">
        <v>0.14633992504641699</v>
      </c>
      <c r="T984" s="17">
        <v>0.111321120545573</v>
      </c>
      <c r="U984" s="17">
        <v>9.37721308013474E-2</v>
      </c>
      <c r="V984" s="17">
        <v>7.5694881102158093E-2</v>
      </c>
      <c r="W984" s="17">
        <v>9.9966047382451795E-2</v>
      </c>
      <c r="X984" s="17">
        <v>0.123667062064198</v>
      </c>
      <c r="Y984" s="17">
        <v>0.11517427266817</v>
      </c>
      <c r="Z984" s="17">
        <v>0.134589692405297</v>
      </c>
      <c r="AA984" s="17">
        <v>0.132786294943153</v>
      </c>
      <c r="AB984" s="17">
        <v>0.122478244165071</v>
      </c>
      <c r="AC984" s="17">
        <v>0.14514839854235501</v>
      </c>
      <c r="AD984" s="17">
        <v>0.119944098695362</v>
      </c>
      <c r="AE984" s="17"/>
      <c r="AF984" s="17">
        <v>0.121213571044365</v>
      </c>
      <c r="AG984" s="17">
        <v>0.11437551672320501</v>
      </c>
      <c r="AH984" s="17"/>
      <c r="AI984" s="17">
        <v>0.15610032716904701</v>
      </c>
      <c r="AJ984" s="17">
        <v>0.10150391156767399</v>
      </c>
      <c r="AK984" s="17"/>
      <c r="AL984" s="17">
        <v>0.144187724671198</v>
      </c>
      <c r="AM984" s="17">
        <v>0.116514727355932</v>
      </c>
      <c r="AN984" s="17"/>
      <c r="AO984" s="17">
        <v>0.14280352754350201</v>
      </c>
      <c r="AP984" s="17">
        <v>0.11183519472756601</v>
      </c>
    </row>
    <row r="985" spans="2:42" x14ac:dyDescent="0.35">
      <c r="B985" t="s">
        <v>146</v>
      </c>
      <c r="C985" s="17">
        <v>6.09241476602701E-2</v>
      </c>
      <c r="D985" s="17">
        <v>6.5263352511331404E-2</v>
      </c>
      <c r="E985" s="17">
        <v>5.7129477331915902E-2</v>
      </c>
      <c r="F985" s="17"/>
      <c r="G985" s="17">
        <v>8.7514769979753895E-2</v>
      </c>
      <c r="H985" s="17">
        <v>0.10506562079673</v>
      </c>
      <c r="I985" s="17">
        <v>5.8461280918845199E-2</v>
      </c>
      <c r="J985" s="17">
        <v>5.3623065127175698E-2</v>
      </c>
      <c r="K985" s="17">
        <v>3.9638929243331997E-2</v>
      </c>
      <c r="L985" s="17">
        <v>2.9269198316273601E-2</v>
      </c>
      <c r="M985" s="17"/>
      <c r="N985" s="17">
        <v>6.9751226347375697E-2</v>
      </c>
      <c r="O985" s="17">
        <v>4.48906578079597E-2</v>
      </c>
      <c r="P985" s="17">
        <v>8.2139389081595598E-2</v>
      </c>
      <c r="Q985" s="17">
        <v>5.0187263656166103E-2</v>
      </c>
      <c r="R985" s="17"/>
      <c r="S985" s="17">
        <v>6.3200283676471194E-2</v>
      </c>
      <c r="T985" s="17">
        <v>5.1880373106848003E-2</v>
      </c>
      <c r="U985" s="17">
        <v>4.2175565678007197E-2</v>
      </c>
      <c r="V985" s="17">
        <v>6.5347213208596905E-2</v>
      </c>
      <c r="W985" s="17">
        <v>9.8396559821018303E-2</v>
      </c>
      <c r="X985" s="17">
        <v>4.7350654585574803E-2</v>
      </c>
      <c r="Y985" s="17">
        <v>5.7226200630104598E-2</v>
      </c>
      <c r="Z985" s="17">
        <v>5.3433624387657697E-2</v>
      </c>
      <c r="AA985" s="17">
        <v>7.0819838790678796E-2</v>
      </c>
      <c r="AB985" s="17">
        <v>6.3681686789940101E-2</v>
      </c>
      <c r="AC985" s="17">
        <v>6.6695261315798393E-2</v>
      </c>
      <c r="AD985" s="17">
        <v>4.5047717449230897E-2</v>
      </c>
      <c r="AE985" s="17"/>
      <c r="AF985" s="17">
        <v>5.41250238204583E-2</v>
      </c>
      <c r="AG985" s="17">
        <v>6.9765691187863896E-2</v>
      </c>
      <c r="AH985" s="17"/>
      <c r="AI985" s="17">
        <v>6.9197309359911599E-2</v>
      </c>
      <c r="AJ985" s="17">
        <v>5.7194341810615702E-2</v>
      </c>
      <c r="AK985" s="17"/>
      <c r="AL985" s="17">
        <v>7.6740469254012997E-2</v>
      </c>
      <c r="AM985" s="17">
        <v>5.97221780473371E-2</v>
      </c>
      <c r="AN985" s="17"/>
      <c r="AO985" s="17">
        <v>5.6646149088343201E-2</v>
      </c>
      <c r="AP985" s="17">
        <v>6.2090416443509301E-2</v>
      </c>
    </row>
    <row r="986" spans="2:42" x14ac:dyDescent="0.35">
      <c r="B986" t="s">
        <v>147</v>
      </c>
      <c r="C986" s="17">
        <v>3.5140031814845298E-2</v>
      </c>
      <c r="D986" s="17">
        <v>3.1690465787880602E-2</v>
      </c>
      <c r="E986" s="17">
        <v>3.8188392963131798E-2</v>
      </c>
      <c r="F986" s="17"/>
      <c r="G986" s="17">
        <v>6.3860988098334695E-2</v>
      </c>
      <c r="H986" s="17">
        <v>6.23914856015126E-2</v>
      </c>
      <c r="I986" s="17">
        <v>3.9037266359693297E-2</v>
      </c>
      <c r="J986" s="17">
        <v>2.52032518012913E-2</v>
      </c>
      <c r="K986" s="17">
        <v>2.0677646912888498E-2</v>
      </c>
      <c r="L986" s="17">
        <v>8.2500660744779606E-3</v>
      </c>
      <c r="M986" s="17"/>
      <c r="N986" s="17">
        <v>4.4202195563546202E-2</v>
      </c>
      <c r="O986" s="17">
        <v>2.5948214836106601E-2</v>
      </c>
      <c r="P986" s="17">
        <v>4.7660439122759003E-2</v>
      </c>
      <c r="Q986" s="17">
        <v>2.4350704194732099E-2</v>
      </c>
      <c r="R986" s="17"/>
      <c r="S986" s="17">
        <v>5.4931937176160003E-2</v>
      </c>
      <c r="T986" s="17">
        <v>2.0508914920897899E-2</v>
      </c>
      <c r="U986" s="17">
        <v>2.2681711238701E-2</v>
      </c>
      <c r="V986" s="17">
        <v>4.68484029280819E-2</v>
      </c>
      <c r="W986" s="17">
        <v>3.6401242993170699E-2</v>
      </c>
      <c r="X986" s="17">
        <v>2.5762520860914798E-2</v>
      </c>
      <c r="Y986" s="17">
        <v>2.1271681045696999E-2</v>
      </c>
      <c r="Z986" s="17">
        <v>4.0858779668560101E-2</v>
      </c>
      <c r="AA986" s="17">
        <v>3.8374611400701801E-2</v>
      </c>
      <c r="AB986" s="17">
        <v>3.4968782158864203E-2</v>
      </c>
      <c r="AC986" s="17">
        <v>3.8460162002016601E-2</v>
      </c>
      <c r="AD986" s="17">
        <v>4.2101935535478599E-2</v>
      </c>
      <c r="AE986" s="17"/>
      <c r="AF986" s="17">
        <v>3.46636941650382E-2</v>
      </c>
      <c r="AG986" s="17">
        <v>3.6094069523417698E-2</v>
      </c>
      <c r="AH986" s="17"/>
      <c r="AI986" s="17">
        <v>4.3659521138441598E-2</v>
      </c>
      <c r="AJ986" s="17">
        <v>3.1299173595357797E-2</v>
      </c>
      <c r="AK986" s="17"/>
      <c r="AL986" s="17">
        <v>3.7447820908808403E-2</v>
      </c>
      <c r="AM986" s="17">
        <v>3.4964650178378097E-2</v>
      </c>
      <c r="AN986" s="17"/>
      <c r="AO986" s="17">
        <v>3.9437289041852397E-2</v>
      </c>
      <c r="AP986" s="17">
        <v>3.3968512733400097E-2</v>
      </c>
    </row>
    <row r="987" spans="2:42" x14ac:dyDescent="0.35">
      <c r="B987" t="s">
        <v>148</v>
      </c>
      <c r="C987" s="17">
        <v>2.47488755885516E-2</v>
      </c>
      <c r="D987" s="17">
        <v>2.4372839176819001E-2</v>
      </c>
      <c r="E987" s="17">
        <v>2.4532429538348201E-2</v>
      </c>
      <c r="F987" s="17"/>
      <c r="G987" s="17">
        <v>4.7822366098416599E-2</v>
      </c>
      <c r="H987" s="17">
        <v>4.7429095898479302E-2</v>
      </c>
      <c r="I987" s="17">
        <v>1.68016079054236E-2</v>
      </c>
      <c r="J987" s="17">
        <v>3.1289336031700699E-2</v>
      </c>
      <c r="K987" s="17">
        <v>8.2844113366749607E-3</v>
      </c>
      <c r="L987" s="17">
        <v>2.9755478219222501E-3</v>
      </c>
      <c r="M987" s="17"/>
      <c r="N987" s="17">
        <v>2.0610999316256599E-2</v>
      </c>
      <c r="O987" s="17">
        <v>2.18203376289028E-2</v>
      </c>
      <c r="P987" s="17">
        <v>2.8780331865660098E-2</v>
      </c>
      <c r="Q987" s="17">
        <v>2.9041860207377299E-2</v>
      </c>
      <c r="R987" s="17"/>
      <c r="S987" s="17">
        <v>3.6500747962955903E-2</v>
      </c>
      <c r="T987" s="17">
        <v>2.00118011876231E-2</v>
      </c>
      <c r="U987" s="17">
        <v>1.9216030844143101E-2</v>
      </c>
      <c r="V987" s="17">
        <v>5.1552736789779501E-2</v>
      </c>
      <c r="W987" s="17">
        <v>3.0029150071103999E-2</v>
      </c>
      <c r="X987" s="17">
        <v>2.42737231609206E-2</v>
      </c>
      <c r="Y987" s="17">
        <v>7.3752899269703904E-3</v>
      </c>
      <c r="Z987" s="17">
        <v>1.88646741446723E-2</v>
      </c>
      <c r="AA987" s="17">
        <v>1.4980028152335E-2</v>
      </c>
      <c r="AB987" s="17">
        <v>2.3057230829328399E-2</v>
      </c>
      <c r="AC987" s="17">
        <v>2.0368499112462499E-2</v>
      </c>
      <c r="AD987" s="17">
        <v>1.6202580321477901E-2</v>
      </c>
      <c r="AE987" s="17"/>
      <c r="AF987" s="17">
        <v>2.1207736331901799E-2</v>
      </c>
      <c r="AG987" s="17">
        <v>2.97476088018662E-2</v>
      </c>
      <c r="AH987" s="17"/>
      <c r="AI987" s="17">
        <v>1.6234737145420099E-2</v>
      </c>
      <c r="AJ987" s="17">
        <v>2.8587321460017499E-2</v>
      </c>
      <c r="AK987" s="17"/>
      <c r="AL987" s="17">
        <v>1.9262963794781901E-2</v>
      </c>
      <c r="AM987" s="17">
        <v>2.5165780318027402E-2</v>
      </c>
      <c r="AN987" s="17"/>
      <c r="AO987" s="17">
        <v>2.2026117134279499E-2</v>
      </c>
      <c r="AP987" s="17">
        <v>2.54911545155143E-2</v>
      </c>
    </row>
    <row r="988" spans="2:42" x14ac:dyDescent="0.35">
      <c r="B988" t="s">
        <v>149</v>
      </c>
      <c r="C988" s="17">
        <v>2.13304719640099E-2</v>
      </c>
      <c r="D988" s="17">
        <v>1.8676928677194601E-2</v>
      </c>
      <c r="E988" s="17">
        <v>2.4075783737295402E-2</v>
      </c>
      <c r="F988" s="17"/>
      <c r="G988" s="17">
        <v>4.7617965598483601E-2</v>
      </c>
      <c r="H988" s="17">
        <v>3.9600757100773501E-2</v>
      </c>
      <c r="I988" s="17">
        <v>2.5369767574246301E-2</v>
      </c>
      <c r="J988" s="17">
        <v>1.0327892935702399E-2</v>
      </c>
      <c r="K988" s="17">
        <v>2.4440684106964501E-3</v>
      </c>
      <c r="L988" s="17">
        <v>7.1293493623434097E-3</v>
      </c>
      <c r="M988" s="17"/>
      <c r="N988" s="17">
        <v>1.9482184454597901E-2</v>
      </c>
      <c r="O988" s="17">
        <v>2.4753172984614401E-2</v>
      </c>
      <c r="P988" s="17">
        <v>2.6638830065196E-2</v>
      </c>
      <c r="Q988" s="17">
        <v>1.53846281779168E-2</v>
      </c>
      <c r="R988" s="17"/>
      <c r="S988" s="17">
        <v>2.6731923905367799E-2</v>
      </c>
      <c r="T988" s="17">
        <v>2.5816330223390398E-2</v>
      </c>
      <c r="U988" s="17">
        <v>1.82011553169091E-2</v>
      </c>
      <c r="V988" s="17">
        <v>3.5191498684022798E-3</v>
      </c>
      <c r="W988" s="17">
        <v>1.77190255545733E-2</v>
      </c>
      <c r="X988" s="17">
        <v>3.2979734155765703E-2</v>
      </c>
      <c r="Y988" s="17">
        <v>1.5790497668833399E-2</v>
      </c>
      <c r="Z988" s="17">
        <v>0</v>
      </c>
      <c r="AA988" s="17">
        <v>3.1071598083937401E-2</v>
      </c>
      <c r="AB988" s="17">
        <v>2.55688847602633E-2</v>
      </c>
      <c r="AC988" s="17">
        <v>2.5327760493148201E-2</v>
      </c>
      <c r="AD988" s="17">
        <v>0</v>
      </c>
      <c r="AE988" s="17"/>
      <c r="AF988" s="17">
        <v>1.58708544421916E-2</v>
      </c>
      <c r="AG988" s="17">
        <v>2.88883917235171E-2</v>
      </c>
      <c r="AH988" s="17"/>
      <c r="AI988" s="17">
        <v>1.7001383303949E-2</v>
      </c>
      <c r="AJ988" s="17">
        <v>2.3282163565621801E-2</v>
      </c>
      <c r="AK988" s="17"/>
      <c r="AL988" s="17">
        <v>1.9689561387048301E-2</v>
      </c>
      <c r="AM988" s="17">
        <v>2.1455173819581001E-2</v>
      </c>
      <c r="AN988" s="17"/>
      <c r="AO988" s="17">
        <v>2.1573088114901402E-2</v>
      </c>
      <c r="AP988" s="17">
        <v>2.1264329902871498E-2</v>
      </c>
    </row>
    <row r="989" spans="2:42" x14ac:dyDescent="0.35">
      <c r="B989" t="s">
        <v>150</v>
      </c>
      <c r="C989" s="17">
        <v>7.3826662704244098E-3</v>
      </c>
      <c r="D989" s="17">
        <v>6.6072587799241404E-3</v>
      </c>
      <c r="E989" s="17">
        <v>8.1932244762295305E-3</v>
      </c>
      <c r="F989" s="17"/>
      <c r="G989" s="17">
        <v>1.21535224656027E-2</v>
      </c>
      <c r="H989" s="17">
        <v>1.06600417949748E-2</v>
      </c>
      <c r="I989" s="17">
        <v>7.8502876078388392E-3</v>
      </c>
      <c r="J989" s="17">
        <v>7.9260875876323907E-3</v>
      </c>
      <c r="K989" s="17">
        <v>4.3676807463573003E-3</v>
      </c>
      <c r="L989" s="17">
        <v>2.7119985352111299E-3</v>
      </c>
      <c r="M989" s="17"/>
      <c r="N989" s="17">
        <v>3.7231339816773601E-3</v>
      </c>
      <c r="O989" s="17">
        <v>4.97589674525658E-3</v>
      </c>
      <c r="P989" s="17">
        <v>9.3511338308420507E-3</v>
      </c>
      <c r="Q989" s="17">
        <v>1.08122691865386E-2</v>
      </c>
      <c r="R989" s="17"/>
      <c r="S989" s="17">
        <v>5.52079453550843E-3</v>
      </c>
      <c r="T989" s="17">
        <v>1.19796331440629E-2</v>
      </c>
      <c r="U989" s="17">
        <v>4.6997286198318102E-3</v>
      </c>
      <c r="V989" s="17">
        <v>2.1278793218632502E-2</v>
      </c>
      <c r="W989" s="17">
        <v>1.00135406425773E-2</v>
      </c>
      <c r="X989" s="17">
        <v>0</v>
      </c>
      <c r="Y989" s="17">
        <v>8.3858088488727393E-3</v>
      </c>
      <c r="Z989" s="17">
        <v>0</v>
      </c>
      <c r="AA989" s="17">
        <v>6.2102937917236896E-3</v>
      </c>
      <c r="AB989" s="17">
        <v>0</v>
      </c>
      <c r="AC989" s="17">
        <v>1.4117945037273099E-2</v>
      </c>
      <c r="AD989" s="17">
        <v>0</v>
      </c>
      <c r="AE989" s="17"/>
      <c r="AF989" s="17">
        <v>5.4069814041413401E-3</v>
      </c>
      <c r="AG989" s="17">
        <v>1.01146919389905E-2</v>
      </c>
      <c r="AH989" s="17"/>
      <c r="AI989" s="17">
        <v>5.4222907698849802E-3</v>
      </c>
      <c r="AJ989" s="17">
        <v>8.2664662340764892E-3</v>
      </c>
      <c r="AK989" s="17"/>
      <c r="AL989" s="17">
        <v>1.37271564972041E-2</v>
      </c>
      <c r="AM989" s="17">
        <v>6.9005134249007999E-3</v>
      </c>
      <c r="AN989" s="17"/>
      <c r="AO989" s="17">
        <v>6.2546738587748001E-3</v>
      </c>
      <c r="AP989" s="17">
        <v>7.6901797759385297E-3</v>
      </c>
    </row>
    <row r="990" spans="2:42" x14ac:dyDescent="0.35">
      <c r="B990" t="s">
        <v>151</v>
      </c>
      <c r="C990" s="17">
        <v>8.0777164191698794E-2</v>
      </c>
      <c r="D990" s="17">
        <v>6.4535262209259495E-2</v>
      </c>
      <c r="E990" s="17">
        <v>9.5995922071217404E-2</v>
      </c>
      <c r="F990" s="17"/>
      <c r="G990" s="17">
        <v>8.6567366957441494E-2</v>
      </c>
      <c r="H990" s="17">
        <v>9.4976274092700805E-2</v>
      </c>
      <c r="I990" s="17">
        <v>8.5710235596462694E-2</v>
      </c>
      <c r="J990" s="17">
        <v>7.5073615705836302E-2</v>
      </c>
      <c r="K990" s="17">
        <v>5.9226796584915802E-2</v>
      </c>
      <c r="L990" s="17">
        <v>8.0373428283750797E-2</v>
      </c>
      <c r="M990" s="17"/>
      <c r="N990" s="17">
        <v>7.1807799649163506E-2</v>
      </c>
      <c r="O990" s="17">
        <v>7.6543412297125898E-2</v>
      </c>
      <c r="P990" s="17">
        <v>7.5692254868369599E-2</v>
      </c>
      <c r="Q990" s="17">
        <v>9.9093447244770205E-2</v>
      </c>
      <c r="R990" s="17"/>
      <c r="S990" s="17">
        <v>6.48740714820467E-2</v>
      </c>
      <c r="T990" s="17">
        <v>8.3432302421955304E-2</v>
      </c>
      <c r="U990" s="17">
        <v>7.9012165064028195E-2</v>
      </c>
      <c r="V990" s="17">
        <v>8.10191295017611E-2</v>
      </c>
      <c r="W990" s="17">
        <v>9.4689381171845596E-2</v>
      </c>
      <c r="X990" s="17">
        <v>7.8332301398981702E-2</v>
      </c>
      <c r="Y990" s="17">
        <v>9.4687423562795206E-2</v>
      </c>
      <c r="Z990" s="17">
        <v>7.5029369300940493E-2</v>
      </c>
      <c r="AA990" s="17">
        <v>6.2652789836794204E-2</v>
      </c>
      <c r="AB990" s="17">
        <v>8.2839218671194301E-2</v>
      </c>
      <c r="AC990" s="17">
        <v>9.9715881836725806E-2</v>
      </c>
      <c r="AD990" s="17">
        <v>0.121677639974235</v>
      </c>
      <c r="AE990" s="17"/>
      <c r="AF990" s="17">
        <v>8.8276100938154606E-2</v>
      </c>
      <c r="AG990" s="17">
        <v>6.9578659269405499E-2</v>
      </c>
      <c r="AH990" s="17"/>
      <c r="AI990" s="17">
        <v>6.8730511944904496E-2</v>
      </c>
      <c r="AJ990" s="17">
        <v>8.6208180246998597E-2</v>
      </c>
      <c r="AK990" s="17"/>
      <c r="AL990" s="17">
        <v>6.6426830929427902E-2</v>
      </c>
      <c r="AM990" s="17">
        <v>8.1867725256386206E-2</v>
      </c>
      <c r="AN990" s="17"/>
      <c r="AO990" s="17">
        <v>8.8306535356798693E-2</v>
      </c>
      <c r="AP990" s="17">
        <v>7.87245055945449E-2</v>
      </c>
    </row>
    <row r="991" spans="2:42" x14ac:dyDescent="0.35">
      <c r="B991" t="s">
        <v>152</v>
      </c>
      <c r="C991" s="17">
        <v>0.36298724407586902</v>
      </c>
      <c r="D991" s="17">
        <v>0.32461681889556698</v>
      </c>
      <c r="E991" s="17">
        <v>0.40099528108867</v>
      </c>
      <c r="F991" s="17"/>
      <c r="G991" s="17">
        <v>0.28221130708756997</v>
      </c>
      <c r="H991" s="17">
        <v>0.23228553209005101</v>
      </c>
      <c r="I991" s="17">
        <v>0.298418379116757</v>
      </c>
      <c r="J991" s="17">
        <v>0.35082198286727301</v>
      </c>
      <c r="K991" s="17">
        <v>0.43364967894240303</v>
      </c>
      <c r="L991" s="17">
        <v>0.53893124141802096</v>
      </c>
      <c r="M991" s="17"/>
      <c r="N991" s="17">
        <v>0.27495026796079403</v>
      </c>
      <c r="O991" s="17">
        <v>0.40490716449491998</v>
      </c>
      <c r="P991" s="17">
        <v>0.339214989119071</v>
      </c>
      <c r="Q991" s="17">
        <v>0.43619933749343398</v>
      </c>
      <c r="R991" s="17"/>
      <c r="S991" s="17">
        <v>0.29941103277645797</v>
      </c>
      <c r="T991" s="17">
        <v>0.37564717572013101</v>
      </c>
      <c r="U991" s="17">
        <v>0.40972533579551701</v>
      </c>
      <c r="V991" s="17">
        <v>0.394661709511056</v>
      </c>
      <c r="W991" s="17">
        <v>0.36836048505775498</v>
      </c>
      <c r="X991" s="17">
        <v>0.37275833927868002</v>
      </c>
      <c r="Y991" s="17">
        <v>0.362892989736671</v>
      </c>
      <c r="Z991" s="17">
        <v>0.37737509709195699</v>
      </c>
      <c r="AA991" s="17">
        <v>0.39972856241062199</v>
      </c>
      <c r="AB991" s="17">
        <v>0.34741834138928601</v>
      </c>
      <c r="AC991" s="17">
        <v>0.30486829694599299</v>
      </c>
      <c r="AD991" s="17">
        <v>0.33252805158795901</v>
      </c>
      <c r="AE991" s="17"/>
      <c r="AF991" s="17">
        <v>0.34309802933153599</v>
      </c>
      <c r="AG991" s="17">
        <v>0.39059119559794703</v>
      </c>
      <c r="AH991" s="17"/>
      <c r="AI991" s="17">
        <v>0.29912189119621602</v>
      </c>
      <c r="AJ991" s="17">
        <v>0.39177978741163899</v>
      </c>
      <c r="AK991" s="17"/>
      <c r="AL991" s="17">
        <v>0.31684760064661399</v>
      </c>
      <c r="AM991" s="17">
        <v>0.36649365035528197</v>
      </c>
      <c r="AN991" s="17"/>
      <c r="AO991" s="17">
        <v>0.32759242892559198</v>
      </c>
      <c r="AP991" s="17">
        <v>0.37263658530500698</v>
      </c>
    </row>
    <row r="992" spans="2:42" x14ac:dyDescent="0.35">
      <c r="B992" t="s">
        <v>75</v>
      </c>
      <c r="C992" s="17">
        <v>1.55173142076267E-2</v>
      </c>
      <c r="D992" s="17">
        <v>1.9315222710434499E-2</v>
      </c>
      <c r="E992" s="17">
        <v>1.19219069567718E-2</v>
      </c>
      <c r="F992" s="17"/>
      <c r="G992" s="17">
        <v>3.6891444796944603E-2</v>
      </c>
      <c r="H992" s="17">
        <v>1.1728308191042701E-2</v>
      </c>
      <c r="I992" s="17">
        <v>8.3130810988191594E-3</v>
      </c>
      <c r="J992" s="17">
        <v>8.2133399887953807E-3</v>
      </c>
      <c r="K992" s="17">
        <v>8.9143089824318192E-3</v>
      </c>
      <c r="L992" s="17">
        <v>2.0545031405383399E-2</v>
      </c>
      <c r="M992" s="17"/>
      <c r="N992" s="17">
        <v>5.2849417577204303E-3</v>
      </c>
      <c r="O992" s="17">
        <v>1.1395747648435799E-2</v>
      </c>
      <c r="P992" s="17">
        <v>3.01678892826443E-2</v>
      </c>
      <c r="Q992" s="17">
        <v>1.54744410065387E-2</v>
      </c>
      <c r="R992" s="17"/>
      <c r="S992" s="17">
        <v>2.2314259788149899E-2</v>
      </c>
      <c r="T992" s="17">
        <v>1.0654545517326801E-2</v>
      </c>
      <c r="U992" s="17">
        <v>2.3462621663569001E-2</v>
      </c>
      <c r="V992" s="17">
        <v>1.7029404951128101E-2</v>
      </c>
      <c r="W992" s="17">
        <v>2.3119474745273899E-2</v>
      </c>
      <c r="X992" s="17">
        <v>2.4950267016419898E-2</v>
      </c>
      <c r="Y992" s="17">
        <v>7.4073931082151399E-3</v>
      </c>
      <c r="Z992" s="17">
        <v>1.6442153141234799E-2</v>
      </c>
      <c r="AA992" s="17">
        <v>8.7102558146002502E-3</v>
      </c>
      <c r="AB992" s="17">
        <v>1.38345966078052E-2</v>
      </c>
      <c r="AC992" s="17">
        <v>5.5434258337047097E-3</v>
      </c>
      <c r="AD992" s="17">
        <v>0</v>
      </c>
      <c r="AE992" s="17"/>
      <c r="AF992" s="17">
        <v>1.19481204201374E-2</v>
      </c>
      <c r="AG992" s="17">
        <v>1.8926718927305401E-2</v>
      </c>
      <c r="AH992" s="17"/>
      <c r="AI992" s="17">
        <v>8.5370228647136306E-3</v>
      </c>
      <c r="AJ992" s="17">
        <v>1.8664252757639201E-2</v>
      </c>
      <c r="AK992" s="17"/>
      <c r="AL992" s="17">
        <v>3.6154091309929699E-3</v>
      </c>
      <c r="AM992" s="17">
        <v>1.6421805694685598E-2</v>
      </c>
      <c r="AN992" s="17"/>
      <c r="AO992" s="17">
        <v>7.8472892795907103E-3</v>
      </c>
      <c r="AP992" s="17">
        <v>1.7608317860347798E-2</v>
      </c>
    </row>
    <row r="993" spans="2:42" x14ac:dyDescent="0.35"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</row>
    <row r="994" spans="2:42" x14ac:dyDescent="0.35">
      <c r="B994" s="6" t="s">
        <v>374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</row>
    <row r="995" spans="2:42" x14ac:dyDescent="0.35">
      <c r="B995" s="24" t="s">
        <v>59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</row>
    <row r="996" spans="2:42" x14ac:dyDescent="0.35">
      <c r="B996" t="s">
        <v>143</v>
      </c>
      <c r="C996" s="17">
        <v>3.4988934502722599E-2</v>
      </c>
      <c r="D996" s="17">
        <v>4.2531589291675498E-2</v>
      </c>
      <c r="E996" s="17">
        <v>2.7878691745103001E-2</v>
      </c>
      <c r="F996" s="17"/>
      <c r="G996" s="17">
        <v>3.9469483173034003E-2</v>
      </c>
      <c r="H996" s="17">
        <v>7.0150790195193796E-2</v>
      </c>
      <c r="I996" s="17">
        <v>4.93439339659867E-2</v>
      </c>
      <c r="J996" s="17">
        <v>2.8528065985395201E-2</v>
      </c>
      <c r="K996" s="17">
        <v>1.4850775016351001E-2</v>
      </c>
      <c r="L996" s="17">
        <v>1.03202893376933E-2</v>
      </c>
      <c r="M996" s="17"/>
      <c r="N996" s="17">
        <v>4.9243497196034297E-2</v>
      </c>
      <c r="O996" s="17">
        <v>2.96290821904561E-2</v>
      </c>
      <c r="P996" s="17">
        <v>3.3594836221586502E-2</v>
      </c>
      <c r="Q996" s="17">
        <v>2.6854432343056001E-2</v>
      </c>
      <c r="R996" s="17"/>
      <c r="S996" s="17">
        <v>5.1251358445688698E-2</v>
      </c>
      <c r="T996" s="17">
        <v>2.8159364029296599E-2</v>
      </c>
      <c r="U996" s="17">
        <v>2.77679416806395E-2</v>
      </c>
      <c r="V996" s="17">
        <v>1.8694594333357101E-2</v>
      </c>
      <c r="W996" s="17">
        <v>2.8485422812946099E-2</v>
      </c>
      <c r="X996" s="17">
        <v>4.73008888083679E-2</v>
      </c>
      <c r="Y996" s="17">
        <v>4.1765239014202302E-2</v>
      </c>
      <c r="Z996" s="17">
        <v>2.7371111341438301E-2</v>
      </c>
      <c r="AA996" s="17">
        <v>4.1452338840067E-2</v>
      </c>
      <c r="AB996" s="17">
        <v>3.1085652101632701E-2</v>
      </c>
      <c r="AC996" s="17">
        <v>2.53780960171688E-2</v>
      </c>
      <c r="AD996" s="17">
        <v>3.1170108141345E-2</v>
      </c>
      <c r="AE996" s="17"/>
      <c r="AF996" s="17">
        <v>3.9267686669634101E-2</v>
      </c>
      <c r="AG996" s="17">
        <v>2.9523490153662301E-2</v>
      </c>
      <c r="AH996" s="17"/>
      <c r="AI996" s="17">
        <v>4.7306622526587301E-2</v>
      </c>
      <c r="AJ996" s="17">
        <v>2.94357268520587E-2</v>
      </c>
      <c r="AK996" s="17"/>
      <c r="AL996" s="17">
        <v>2.6166461200556799E-2</v>
      </c>
      <c r="AM996" s="17">
        <v>3.5659402965143701E-2</v>
      </c>
      <c r="AN996" s="17"/>
      <c r="AO996" s="17">
        <v>3.3137451521700299E-2</v>
      </c>
      <c r="AP996" s="17">
        <v>3.5493686144678398E-2</v>
      </c>
    </row>
    <row r="997" spans="2:42" x14ac:dyDescent="0.35">
      <c r="B997" t="s">
        <v>144</v>
      </c>
      <c r="C997" s="17">
        <v>5.5754268383958597E-2</v>
      </c>
      <c r="D997" s="17">
        <v>6.7527302658346E-2</v>
      </c>
      <c r="E997" s="17">
        <v>4.34376816195318E-2</v>
      </c>
      <c r="F997" s="17"/>
      <c r="G997" s="17">
        <v>7.9656242072617706E-2</v>
      </c>
      <c r="H997" s="17">
        <v>0.10795541406412899</v>
      </c>
      <c r="I997" s="17">
        <v>6.9824711427482394E-2</v>
      </c>
      <c r="J997" s="17">
        <v>5.3296728411731401E-2</v>
      </c>
      <c r="K997" s="17">
        <v>1.40260594607749E-2</v>
      </c>
      <c r="L997" s="17">
        <v>1.5627666276172E-2</v>
      </c>
      <c r="M997" s="17"/>
      <c r="N997" s="17">
        <v>6.9515182885860893E-2</v>
      </c>
      <c r="O997" s="17">
        <v>5.54306138395416E-2</v>
      </c>
      <c r="P997" s="17">
        <v>5.8106221992914799E-2</v>
      </c>
      <c r="Q997" s="17">
        <v>3.8513614870117001E-2</v>
      </c>
      <c r="R997" s="17"/>
      <c r="S997" s="17">
        <v>0.100346656488708</v>
      </c>
      <c r="T997" s="17">
        <v>3.9189921051844497E-2</v>
      </c>
      <c r="U997" s="17">
        <v>3.5613030195794503E-2</v>
      </c>
      <c r="V997" s="17">
        <v>5.0747873835907897E-2</v>
      </c>
      <c r="W997" s="17">
        <v>3.7425527828807197E-2</v>
      </c>
      <c r="X997" s="17">
        <v>6.09230860072454E-2</v>
      </c>
      <c r="Y997" s="17">
        <v>6.59402132797553E-2</v>
      </c>
      <c r="Z997" s="17">
        <v>5.0463595617848203E-2</v>
      </c>
      <c r="AA997" s="17">
        <v>4.6381265582285697E-2</v>
      </c>
      <c r="AB997" s="17">
        <v>6.2206934798157698E-2</v>
      </c>
      <c r="AC997" s="17">
        <v>5.2244516246743797E-2</v>
      </c>
      <c r="AD997" s="17">
        <v>1.6202580321477901E-2</v>
      </c>
      <c r="AE997" s="17"/>
      <c r="AF997" s="17">
        <v>6.3097420148990904E-2</v>
      </c>
      <c r="AG997" s="17">
        <v>4.6336516709953597E-2</v>
      </c>
      <c r="AH997" s="17"/>
      <c r="AI997" s="17">
        <v>6.6173831770087996E-2</v>
      </c>
      <c r="AJ997" s="17">
        <v>5.1056796017364701E-2</v>
      </c>
      <c r="AK997" s="17"/>
      <c r="AL997" s="17">
        <v>5.0100976967139499E-2</v>
      </c>
      <c r="AM997" s="17">
        <v>5.6183893215231602E-2</v>
      </c>
      <c r="AN997" s="17"/>
      <c r="AO997" s="17">
        <v>4.76016740355917E-2</v>
      </c>
      <c r="AP997" s="17">
        <v>5.7976830203709299E-2</v>
      </c>
    </row>
    <row r="998" spans="2:42" x14ac:dyDescent="0.35">
      <c r="B998" t="s">
        <v>145</v>
      </c>
      <c r="C998" s="17">
        <v>9.0462164631057204E-2</v>
      </c>
      <c r="D998" s="17">
        <v>0.110666010658694</v>
      </c>
      <c r="E998" s="17">
        <v>7.0779923924603402E-2</v>
      </c>
      <c r="F998" s="17"/>
      <c r="G998" s="17">
        <v>0.13985002419381801</v>
      </c>
      <c r="H998" s="17">
        <v>0.14486530924400001</v>
      </c>
      <c r="I998" s="17">
        <v>0.123897819669673</v>
      </c>
      <c r="J998" s="17">
        <v>7.2035837674737702E-2</v>
      </c>
      <c r="K998" s="17">
        <v>6.2329604553175502E-2</v>
      </c>
      <c r="L998" s="17">
        <v>1.9563718683958699E-2</v>
      </c>
      <c r="M998" s="17"/>
      <c r="N998" s="17">
        <v>0.129449551159112</v>
      </c>
      <c r="O998" s="17">
        <v>7.6969988596109498E-2</v>
      </c>
      <c r="P998" s="17">
        <v>8.2978672223290903E-2</v>
      </c>
      <c r="Q998" s="17">
        <v>7.0161296202971901E-2</v>
      </c>
      <c r="R998" s="17"/>
      <c r="S998" s="17">
        <v>0.14767877424967901</v>
      </c>
      <c r="T998" s="17">
        <v>7.3275209354639104E-2</v>
      </c>
      <c r="U998" s="17">
        <v>6.9961490416315802E-2</v>
      </c>
      <c r="V998" s="17">
        <v>6.9430937567517795E-2</v>
      </c>
      <c r="W998" s="17">
        <v>6.3890655177879493E-2</v>
      </c>
      <c r="X998" s="17">
        <v>0.104855845067037</v>
      </c>
      <c r="Y998" s="17">
        <v>9.3245156017839795E-2</v>
      </c>
      <c r="Z998" s="17">
        <v>5.7438686604325002E-2</v>
      </c>
      <c r="AA998" s="17">
        <v>7.0999547176032102E-2</v>
      </c>
      <c r="AB998" s="17">
        <v>0.12076830479414399</v>
      </c>
      <c r="AC998" s="17">
        <v>7.4231815182403502E-2</v>
      </c>
      <c r="AD998" s="17">
        <v>7.86023258140751E-2</v>
      </c>
      <c r="AE998" s="17"/>
      <c r="AF998" s="17">
        <v>8.4307757546782103E-2</v>
      </c>
      <c r="AG998" s="17">
        <v>9.8822371990732794E-2</v>
      </c>
      <c r="AH998" s="17"/>
      <c r="AI998" s="17">
        <v>0.105820854625111</v>
      </c>
      <c r="AJ998" s="17">
        <v>8.3537976048434395E-2</v>
      </c>
      <c r="AK998" s="17"/>
      <c r="AL998" s="17">
        <v>7.4819488151239497E-2</v>
      </c>
      <c r="AM998" s="17">
        <v>9.1650937992944395E-2</v>
      </c>
      <c r="AN998" s="17"/>
      <c r="AO998" s="17">
        <v>8.2602834483690699E-2</v>
      </c>
      <c r="AP998" s="17">
        <v>9.2604776708628697E-2</v>
      </c>
    </row>
    <row r="999" spans="2:42" x14ac:dyDescent="0.35">
      <c r="B999" t="s">
        <v>146</v>
      </c>
      <c r="C999" s="17">
        <v>7.0214209507631506E-2</v>
      </c>
      <c r="D999" s="17">
        <v>7.8021382222963204E-2</v>
      </c>
      <c r="E999" s="17">
        <v>6.3101105515946401E-2</v>
      </c>
      <c r="F999" s="17"/>
      <c r="G999" s="17">
        <v>0.10730131008150499</v>
      </c>
      <c r="H999" s="17">
        <v>0.1100842881478</v>
      </c>
      <c r="I999" s="17">
        <v>6.6441769313803495E-2</v>
      </c>
      <c r="J999" s="17">
        <v>7.1137774535601994E-2</v>
      </c>
      <c r="K999" s="17">
        <v>3.9752268930961801E-2</v>
      </c>
      <c r="L999" s="17">
        <v>3.5568775290417701E-2</v>
      </c>
      <c r="M999" s="17"/>
      <c r="N999" s="17">
        <v>8.3042103725276095E-2</v>
      </c>
      <c r="O999" s="17">
        <v>6.7989291648865496E-2</v>
      </c>
      <c r="P999" s="17">
        <v>6.1223627942705798E-2</v>
      </c>
      <c r="Q999" s="17">
        <v>6.7518933005783502E-2</v>
      </c>
      <c r="R999" s="17"/>
      <c r="S999" s="17">
        <v>9.0350010194776606E-2</v>
      </c>
      <c r="T999" s="17">
        <v>5.3934983403663601E-2</v>
      </c>
      <c r="U999" s="17">
        <v>3.6718097881678902E-2</v>
      </c>
      <c r="V999" s="17">
        <v>9.0279670025142797E-2</v>
      </c>
      <c r="W999" s="17">
        <v>8.0079087049593906E-2</v>
      </c>
      <c r="X999" s="17">
        <v>4.6015669102954897E-2</v>
      </c>
      <c r="Y999" s="17">
        <v>7.3534120533791603E-2</v>
      </c>
      <c r="Z999" s="17">
        <v>6.0470121244040997E-2</v>
      </c>
      <c r="AA999" s="17">
        <v>8.8278750244425802E-2</v>
      </c>
      <c r="AB999" s="17">
        <v>6.8196173978956096E-2</v>
      </c>
      <c r="AC999" s="17">
        <v>8.6239203257052199E-2</v>
      </c>
      <c r="AD999" s="17">
        <v>4.2793169607203002E-2</v>
      </c>
      <c r="AE999" s="17"/>
      <c r="AF999" s="17">
        <v>7.5147447181843796E-2</v>
      </c>
      <c r="AG999" s="17">
        <v>6.4177238061160394E-2</v>
      </c>
      <c r="AH999" s="17"/>
      <c r="AI999" s="17">
        <v>8.8266420327852702E-2</v>
      </c>
      <c r="AJ999" s="17">
        <v>6.2075695604371102E-2</v>
      </c>
      <c r="AK999" s="17"/>
      <c r="AL999" s="17">
        <v>9.0093485508234594E-2</v>
      </c>
      <c r="AM999" s="17">
        <v>6.8703473554381403E-2</v>
      </c>
      <c r="AN999" s="17"/>
      <c r="AO999" s="17">
        <v>9.5269138958681707E-2</v>
      </c>
      <c r="AP999" s="17">
        <v>6.3383729881767895E-2</v>
      </c>
    </row>
    <row r="1000" spans="2:42" x14ac:dyDescent="0.35">
      <c r="B1000" t="s">
        <v>147</v>
      </c>
      <c r="C1000" s="17">
        <v>6.1151764205787003E-2</v>
      </c>
      <c r="D1000" s="17">
        <v>6.8841449523369097E-2</v>
      </c>
      <c r="E1000" s="17">
        <v>5.2886672598745001E-2</v>
      </c>
      <c r="F1000" s="17"/>
      <c r="G1000" s="17">
        <v>9.4149713190786299E-2</v>
      </c>
      <c r="H1000" s="17">
        <v>9.6951373416110403E-2</v>
      </c>
      <c r="I1000" s="17">
        <v>7.3192435750436102E-2</v>
      </c>
      <c r="J1000" s="17">
        <v>5.8047882979713597E-2</v>
      </c>
      <c r="K1000" s="17">
        <v>4.7993611898249099E-2</v>
      </c>
      <c r="L1000" s="17">
        <v>1.13532235037575E-2</v>
      </c>
      <c r="M1000" s="17"/>
      <c r="N1000" s="17">
        <v>6.2945683093407007E-2</v>
      </c>
      <c r="O1000" s="17">
        <v>6.4137042004182701E-2</v>
      </c>
      <c r="P1000" s="17">
        <v>6.93137527066158E-2</v>
      </c>
      <c r="Q1000" s="17">
        <v>4.8233025451730097E-2</v>
      </c>
      <c r="R1000" s="17"/>
      <c r="S1000" s="17">
        <v>8.3539726605958695E-2</v>
      </c>
      <c r="T1000" s="17">
        <v>7.38245444573703E-2</v>
      </c>
      <c r="U1000" s="17">
        <v>4.6660788715586897E-2</v>
      </c>
      <c r="V1000" s="17">
        <v>5.2399137686329603E-2</v>
      </c>
      <c r="W1000" s="17">
        <v>7.1249927610854302E-2</v>
      </c>
      <c r="X1000" s="17">
        <v>6.8209289054436698E-2</v>
      </c>
      <c r="Y1000" s="17">
        <v>5.0596378956869803E-2</v>
      </c>
      <c r="Z1000" s="17">
        <v>6.7685141084497094E-2</v>
      </c>
      <c r="AA1000" s="17">
        <v>4.97076385107608E-2</v>
      </c>
      <c r="AB1000" s="17">
        <v>4.4431194354917901E-2</v>
      </c>
      <c r="AC1000" s="17">
        <v>2.9990488413050201E-2</v>
      </c>
      <c r="AD1000" s="17">
        <v>8.5524248980831996E-2</v>
      </c>
      <c r="AE1000" s="17"/>
      <c r="AF1000" s="17">
        <v>5.6279376117555097E-2</v>
      </c>
      <c r="AG1000" s="17">
        <v>6.8269625073532E-2</v>
      </c>
      <c r="AH1000" s="17"/>
      <c r="AI1000" s="17">
        <v>7.3887673771296999E-2</v>
      </c>
      <c r="AJ1000" s="17">
        <v>5.5410008910448602E-2</v>
      </c>
      <c r="AK1000" s="17"/>
      <c r="AL1000" s="17">
        <v>7.92586378027446E-2</v>
      </c>
      <c r="AM1000" s="17">
        <v>5.9775722898093103E-2</v>
      </c>
      <c r="AN1000" s="17"/>
      <c r="AO1000" s="17">
        <v>6.7636076012797905E-2</v>
      </c>
      <c r="AP1000" s="17">
        <v>5.93840098893334E-2</v>
      </c>
    </row>
    <row r="1001" spans="2:42" x14ac:dyDescent="0.35">
      <c r="B1001" t="s">
        <v>148</v>
      </c>
      <c r="C1001" s="17">
        <v>3.9921682600655199E-2</v>
      </c>
      <c r="D1001" s="17">
        <v>4.3363287832175502E-2</v>
      </c>
      <c r="E1001" s="17">
        <v>3.6851070639702603E-2</v>
      </c>
      <c r="F1001" s="17"/>
      <c r="G1001" s="17">
        <v>5.2047114771013002E-2</v>
      </c>
      <c r="H1001" s="17">
        <v>4.0595334319473202E-2</v>
      </c>
      <c r="I1001" s="17">
        <v>4.7300448614499897E-2</v>
      </c>
      <c r="J1001" s="17">
        <v>4.9723193349556299E-2</v>
      </c>
      <c r="K1001" s="17">
        <v>4.2787218958664497E-2</v>
      </c>
      <c r="L1001" s="17">
        <v>1.53613996411802E-2</v>
      </c>
      <c r="M1001" s="17"/>
      <c r="N1001" s="17">
        <v>4.0949195471673597E-2</v>
      </c>
      <c r="O1001" s="17">
        <v>4.2802314845227403E-2</v>
      </c>
      <c r="P1001" s="17">
        <v>4.2096852050102503E-2</v>
      </c>
      <c r="Q1001" s="17">
        <v>3.4438091994421702E-2</v>
      </c>
      <c r="R1001" s="17"/>
      <c r="S1001" s="17">
        <v>3.4316551942828899E-2</v>
      </c>
      <c r="T1001" s="17">
        <v>4.4031532033928601E-2</v>
      </c>
      <c r="U1001" s="17">
        <v>3.89275847729827E-2</v>
      </c>
      <c r="V1001" s="17">
        <v>4.6743720035118903E-2</v>
      </c>
      <c r="W1001" s="17">
        <v>4.5092525832111902E-2</v>
      </c>
      <c r="X1001" s="17">
        <v>2.9007376584272899E-2</v>
      </c>
      <c r="Y1001" s="17">
        <v>2.1270134563176599E-2</v>
      </c>
      <c r="Z1001" s="17">
        <v>1.4468727110083599E-2</v>
      </c>
      <c r="AA1001" s="17">
        <v>5.5940828513257698E-2</v>
      </c>
      <c r="AB1001" s="17">
        <v>4.0663144866973401E-2</v>
      </c>
      <c r="AC1001" s="17">
        <v>6.3121914098235005E-2</v>
      </c>
      <c r="AD1001" s="17">
        <v>3.5217516297719499E-2</v>
      </c>
      <c r="AE1001" s="17"/>
      <c r="AF1001" s="17">
        <v>3.2716361290792598E-2</v>
      </c>
      <c r="AG1001" s="17">
        <v>5.0000445372232402E-2</v>
      </c>
      <c r="AH1001" s="17"/>
      <c r="AI1001" s="17">
        <v>3.6120864930791502E-2</v>
      </c>
      <c r="AJ1001" s="17">
        <v>4.1635212747073297E-2</v>
      </c>
      <c r="AK1001" s="17"/>
      <c r="AL1001" s="17">
        <v>4.1580361304793402E-2</v>
      </c>
      <c r="AM1001" s="17">
        <v>3.9795630446987501E-2</v>
      </c>
      <c r="AN1001" s="17"/>
      <c r="AO1001" s="17">
        <v>3.9806313127854799E-2</v>
      </c>
      <c r="AP1001" s="17">
        <v>3.9953134648243301E-2</v>
      </c>
    </row>
    <row r="1002" spans="2:42" x14ac:dyDescent="0.35">
      <c r="B1002" t="s">
        <v>149</v>
      </c>
      <c r="C1002" s="17">
        <v>4.0122422966440703E-2</v>
      </c>
      <c r="D1002" s="17">
        <v>3.6549643211072597E-2</v>
      </c>
      <c r="E1002" s="17">
        <v>4.39014326330232E-2</v>
      </c>
      <c r="F1002" s="17"/>
      <c r="G1002" s="17">
        <v>5.1600923422261601E-2</v>
      </c>
      <c r="H1002" s="17">
        <v>5.74080436300951E-2</v>
      </c>
      <c r="I1002" s="17">
        <v>5.55377134527935E-2</v>
      </c>
      <c r="J1002" s="17">
        <v>3.02404614760074E-2</v>
      </c>
      <c r="K1002" s="17">
        <v>3.30089010858855E-2</v>
      </c>
      <c r="L1002" s="17">
        <v>1.8560568498901801E-2</v>
      </c>
      <c r="M1002" s="17"/>
      <c r="N1002" s="17">
        <v>6.6111551919773803E-2</v>
      </c>
      <c r="O1002" s="17">
        <v>4.0250418720546299E-2</v>
      </c>
      <c r="P1002" s="17">
        <v>2.8958522142153099E-2</v>
      </c>
      <c r="Q1002" s="17">
        <v>2.0891709805523601E-2</v>
      </c>
      <c r="R1002" s="17"/>
      <c r="S1002" s="17">
        <v>6.4390680849149798E-2</v>
      </c>
      <c r="T1002" s="17">
        <v>2.4442566881575499E-2</v>
      </c>
      <c r="U1002" s="17">
        <v>4.1939336774534999E-2</v>
      </c>
      <c r="V1002" s="17">
        <v>4.2702822319633897E-2</v>
      </c>
      <c r="W1002" s="17">
        <v>4.5767105364191603E-2</v>
      </c>
      <c r="X1002" s="17">
        <v>2.3017804486485799E-2</v>
      </c>
      <c r="Y1002" s="17">
        <v>3.0542547546760002E-2</v>
      </c>
      <c r="Z1002" s="17">
        <v>3.2208485218413102E-2</v>
      </c>
      <c r="AA1002" s="17">
        <v>5.4841707030451901E-2</v>
      </c>
      <c r="AB1002" s="17">
        <v>4.0174114845769E-2</v>
      </c>
      <c r="AC1002" s="17">
        <v>2.4485394289636399E-2</v>
      </c>
      <c r="AD1002" s="17">
        <v>2.8329105678881399E-2</v>
      </c>
      <c r="AE1002" s="17"/>
      <c r="AF1002" s="17">
        <v>3.8658266439160802E-2</v>
      </c>
      <c r="AG1002" s="17">
        <v>4.2453871822321597E-2</v>
      </c>
      <c r="AH1002" s="17"/>
      <c r="AI1002" s="17">
        <v>3.9001029700991403E-2</v>
      </c>
      <c r="AJ1002" s="17">
        <v>4.0627982909916302E-2</v>
      </c>
      <c r="AK1002" s="17"/>
      <c r="AL1002" s="17">
        <v>3.5478361657827098E-2</v>
      </c>
      <c r="AM1002" s="17">
        <v>4.0475350828994998E-2</v>
      </c>
      <c r="AN1002" s="17"/>
      <c r="AO1002" s="17">
        <v>4.3703589680447699E-2</v>
      </c>
      <c r="AP1002" s="17">
        <v>3.9146124616663398E-2</v>
      </c>
    </row>
    <row r="1003" spans="2:42" x14ac:dyDescent="0.35">
      <c r="B1003" t="s">
        <v>150</v>
      </c>
      <c r="C1003" s="17">
        <v>1.23560578649044E-2</v>
      </c>
      <c r="D1003" s="17">
        <v>1.27701185869038E-2</v>
      </c>
      <c r="E1003" s="17">
        <v>1.2041392320378101E-2</v>
      </c>
      <c r="F1003" s="17"/>
      <c r="G1003" s="17">
        <v>3.40232101165737E-2</v>
      </c>
      <c r="H1003" s="17">
        <v>1.7587847037411598E-2</v>
      </c>
      <c r="I1003" s="17">
        <v>1.94741394811115E-3</v>
      </c>
      <c r="J1003" s="17">
        <v>9.6850652131302006E-3</v>
      </c>
      <c r="K1003" s="17">
        <v>1.1949451027190699E-2</v>
      </c>
      <c r="L1003" s="17">
        <v>4.5009267554947602E-3</v>
      </c>
      <c r="M1003" s="17"/>
      <c r="N1003" s="17">
        <v>1.33753135841202E-2</v>
      </c>
      <c r="O1003" s="17">
        <v>1.3876959394398701E-2</v>
      </c>
      <c r="P1003" s="17">
        <v>1.3912024334825E-2</v>
      </c>
      <c r="Q1003" s="17">
        <v>8.4710489108516702E-3</v>
      </c>
      <c r="R1003" s="17"/>
      <c r="S1003" s="17">
        <v>9.5439025907385708E-3</v>
      </c>
      <c r="T1003" s="17">
        <v>1.24306675770835E-2</v>
      </c>
      <c r="U1003" s="17">
        <v>1.4869102463172201E-2</v>
      </c>
      <c r="V1003" s="17">
        <v>1.27132156136267E-2</v>
      </c>
      <c r="W1003" s="17">
        <v>1.4009252783932899E-2</v>
      </c>
      <c r="X1003" s="17">
        <v>2.4571863975463001E-2</v>
      </c>
      <c r="Y1003" s="17">
        <v>1.12102961895691E-2</v>
      </c>
      <c r="Z1003" s="17">
        <v>7.6755661006042896E-3</v>
      </c>
      <c r="AA1003" s="17">
        <v>6.0631212176025899E-3</v>
      </c>
      <c r="AB1003" s="17">
        <v>1.3955286259286E-2</v>
      </c>
      <c r="AC1003" s="17">
        <v>1.4972065650008999E-2</v>
      </c>
      <c r="AD1003" s="17">
        <v>0</v>
      </c>
      <c r="AE1003" s="17"/>
      <c r="AF1003" s="17">
        <v>9.7226812971232899E-3</v>
      </c>
      <c r="AG1003" s="17">
        <v>1.6019828496585301E-2</v>
      </c>
      <c r="AH1003" s="17"/>
      <c r="AI1003" s="17">
        <v>1.1370167013004201E-2</v>
      </c>
      <c r="AJ1003" s="17">
        <v>1.28005289873166E-2</v>
      </c>
      <c r="AK1003" s="17"/>
      <c r="AL1003" s="17">
        <v>3.0289701750670299E-2</v>
      </c>
      <c r="AM1003" s="17">
        <v>1.0993181239508701E-2</v>
      </c>
      <c r="AN1003" s="17"/>
      <c r="AO1003" s="17">
        <v>8.8513842866395995E-3</v>
      </c>
      <c r="AP1003" s="17">
        <v>1.33115026414865E-2</v>
      </c>
    </row>
    <row r="1004" spans="2:42" x14ac:dyDescent="0.35">
      <c r="B1004" t="s">
        <v>151</v>
      </c>
      <c r="C1004" s="17">
        <v>8.8966403039272696E-2</v>
      </c>
      <c r="D1004" s="17">
        <v>8.4179367019347598E-2</v>
      </c>
      <c r="E1004" s="17">
        <v>9.2911133728148604E-2</v>
      </c>
      <c r="F1004" s="17"/>
      <c r="G1004" s="17">
        <v>0.109601586277721</v>
      </c>
      <c r="H1004" s="17">
        <v>8.8469638360545305E-2</v>
      </c>
      <c r="I1004" s="17">
        <v>0.115995753143912</v>
      </c>
      <c r="J1004" s="17">
        <v>8.50231822418272E-2</v>
      </c>
      <c r="K1004" s="17">
        <v>8.1152114758910598E-2</v>
      </c>
      <c r="L1004" s="17">
        <v>6.2000118437457299E-2</v>
      </c>
      <c r="M1004" s="17"/>
      <c r="N1004" s="17">
        <v>9.7281888299372302E-2</v>
      </c>
      <c r="O1004" s="17">
        <v>8.64330268102695E-2</v>
      </c>
      <c r="P1004" s="17">
        <v>8.5333626360949294E-2</v>
      </c>
      <c r="Q1004" s="17">
        <v>8.5748487702816498E-2</v>
      </c>
      <c r="R1004" s="17"/>
      <c r="S1004" s="17">
        <v>8.2418283684157795E-2</v>
      </c>
      <c r="T1004" s="17">
        <v>0.10690761986120099</v>
      </c>
      <c r="U1004" s="17">
        <v>9.4703978975763395E-2</v>
      </c>
      <c r="V1004" s="17">
        <v>7.2492533323523303E-2</v>
      </c>
      <c r="W1004" s="17">
        <v>9.7202155741435606E-2</v>
      </c>
      <c r="X1004" s="17">
        <v>9.5926532935308007E-2</v>
      </c>
      <c r="Y1004" s="17">
        <v>7.2323249509181398E-2</v>
      </c>
      <c r="Z1004" s="17">
        <v>9.3064048819634607E-2</v>
      </c>
      <c r="AA1004" s="17">
        <v>9.9956317237580902E-2</v>
      </c>
      <c r="AB1004" s="17">
        <v>5.67037105778345E-2</v>
      </c>
      <c r="AC1004" s="17">
        <v>9.3572030772608894E-2</v>
      </c>
      <c r="AD1004" s="17">
        <v>0.123783878418167</v>
      </c>
      <c r="AE1004" s="17"/>
      <c r="AF1004" s="17">
        <v>8.36373058345901E-2</v>
      </c>
      <c r="AG1004" s="17">
        <v>9.5154935757961898E-2</v>
      </c>
      <c r="AH1004" s="17"/>
      <c r="AI1004" s="17">
        <v>7.7630462974804804E-2</v>
      </c>
      <c r="AJ1004" s="17">
        <v>9.4077007315944206E-2</v>
      </c>
      <c r="AK1004" s="17"/>
      <c r="AL1004" s="17">
        <v>7.1569771985985603E-2</v>
      </c>
      <c r="AM1004" s="17">
        <v>9.0288469094235102E-2</v>
      </c>
      <c r="AN1004" s="17"/>
      <c r="AO1004" s="17">
        <v>7.52002406792939E-2</v>
      </c>
      <c r="AP1004" s="17">
        <v>9.2719336836586702E-2</v>
      </c>
    </row>
    <row r="1005" spans="2:42" x14ac:dyDescent="0.35">
      <c r="B1005" t="s">
        <v>152</v>
      </c>
      <c r="C1005" s="17">
        <v>0.49474040252684698</v>
      </c>
      <c r="D1005" s="17">
        <v>0.44409025173389499</v>
      </c>
      <c r="E1005" s="17">
        <v>0.54494176109796999</v>
      </c>
      <c r="F1005" s="17"/>
      <c r="G1005" s="17">
        <v>0.26675126890039103</v>
      </c>
      <c r="H1005" s="17">
        <v>0.25475358392726599</v>
      </c>
      <c r="I1005" s="17">
        <v>0.38614910847971701</v>
      </c>
      <c r="J1005" s="17">
        <v>0.53418815880409098</v>
      </c>
      <c r="K1005" s="17">
        <v>0.63925731620160897</v>
      </c>
      <c r="L1005" s="17">
        <v>0.80287981905758399</v>
      </c>
      <c r="M1005" s="17"/>
      <c r="N1005" s="17">
        <v>0.38461211103208298</v>
      </c>
      <c r="O1005" s="17">
        <v>0.51482944030765798</v>
      </c>
      <c r="P1005" s="17">
        <v>0.50948466586941799</v>
      </c>
      <c r="Q1005" s="17">
        <v>0.579988382524528</v>
      </c>
      <c r="R1005" s="17"/>
      <c r="S1005" s="17">
        <v>0.32698701954981801</v>
      </c>
      <c r="T1005" s="17">
        <v>0.53797684851261696</v>
      </c>
      <c r="U1005" s="17">
        <v>0.570904607364079</v>
      </c>
      <c r="V1005" s="17">
        <v>0.53264086344188299</v>
      </c>
      <c r="W1005" s="17">
        <v>0.49359908064118202</v>
      </c>
      <c r="X1005" s="17">
        <v>0.48887207591509502</v>
      </c>
      <c r="Y1005" s="17">
        <v>0.51625454205284604</v>
      </c>
      <c r="Z1005" s="17">
        <v>0.58178240038479101</v>
      </c>
      <c r="AA1005" s="17">
        <v>0.486378485647535</v>
      </c>
      <c r="AB1005" s="17">
        <v>0.50691346029109197</v>
      </c>
      <c r="AC1005" s="17">
        <v>0.528323158207331</v>
      </c>
      <c r="AD1005" s="17">
        <v>0.55837706674029897</v>
      </c>
      <c r="AE1005" s="17"/>
      <c r="AF1005" s="17">
        <v>0.51079715053282304</v>
      </c>
      <c r="AG1005" s="17">
        <v>0.472679753016094</v>
      </c>
      <c r="AH1005" s="17"/>
      <c r="AI1005" s="17">
        <v>0.447377389355398</v>
      </c>
      <c r="AJ1005" s="17">
        <v>0.51609316341773803</v>
      </c>
      <c r="AK1005" s="17"/>
      <c r="AL1005" s="17">
        <v>0.496771792038044</v>
      </c>
      <c r="AM1005" s="17">
        <v>0.49458602602090501</v>
      </c>
      <c r="AN1005" s="17"/>
      <c r="AO1005" s="17">
        <v>0.49868757896382998</v>
      </c>
      <c r="AP1005" s="17">
        <v>0.49366432253687198</v>
      </c>
    </row>
    <row r="1006" spans="2:42" x14ac:dyDescent="0.35">
      <c r="B1006" t="s">
        <v>75</v>
      </c>
      <c r="C1006" s="17">
        <v>1.13216897707235E-2</v>
      </c>
      <c r="D1006" s="17">
        <v>1.1459597261557699E-2</v>
      </c>
      <c r="E1006" s="17">
        <v>1.12691341768481E-2</v>
      </c>
      <c r="F1006" s="17"/>
      <c r="G1006" s="17">
        <v>2.5549123800278399E-2</v>
      </c>
      <c r="H1006" s="17">
        <v>1.11783776579751E-2</v>
      </c>
      <c r="I1006" s="17">
        <v>1.03688922335848E-2</v>
      </c>
      <c r="J1006" s="17">
        <v>8.0936493282083195E-3</v>
      </c>
      <c r="K1006" s="17">
        <v>1.28926781082271E-2</v>
      </c>
      <c r="L1006" s="17">
        <v>4.2634945173824403E-3</v>
      </c>
      <c r="M1006" s="17"/>
      <c r="N1006" s="17">
        <v>3.4739216332867E-3</v>
      </c>
      <c r="O1006" s="17">
        <v>7.6518216427448197E-3</v>
      </c>
      <c r="P1006" s="17">
        <v>1.49971981554381E-2</v>
      </c>
      <c r="Q1006" s="17">
        <v>1.91809771882002E-2</v>
      </c>
      <c r="R1006" s="17"/>
      <c r="S1006" s="17">
        <v>9.1770353984964304E-3</v>
      </c>
      <c r="T1006" s="17">
        <v>5.8267428367804299E-3</v>
      </c>
      <c r="U1006" s="17">
        <v>2.1934040759452E-2</v>
      </c>
      <c r="V1006" s="17">
        <v>1.11546318179589E-2</v>
      </c>
      <c r="W1006" s="17">
        <v>2.3199259157065302E-2</v>
      </c>
      <c r="X1006" s="17">
        <v>1.1299568063332901E-2</v>
      </c>
      <c r="Y1006" s="17">
        <v>2.3318122336008301E-2</v>
      </c>
      <c r="Z1006" s="17">
        <v>7.3721164743234596E-3</v>
      </c>
      <c r="AA1006" s="17">
        <v>0</v>
      </c>
      <c r="AB1006" s="17">
        <v>1.49020231312369E-2</v>
      </c>
      <c r="AC1006" s="17">
        <v>7.4413178657616397E-3</v>
      </c>
      <c r="AD1006" s="17">
        <v>0</v>
      </c>
      <c r="AE1006" s="17"/>
      <c r="AF1006" s="17">
        <v>6.3685469407046003E-3</v>
      </c>
      <c r="AG1006" s="17">
        <v>1.6561923545763999E-2</v>
      </c>
      <c r="AH1006" s="17"/>
      <c r="AI1006" s="17">
        <v>7.0446830040742196E-3</v>
      </c>
      <c r="AJ1006" s="17">
        <v>1.3249901189333901E-2</v>
      </c>
      <c r="AK1006" s="17"/>
      <c r="AL1006" s="17">
        <v>3.87096163276488E-3</v>
      </c>
      <c r="AM1006" s="17">
        <v>1.18879117435742E-2</v>
      </c>
      <c r="AN1006" s="17"/>
      <c r="AO1006" s="17">
        <v>7.5037182494712704E-3</v>
      </c>
      <c r="AP1006" s="17">
        <v>1.2362545892030501E-2</v>
      </c>
    </row>
    <row r="1007" spans="2:42" x14ac:dyDescent="0.35"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</row>
    <row r="1008" spans="2:42" x14ac:dyDescent="0.35">
      <c r="B1008" s="6" t="s">
        <v>381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</row>
    <row r="1009" spans="2:42" x14ac:dyDescent="0.35">
      <c r="B1009" s="24" t="s">
        <v>59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</row>
    <row r="1010" spans="2:42" x14ac:dyDescent="0.35">
      <c r="B1010" t="s">
        <v>375</v>
      </c>
      <c r="C1010" s="17">
        <v>0.265239349962759</v>
      </c>
      <c r="D1010" s="17">
        <v>0.22129800532862301</v>
      </c>
      <c r="E1010" s="17">
        <v>0.306634180955557</v>
      </c>
      <c r="F1010" s="17"/>
      <c r="G1010" s="17">
        <v>0.56160828492412995</v>
      </c>
      <c r="H1010" s="17">
        <v>0.44395276517434001</v>
      </c>
      <c r="I1010" s="17">
        <v>0.33338787419198301</v>
      </c>
      <c r="J1010" s="17">
        <v>0.201217319445049</v>
      </c>
      <c r="K1010" s="17">
        <v>8.54309465033537E-2</v>
      </c>
      <c r="L1010" s="17">
        <v>3.8017300676300998E-2</v>
      </c>
      <c r="M1010" s="17"/>
      <c r="N1010" s="17">
        <v>0.28390113356151397</v>
      </c>
      <c r="O1010" s="17">
        <v>0.25937020117057802</v>
      </c>
      <c r="P1010" s="17">
        <v>0.24818508992551799</v>
      </c>
      <c r="Q1010" s="17">
        <v>0.26550303880741</v>
      </c>
      <c r="R1010" s="17"/>
      <c r="S1010" s="17">
        <v>0.34462706623815798</v>
      </c>
      <c r="T1010" s="17">
        <v>0.20094706562242601</v>
      </c>
      <c r="U1010" s="17">
        <v>0.17496554384870999</v>
      </c>
      <c r="V1010" s="17">
        <v>0.26347186463320099</v>
      </c>
      <c r="W1010" s="17">
        <v>0.26927793743203299</v>
      </c>
      <c r="X1010" s="17">
        <v>0.289847645726027</v>
      </c>
      <c r="Y1010" s="17">
        <v>0.24466910914642701</v>
      </c>
      <c r="Z1010" s="17">
        <v>0.25573486594040301</v>
      </c>
      <c r="AA1010" s="17">
        <v>0.31685050102614598</v>
      </c>
      <c r="AB1010" s="17">
        <v>0.27517855286088899</v>
      </c>
      <c r="AC1010" s="17">
        <v>0.23337982699663101</v>
      </c>
      <c r="AD1010" s="17">
        <v>0.23777828137433599</v>
      </c>
      <c r="AE1010" s="17"/>
      <c r="AF1010" s="17">
        <v>0.21442757372062901</v>
      </c>
      <c r="AG1010" s="17">
        <v>0.33340756860350801</v>
      </c>
      <c r="AH1010" s="17"/>
      <c r="AI1010" s="17">
        <v>0.250287007232944</v>
      </c>
      <c r="AJ1010" s="17">
        <v>0.27198034420467299</v>
      </c>
      <c r="AK1010" s="17"/>
      <c r="AL1010" s="17">
        <v>0.21498821228154499</v>
      </c>
      <c r="AM1010" s="17">
        <v>0.26905821139334801</v>
      </c>
      <c r="AN1010" s="17"/>
      <c r="AO1010" s="17">
        <v>0.25727396611032199</v>
      </c>
      <c r="AP1010" s="17">
        <v>0.26741087442155098</v>
      </c>
    </row>
    <row r="1011" spans="2:42" x14ac:dyDescent="0.35">
      <c r="B1011" t="s">
        <v>376</v>
      </c>
      <c r="C1011" s="17">
        <v>5.4446284296901203E-2</v>
      </c>
      <c r="D1011" s="17">
        <v>5.5389998777541603E-2</v>
      </c>
      <c r="E1011" s="17">
        <v>5.33454449873536E-2</v>
      </c>
      <c r="F1011" s="17"/>
      <c r="G1011" s="17">
        <v>4.8561730957632797E-2</v>
      </c>
      <c r="H1011" s="17">
        <v>6.1426033816217501E-2</v>
      </c>
      <c r="I1011" s="17">
        <v>4.4842092770957097E-2</v>
      </c>
      <c r="J1011" s="17">
        <v>5.5132196990104299E-2</v>
      </c>
      <c r="K1011" s="17">
        <v>5.3384304784882E-2</v>
      </c>
      <c r="L1011" s="17">
        <v>6.0655038857699801E-2</v>
      </c>
      <c r="M1011" s="17"/>
      <c r="N1011" s="17">
        <v>5.1887728153661501E-2</v>
      </c>
      <c r="O1011" s="17">
        <v>5.2952737906711803E-2</v>
      </c>
      <c r="P1011" s="17">
        <v>7.2396365165196097E-2</v>
      </c>
      <c r="Q1011" s="17">
        <v>4.24391141925482E-2</v>
      </c>
      <c r="R1011" s="17"/>
      <c r="S1011" s="17">
        <v>7.4675368943843204E-2</v>
      </c>
      <c r="T1011" s="17">
        <v>2.89922771338368E-2</v>
      </c>
      <c r="U1011" s="17">
        <v>3.5764948087255902E-2</v>
      </c>
      <c r="V1011" s="17">
        <v>6.4461531941736303E-2</v>
      </c>
      <c r="W1011" s="17">
        <v>7.0215917735957104E-2</v>
      </c>
      <c r="X1011" s="17">
        <v>5.7276235841922402E-2</v>
      </c>
      <c r="Y1011" s="17">
        <v>7.0967714215037503E-2</v>
      </c>
      <c r="Z1011" s="17">
        <v>5.2939394177412197E-2</v>
      </c>
      <c r="AA1011" s="17">
        <v>4.5395132994151301E-2</v>
      </c>
      <c r="AB1011" s="17">
        <v>6.1529933483847499E-2</v>
      </c>
      <c r="AC1011" s="17">
        <v>4.6734903120937699E-2</v>
      </c>
      <c r="AD1011" s="17">
        <v>2.7353394282656599E-2</v>
      </c>
      <c r="AE1011" s="17"/>
      <c r="AF1011" s="17">
        <v>5.6954759423315703E-2</v>
      </c>
      <c r="AG1011" s="17">
        <v>5.1542518688868402E-2</v>
      </c>
      <c r="AH1011" s="17"/>
      <c r="AI1011" s="17">
        <v>5.64919732771023E-2</v>
      </c>
      <c r="AJ1011" s="17">
        <v>5.3524022288501498E-2</v>
      </c>
      <c r="AK1011" s="17"/>
      <c r="AL1011" s="17">
        <v>8.0862483437264002E-2</v>
      </c>
      <c r="AM1011" s="17">
        <v>5.2438771458488603E-2</v>
      </c>
      <c r="AN1011" s="17"/>
      <c r="AO1011" s="17">
        <v>5.7305696535458701E-2</v>
      </c>
      <c r="AP1011" s="17">
        <v>5.3666750789310699E-2</v>
      </c>
    </row>
    <row r="1012" spans="2:42" x14ac:dyDescent="0.35">
      <c r="B1012" t="s">
        <v>377</v>
      </c>
      <c r="C1012" s="17">
        <v>0.33298003405681098</v>
      </c>
      <c r="D1012" s="17">
        <v>0.34648680532716403</v>
      </c>
      <c r="E1012" s="17">
        <v>0.322207485073084</v>
      </c>
      <c r="F1012" s="17"/>
      <c r="G1012" s="17">
        <v>0.10508127905843</v>
      </c>
      <c r="H1012" s="17">
        <v>0.18597761985528299</v>
      </c>
      <c r="I1012" s="17">
        <v>0.21745443622328001</v>
      </c>
      <c r="J1012" s="17">
        <v>0.34267965356600999</v>
      </c>
      <c r="K1012" s="17">
        <v>0.48243686671386898</v>
      </c>
      <c r="L1012" s="17">
        <v>0.59155320179238002</v>
      </c>
      <c r="M1012" s="17"/>
      <c r="N1012" s="17">
        <v>0.28816003948311603</v>
      </c>
      <c r="O1012" s="17">
        <v>0.36092034751129998</v>
      </c>
      <c r="P1012" s="17">
        <v>0.32454859970197802</v>
      </c>
      <c r="Q1012" s="17">
        <v>0.36149106429009598</v>
      </c>
      <c r="R1012" s="17"/>
      <c r="S1012" s="17">
        <v>0.23233555504435</v>
      </c>
      <c r="T1012" s="17">
        <v>0.39794069977333102</v>
      </c>
      <c r="U1012" s="17">
        <v>0.37138491993992201</v>
      </c>
      <c r="V1012" s="17">
        <v>0.32892906279789402</v>
      </c>
      <c r="W1012" s="17">
        <v>0.26951396814976603</v>
      </c>
      <c r="X1012" s="17">
        <v>0.34705523206639399</v>
      </c>
      <c r="Y1012" s="17">
        <v>0.29586221814125802</v>
      </c>
      <c r="Z1012" s="17">
        <v>0.38883235758898599</v>
      </c>
      <c r="AA1012" s="17">
        <v>0.34089602291271398</v>
      </c>
      <c r="AB1012" s="17">
        <v>0.351201183179284</v>
      </c>
      <c r="AC1012" s="17">
        <v>0.367859867606183</v>
      </c>
      <c r="AD1012" s="17">
        <v>0.42014927906600602</v>
      </c>
      <c r="AE1012" s="17"/>
      <c r="AF1012" s="17">
        <v>0.38746336546807197</v>
      </c>
      <c r="AG1012" s="17">
        <v>0.260242748338745</v>
      </c>
      <c r="AH1012" s="17"/>
      <c r="AI1012" s="17">
        <v>0.37187064460496499</v>
      </c>
      <c r="AJ1012" s="17">
        <v>0.31544690319519397</v>
      </c>
      <c r="AK1012" s="17"/>
      <c r="AL1012" s="17">
        <v>0.36287754676525502</v>
      </c>
      <c r="AM1012" s="17">
        <v>0.330707956977142</v>
      </c>
      <c r="AN1012" s="17"/>
      <c r="AO1012" s="17">
        <v>0.36094195120411898</v>
      </c>
      <c r="AP1012" s="17">
        <v>0.32535705089304301</v>
      </c>
    </row>
    <row r="1013" spans="2:42" x14ac:dyDescent="0.35">
      <c r="B1013" t="s">
        <v>378</v>
      </c>
      <c r="C1013" s="17">
        <v>0.12681132910729501</v>
      </c>
      <c r="D1013" s="17">
        <v>0.128088450240398</v>
      </c>
      <c r="E1013" s="17">
        <v>0.12524409117641899</v>
      </c>
      <c r="F1013" s="17"/>
      <c r="G1013" s="17">
        <v>6.0876369111454602E-2</v>
      </c>
      <c r="H1013" s="17">
        <v>7.7891694116949003E-2</v>
      </c>
      <c r="I1013" s="17">
        <v>0.17930383581017101</v>
      </c>
      <c r="J1013" s="17">
        <v>0.13781568546518999</v>
      </c>
      <c r="K1013" s="17">
        <v>0.152844380578569</v>
      </c>
      <c r="L1013" s="17">
        <v>0.14176044639556201</v>
      </c>
      <c r="M1013" s="17"/>
      <c r="N1013" s="17">
        <v>0.113629545615047</v>
      </c>
      <c r="O1013" s="17">
        <v>0.112226444217605</v>
      </c>
      <c r="P1013" s="17">
        <v>0.152524393058901</v>
      </c>
      <c r="Q1013" s="17">
        <v>0.13403376177353299</v>
      </c>
      <c r="R1013" s="17"/>
      <c r="S1013" s="17">
        <v>0.13078739697560701</v>
      </c>
      <c r="T1013" s="17">
        <v>0.14057074766178901</v>
      </c>
      <c r="U1013" s="17">
        <v>0.155691190974868</v>
      </c>
      <c r="V1013" s="17">
        <v>0.118910246791694</v>
      </c>
      <c r="W1013" s="17">
        <v>0.120958420220527</v>
      </c>
      <c r="X1013" s="17">
        <v>0.116289501243261</v>
      </c>
      <c r="Y1013" s="17">
        <v>0.122210932571367</v>
      </c>
      <c r="Z1013" s="17">
        <v>0.118869099132661</v>
      </c>
      <c r="AA1013" s="17">
        <v>0.118081475904652</v>
      </c>
      <c r="AB1013" s="17">
        <v>0.117342968361969</v>
      </c>
      <c r="AC1013" s="17">
        <v>0.110016806845025</v>
      </c>
      <c r="AD1013" s="17">
        <v>0.151811851629293</v>
      </c>
      <c r="AE1013" s="17"/>
      <c r="AF1013" s="17">
        <v>0.14047155703373099</v>
      </c>
      <c r="AG1013" s="17">
        <v>0.108614620229147</v>
      </c>
      <c r="AH1013" s="17"/>
      <c r="AI1013" s="17">
        <v>0.115483031409569</v>
      </c>
      <c r="AJ1013" s="17">
        <v>0.131918487960655</v>
      </c>
      <c r="AK1013" s="17"/>
      <c r="AL1013" s="17">
        <v>7.8360043391870401E-2</v>
      </c>
      <c r="AM1013" s="17">
        <v>0.130493409848528</v>
      </c>
      <c r="AN1013" s="17"/>
      <c r="AO1013" s="17">
        <v>0.109365594758118</v>
      </c>
      <c r="AP1013" s="17">
        <v>0.1315673885192</v>
      </c>
    </row>
    <row r="1014" spans="2:42" x14ac:dyDescent="0.35">
      <c r="B1014" t="s">
        <v>379</v>
      </c>
      <c r="C1014" s="17">
        <v>0.15295132656238999</v>
      </c>
      <c r="D1014" s="17">
        <v>0.171781162051592</v>
      </c>
      <c r="E1014" s="17">
        <v>0.134928103459835</v>
      </c>
      <c r="F1014" s="17"/>
      <c r="G1014" s="17">
        <v>0.118070999800267</v>
      </c>
      <c r="H1014" s="17">
        <v>0.14118607245565701</v>
      </c>
      <c r="I1014" s="17">
        <v>0.14407047759861299</v>
      </c>
      <c r="J1014" s="17">
        <v>0.187698343020053</v>
      </c>
      <c r="K1014" s="17">
        <v>0.18230871737679499</v>
      </c>
      <c r="L1014" s="17">
        <v>0.14520803035509999</v>
      </c>
      <c r="M1014" s="17"/>
      <c r="N1014" s="17">
        <v>0.20759368618545099</v>
      </c>
      <c r="O1014" s="17">
        <v>0.15376432762358999</v>
      </c>
      <c r="P1014" s="17">
        <v>0.13313247180747501</v>
      </c>
      <c r="Q1014" s="17">
        <v>0.110017202159406</v>
      </c>
      <c r="R1014" s="17"/>
      <c r="S1014" s="17">
        <v>0.16867985173720201</v>
      </c>
      <c r="T1014" s="17">
        <v>0.16089237529645301</v>
      </c>
      <c r="U1014" s="17">
        <v>0.19209416698301701</v>
      </c>
      <c r="V1014" s="17">
        <v>0.14922080110861799</v>
      </c>
      <c r="W1014" s="17">
        <v>0.17045746498143899</v>
      </c>
      <c r="X1014" s="17">
        <v>0.11527148111454</v>
      </c>
      <c r="Y1014" s="17">
        <v>0.154838007298601</v>
      </c>
      <c r="Z1014" s="17">
        <v>0.146619715209932</v>
      </c>
      <c r="AA1014" s="17">
        <v>0.12663696323562301</v>
      </c>
      <c r="AB1014" s="17">
        <v>0.12873460451921101</v>
      </c>
      <c r="AC1014" s="17">
        <v>0.19146300324871901</v>
      </c>
      <c r="AD1014" s="17">
        <v>0.13261685492648501</v>
      </c>
      <c r="AE1014" s="17"/>
      <c r="AF1014" s="17">
        <v>0.14817483221890401</v>
      </c>
      <c r="AG1014" s="17">
        <v>0.15923590739652599</v>
      </c>
      <c r="AH1014" s="17"/>
      <c r="AI1014" s="17">
        <v>0.146837490193616</v>
      </c>
      <c r="AJ1014" s="17">
        <v>0.15570763950295199</v>
      </c>
      <c r="AK1014" s="17"/>
      <c r="AL1014" s="17">
        <v>0.204255255826537</v>
      </c>
      <c r="AM1014" s="17">
        <v>0.149052457686079</v>
      </c>
      <c r="AN1014" s="17"/>
      <c r="AO1014" s="17">
        <v>0.147072623413739</v>
      </c>
      <c r="AP1014" s="17">
        <v>0.154553979731372</v>
      </c>
    </row>
    <row r="1015" spans="2:42" x14ac:dyDescent="0.35">
      <c r="B1015" t="s">
        <v>380</v>
      </c>
      <c r="C1015" s="17">
        <v>1.9513051324370999E-2</v>
      </c>
      <c r="D1015" s="17">
        <v>2.62711922264364E-2</v>
      </c>
      <c r="E1015" s="17">
        <v>1.24401831102104E-2</v>
      </c>
      <c r="F1015" s="17"/>
      <c r="G1015" s="17">
        <v>3.1833735932608902E-2</v>
      </c>
      <c r="H1015" s="17">
        <v>4.12986084159064E-2</v>
      </c>
      <c r="I1015" s="17">
        <v>2.5501433690109002E-2</v>
      </c>
      <c r="J1015" s="17">
        <v>9.5590194261432806E-3</v>
      </c>
      <c r="K1015" s="17">
        <v>7.5728884254362798E-3</v>
      </c>
      <c r="L1015" s="17">
        <v>4.6836663777261702E-3</v>
      </c>
      <c r="M1015" s="17"/>
      <c r="N1015" s="17">
        <v>2.8610963070346301E-2</v>
      </c>
      <c r="O1015" s="17">
        <v>1.25400092803741E-2</v>
      </c>
      <c r="P1015" s="17">
        <v>2.4460235208188401E-2</v>
      </c>
      <c r="Q1015" s="17">
        <v>1.28366251749814E-2</v>
      </c>
      <c r="R1015" s="17"/>
      <c r="S1015" s="17">
        <v>2.0686391384975401E-2</v>
      </c>
      <c r="T1015" s="17">
        <v>2.4580867692898599E-2</v>
      </c>
      <c r="U1015" s="17">
        <v>5.1729078936789798E-3</v>
      </c>
      <c r="V1015" s="17">
        <v>1.5590026153730899E-2</v>
      </c>
      <c r="W1015" s="17">
        <v>3.2967688823074701E-2</v>
      </c>
      <c r="X1015" s="17">
        <v>2.3439684070308602E-2</v>
      </c>
      <c r="Y1015" s="17">
        <v>2.8315023025417999E-2</v>
      </c>
      <c r="Z1015" s="17">
        <v>1.6456054422503402E-2</v>
      </c>
      <c r="AA1015" s="17">
        <v>5.9781535080149903E-3</v>
      </c>
      <c r="AB1015" s="17">
        <v>2.3220141930957401E-2</v>
      </c>
      <c r="AC1015" s="17">
        <v>2.2034242068071499E-2</v>
      </c>
      <c r="AD1015" s="17">
        <v>1.3773363022144399E-2</v>
      </c>
      <c r="AE1015" s="17"/>
      <c r="AF1015" s="17">
        <v>1.7458412223626402E-2</v>
      </c>
      <c r="AG1015" s="17">
        <v>2.2459038617591999E-2</v>
      </c>
      <c r="AH1015" s="17"/>
      <c r="AI1015" s="17">
        <v>2.3694746519097299E-2</v>
      </c>
      <c r="AJ1015" s="17">
        <v>1.76278094102141E-2</v>
      </c>
      <c r="AK1015" s="17"/>
      <c r="AL1015" s="17">
        <v>2.37603169575826E-2</v>
      </c>
      <c r="AM1015" s="17">
        <v>1.91902781562284E-2</v>
      </c>
      <c r="AN1015" s="17"/>
      <c r="AO1015" s="17">
        <v>1.8860526688156E-2</v>
      </c>
      <c r="AP1015" s="17">
        <v>1.96909427146361E-2</v>
      </c>
    </row>
    <row r="1016" spans="2:42" x14ac:dyDescent="0.35">
      <c r="B1016" t="s">
        <v>75</v>
      </c>
      <c r="C1016" s="17">
        <v>4.8058624689472598E-2</v>
      </c>
      <c r="D1016" s="17">
        <v>5.0684386048244802E-2</v>
      </c>
      <c r="E1016" s="17">
        <v>4.5200511237541603E-2</v>
      </c>
      <c r="F1016" s="17"/>
      <c r="G1016" s="17">
        <v>7.3967600215477297E-2</v>
      </c>
      <c r="H1016" s="17">
        <v>4.8267206165647197E-2</v>
      </c>
      <c r="I1016" s="17">
        <v>5.5439849714886198E-2</v>
      </c>
      <c r="J1016" s="17">
        <v>6.5897782087450701E-2</v>
      </c>
      <c r="K1016" s="17">
        <v>3.6021895617094901E-2</v>
      </c>
      <c r="L1016" s="17">
        <v>1.81223155452312E-2</v>
      </c>
      <c r="M1016" s="17"/>
      <c r="N1016" s="17">
        <v>2.6216903930864101E-2</v>
      </c>
      <c r="O1016" s="17">
        <v>4.8225932289841199E-2</v>
      </c>
      <c r="P1016" s="17">
        <v>4.4752845132742997E-2</v>
      </c>
      <c r="Q1016" s="17">
        <v>7.3679193602025697E-2</v>
      </c>
      <c r="R1016" s="17"/>
      <c r="S1016" s="17">
        <v>2.8208369675864799E-2</v>
      </c>
      <c r="T1016" s="17">
        <v>4.6075966819265901E-2</v>
      </c>
      <c r="U1016" s="17">
        <v>6.4926322272547105E-2</v>
      </c>
      <c r="V1016" s="17">
        <v>5.9416466573125798E-2</v>
      </c>
      <c r="W1016" s="17">
        <v>6.6608602657202601E-2</v>
      </c>
      <c r="X1016" s="17">
        <v>5.0820219937546603E-2</v>
      </c>
      <c r="Y1016" s="17">
        <v>8.3136995601890695E-2</v>
      </c>
      <c r="Z1016" s="17">
        <v>2.0548513528102198E-2</v>
      </c>
      <c r="AA1016" s="17">
        <v>4.6161750418699299E-2</v>
      </c>
      <c r="AB1016" s="17">
        <v>4.2792615663842501E-2</v>
      </c>
      <c r="AC1016" s="17">
        <v>2.85113501144331E-2</v>
      </c>
      <c r="AD1016" s="17">
        <v>1.6516975699078999E-2</v>
      </c>
      <c r="AE1016" s="17"/>
      <c r="AF1016" s="17">
        <v>3.50494999117218E-2</v>
      </c>
      <c r="AG1016" s="17">
        <v>6.4497598125613606E-2</v>
      </c>
      <c r="AH1016" s="17"/>
      <c r="AI1016" s="17">
        <v>3.5335106762706799E-2</v>
      </c>
      <c r="AJ1016" s="17">
        <v>5.3794793437810899E-2</v>
      </c>
      <c r="AK1016" s="17"/>
      <c r="AL1016" s="17">
        <v>3.4896141339946597E-2</v>
      </c>
      <c r="AM1016" s="17">
        <v>4.90589144801864E-2</v>
      </c>
      <c r="AN1016" s="17"/>
      <c r="AO1016" s="17">
        <v>4.9179641290088998E-2</v>
      </c>
      <c r="AP1016" s="17">
        <v>4.7753012930887302E-2</v>
      </c>
    </row>
    <row r="1017" spans="2:42" x14ac:dyDescent="0.35"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</row>
    <row r="1018" spans="2:42" x14ac:dyDescent="0.35">
      <c r="B1018" s="6" t="s">
        <v>382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</row>
    <row r="1019" spans="2:42" x14ac:dyDescent="0.35">
      <c r="B1019" s="24" t="s">
        <v>59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</row>
    <row r="1020" spans="2:42" x14ac:dyDescent="0.35">
      <c r="B1020" t="s">
        <v>347</v>
      </c>
      <c r="C1020" s="17">
        <v>2.89128474458108E-2</v>
      </c>
      <c r="D1020" s="17">
        <v>3.3767499868720199E-2</v>
      </c>
      <c r="E1020" s="17">
        <v>2.3769831311165099E-2</v>
      </c>
      <c r="F1020" s="17"/>
      <c r="G1020" s="17">
        <v>5.7594028204979698E-2</v>
      </c>
      <c r="H1020" s="17">
        <v>3.3898763827520502E-2</v>
      </c>
      <c r="I1020" s="17">
        <v>3.9395952029802603E-2</v>
      </c>
      <c r="J1020" s="17">
        <v>1.30786393855637E-2</v>
      </c>
      <c r="K1020" s="17">
        <v>1.4713657498238501E-2</v>
      </c>
      <c r="L1020" s="17">
        <v>1.9502221399707101E-2</v>
      </c>
      <c r="M1020" s="17"/>
      <c r="N1020" s="17">
        <v>2.9338067719713899E-2</v>
      </c>
      <c r="O1020" s="17">
        <v>2.5854973079905402E-2</v>
      </c>
      <c r="P1020" s="17">
        <v>3.3215366688349103E-2</v>
      </c>
      <c r="Q1020" s="17">
        <v>2.8229009423893E-2</v>
      </c>
      <c r="R1020" s="17"/>
      <c r="S1020" s="17">
        <v>4.527565228818E-2</v>
      </c>
      <c r="T1020" s="17">
        <v>3.3068948780794798E-2</v>
      </c>
      <c r="U1020" s="17">
        <v>2.1619038459621098E-2</v>
      </c>
      <c r="V1020" s="17">
        <v>1.07728457881647E-2</v>
      </c>
      <c r="W1020" s="17">
        <v>2.55657478835019E-2</v>
      </c>
      <c r="X1020" s="17">
        <v>3.575043546468E-2</v>
      </c>
      <c r="Y1020" s="17">
        <v>2.9011348905279701E-2</v>
      </c>
      <c r="Z1020" s="17">
        <v>4.7639686204671503E-2</v>
      </c>
      <c r="AA1020" s="17">
        <v>1.9730450512526799E-2</v>
      </c>
      <c r="AB1020" s="17">
        <v>1.9464735338767698E-2</v>
      </c>
      <c r="AC1020" s="17">
        <v>4.8541131821612099E-2</v>
      </c>
      <c r="AD1020" s="17">
        <v>0</v>
      </c>
      <c r="AE1020" s="17"/>
      <c r="AF1020" s="17">
        <v>2.7160959854864799E-2</v>
      </c>
      <c r="AG1020" s="17">
        <v>3.1533417408824198E-2</v>
      </c>
      <c r="AH1020" s="17"/>
      <c r="AI1020" s="17">
        <v>2.3078592339450699E-2</v>
      </c>
      <c r="AJ1020" s="17">
        <v>3.1543116212952201E-2</v>
      </c>
      <c r="AK1020" s="17"/>
      <c r="AL1020" s="17">
        <v>2.3357113820474701E-2</v>
      </c>
      <c r="AM1020" s="17">
        <v>2.9335058321811599E-2</v>
      </c>
      <c r="AN1020" s="17"/>
      <c r="AO1020" s="17">
        <v>2.1830141643260598E-2</v>
      </c>
      <c r="AP1020" s="17">
        <v>3.0843736046986901E-2</v>
      </c>
    </row>
    <row r="1021" spans="2:42" x14ac:dyDescent="0.35">
      <c r="B1021" t="s">
        <v>252</v>
      </c>
      <c r="C1021" s="17">
        <v>6.35251807505164E-2</v>
      </c>
      <c r="D1021" s="17">
        <v>7.42885025422831E-2</v>
      </c>
      <c r="E1021" s="17">
        <v>5.2903251132310203E-2</v>
      </c>
      <c r="F1021" s="17"/>
      <c r="G1021" s="17">
        <v>7.7790290185531505E-2</v>
      </c>
      <c r="H1021" s="17">
        <v>0.100597153525997</v>
      </c>
      <c r="I1021" s="17">
        <v>7.2875855832766998E-2</v>
      </c>
      <c r="J1021" s="17">
        <v>8.1248295394370104E-2</v>
      </c>
      <c r="K1021" s="17">
        <v>3.6387383490651501E-2</v>
      </c>
      <c r="L1021" s="17">
        <v>1.9869858189219401E-2</v>
      </c>
      <c r="M1021" s="17"/>
      <c r="N1021" s="17">
        <v>6.9234929784133495E-2</v>
      </c>
      <c r="O1021" s="17">
        <v>5.7078275481595803E-2</v>
      </c>
      <c r="P1021" s="17">
        <v>7.7724406961657305E-2</v>
      </c>
      <c r="Q1021" s="17">
        <v>5.1197616180180303E-2</v>
      </c>
      <c r="R1021" s="17"/>
      <c r="S1021" s="17">
        <v>8.2506483913904499E-2</v>
      </c>
      <c r="T1021" s="17">
        <v>6.2133087831047998E-2</v>
      </c>
      <c r="U1021" s="17">
        <v>4.2743340420722101E-2</v>
      </c>
      <c r="V1021" s="17">
        <v>4.1622950563918702E-2</v>
      </c>
      <c r="W1021" s="17">
        <v>4.7478035412700098E-2</v>
      </c>
      <c r="X1021" s="17">
        <v>7.8676641936990796E-2</v>
      </c>
      <c r="Y1021" s="17">
        <v>7.0970218295133405E-2</v>
      </c>
      <c r="Z1021" s="17">
        <v>5.2764221173441803E-2</v>
      </c>
      <c r="AA1021" s="17">
        <v>6.2800300907508003E-2</v>
      </c>
      <c r="AB1021" s="17">
        <v>5.8299023869327803E-2</v>
      </c>
      <c r="AC1021" s="17">
        <v>0.10486967816909799</v>
      </c>
      <c r="AD1021" s="17">
        <v>3.8286234504287003E-2</v>
      </c>
      <c r="AE1021" s="17"/>
      <c r="AF1021" s="17">
        <v>6.4198953159768299E-2</v>
      </c>
      <c r="AG1021" s="17">
        <v>6.3178168498350007E-2</v>
      </c>
      <c r="AH1021" s="17"/>
      <c r="AI1021" s="17">
        <v>7.2839214869207899E-2</v>
      </c>
      <c r="AJ1021" s="17">
        <v>5.93261163298026E-2</v>
      </c>
      <c r="AK1021" s="17"/>
      <c r="AL1021" s="17">
        <v>7.4290411342781207E-2</v>
      </c>
      <c r="AM1021" s="17">
        <v>6.2707071434046802E-2</v>
      </c>
      <c r="AN1021" s="17"/>
      <c r="AO1021" s="17">
        <v>6.2102710665661101E-2</v>
      </c>
      <c r="AP1021" s="17">
        <v>6.3912974815232698E-2</v>
      </c>
    </row>
    <row r="1022" spans="2:42" x14ac:dyDescent="0.35">
      <c r="B1022" t="s">
        <v>348</v>
      </c>
      <c r="C1022" s="17">
        <v>0.17770151119751301</v>
      </c>
      <c r="D1022" s="17">
        <v>0.178651412352165</v>
      </c>
      <c r="E1022" s="17">
        <v>0.17806248193552801</v>
      </c>
      <c r="F1022" s="17"/>
      <c r="G1022" s="17">
        <v>0.192869362479243</v>
      </c>
      <c r="H1022" s="17">
        <v>0.190787302601854</v>
      </c>
      <c r="I1022" s="17">
        <v>0.20153408554729199</v>
      </c>
      <c r="J1022" s="17">
        <v>0.18452844864092499</v>
      </c>
      <c r="K1022" s="17">
        <v>0.18635235598131</v>
      </c>
      <c r="L1022" s="17">
        <v>0.12609438015868699</v>
      </c>
      <c r="M1022" s="17"/>
      <c r="N1022" s="17">
        <v>0.171288462817454</v>
      </c>
      <c r="O1022" s="17">
        <v>0.13502131172752199</v>
      </c>
      <c r="P1022" s="17">
        <v>0.195590689740713</v>
      </c>
      <c r="Q1022" s="17">
        <v>0.21280756688795399</v>
      </c>
      <c r="R1022" s="17"/>
      <c r="S1022" s="17">
        <v>0.20315417902209301</v>
      </c>
      <c r="T1022" s="17">
        <v>0.15311266292522799</v>
      </c>
      <c r="U1022" s="17">
        <v>0.178345589471301</v>
      </c>
      <c r="V1022" s="17">
        <v>0.15814272562142401</v>
      </c>
      <c r="W1022" s="17">
        <v>0.17841141632278101</v>
      </c>
      <c r="X1022" s="17">
        <v>0.18258843584020601</v>
      </c>
      <c r="Y1022" s="17">
        <v>0.206371139795504</v>
      </c>
      <c r="Z1022" s="17">
        <v>0.180662299814004</v>
      </c>
      <c r="AA1022" s="17">
        <v>0.17987203930547299</v>
      </c>
      <c r="AB1022" s="17">
        <v>0.16612860063868001</v>
      </c>
      <c r="AC1022" s="17">
        <v>0.13615694481617899</v>
      </c>
      <c r="AD1022" s="17">
        <v>0.22163263302005101</v>
      </c>
      <c r="AE1022" s="17"/>
      <c r="AF1022" s="17">
        <v>0.177772392115394</v>
      </c>
      <c r="AG1022" s="17">
        <v>0.17770161081015601</v>
      </c>
      <c r="AH1022" s="17"/>
      <c r="AI1022" s="17">
        <v>0.16486129946168199</v>
      </c>
      <c r="AJ1022" s="17">
        <v>0.18349028924656099</v>
      </c>
      <c r="AK1022" s="17"/>
      <c r="AL1022" s="17">
        <v>0.17546657359090001</v>
      </c>
      <c r="AM1022" s="17">
        <v>0.17787135644718299</v>
      </c>
      <c r="AN1022" s="17"/>
      <c r="AO1022" s="17">
        <v>0.17488561880307399</v>
      </c>
      <c r="AP1022" s="17">
        <v>0.17846918031693401</v>
      </c>
    </row>
    <row r="1023" spans="2:42" x14ac:dyDescent="0.35">
      <c r="B1023" t="s">
        <v>250</v>
      </c>
      <c r="C1023" s="17">
        <v>0.39443548146538099</v>
      </c>
      <c r="D1023" s="17">
        <v>0.379669754971939</v>
      </c>
      <c r="E1023" s="17">
        <v>0.409710379823711</v>
      </c>
      <c r="F1023" s="17"/>
      <c r="G1023" s="17">
        <v>0.38205997878241199</v>
      </c>
      <c r="H1023" s="17">
        <v>0.42172616320391398</v>
      </c>
      <c r="I1023" s="17">
        <v>0.409826602647889</v>
      </c>
      <c r="J1023" s="17">
        <v>0.39287651620052499</v>
      </c>
      <c r="K1023" s="17">
        <v>0.37362365604298298</v>
      </c>
      <c r="L1023" s="17">
        <v>0.383105272414278</v>
      </c>
      <c r="M1023" s="17"/>
      <c r="N1023" s="17">
        <v>0.392938557601335</v>
      </c>
      <c r="O1023" s="17">
        <v>0.43455277034998202</v>
      </c>
      <c r="P1023" s="17">
        <v>0.36920181560725801</v>
      </c>
      <c r="Q1023" s="17">
        <v>0.37644456368003498</v>
      </c>
      <c r="R1023" s="17"/>
      <c r="S1023" s="17">
        <v>0.33478865956229897</v>
      </c>
      <c r="T1023" s="17">
        <v>0.431966857386125</v>
      </c>
      <c r="U1023" s="17">
        <v>0.40289680020325302</v>
      </c>
      <c r="V1023" s="17">
        <v>0.43582434268765202</v>
      </c>
      <c r="W1023" s="17">
        <v>0.39177130157780199</v>
      </c>
      <c r="X1023" s="17">
        <v>0.389623296131199</v>
      </c>
      <c r="Y1023" s="17">
        <v>0.34710296271088498</v>
      </c>
      <c r="Z1023" s="17">
        <v>0.43359327937896902</v>
      </c>
      <c r="AA1023" s="17">
        <v>0.39850167491708</v>
      </c>
      <c r="AB1023" s="17">
        <v>0.41755404718231698</v>
      </c>
      <c r="AC1023" s="17">
        <v>0.369480681497527</v>
      </c>
      <c r="AD1023" s="17">
        <v>0.41541788366266902</v>
      </c>
      <c r="AE1023" s="17"/>
      <c r="AF1023" s="17">
        <v>0.39131763225076199</v>
      </c>
      <c r="AG1023" s="17">
        <v>0.39862547322386799</v>
      </c>
      <c r="AH1023" s="17"/>
      <c r="AI1023" s="17">
        <v>0.42177707800634101</v>
      </c>
      <c r="AJ1023" s="17">
        <v>0.3821090154274</v>
      </c>
      <c r="AK1023" s="17"/>
      <c r="AL1023" s="17">
        <v>0.39394512793009001</v>
      </c>
      <c r="AM1023" s="17">
        <v>0.39447274613817701</v>
      </c>
      <c r="AN1023" s="17"/>
      <c r="AO1023" s="17">
        <v>0.42423418950186897</v>
      </c>
      <c r="AP1023" s="17">
        <v>0.38631175202052498</v>
      </c>
    </row>
    <row r="1024" spans="2:42" x14ac:dyDescent="0.35">
      <c r="B1024" t="s">
        <v>349</v>
      </c>
      <c r="C1024" s="17">
        <v>0.29073964529152801</v>
      </c>
      <c r="D1024" s="17">
        <v>0.30419276726732802</v>
      </c>
      <c r="E1024" s="17">
        <v>0.27690440048702603</v>
      </c>
      <c r="F1024" s="17"/>
      <c r="G1024" s="17">
        <v>0.24825744708776101</v>
      </c>
      <c r="H1024" s="17">
        <v>0.21824556370109899</v>
      </c>
      <c r="I1024" s="17">
        <v>0.24176464272255699</v>
      </c>
      <c r="J1024" s="17">
        <v>0.27741882727565398</v>
      </c>
      <c r="K1024" s="17">
        <v>0.33990201801221598</v>
      </c>
      <c r="L1024" s="17">
        <v>0.39614501699230698</v>
      </c>
      <c r="M1024" s="17"/>
      <c r="N1024" s="17">
        <v>0.30459396907605801</v>
      </c>
      <c r="O1024" s="17">
        <v>0.30107947077656999</v>
      </c>
      <c r="P1024" s="17">
        <v>0.28184091289639202</v>
      </c>
      <c r="Q1024" s="17">
        <v>0.27549316976252203</v>
      </c>
      <c r="R1024" s="17"/>
      <c r="S1024" s="17">
        <v>0.30047944676083599</v>
      </c>
      <c r="T1024" s="17">
        <v>0.27119314180036802</v>
      </c>
      <c r="U1024" s="17">
        <v>0.30507888318387999</v>
      </c>
      <c r="V1024" s="17">
        <v>0.315840773305468</v>
      </c>
      <c r="W1024" s="17">
        <v>0.30848037037088399</v>
      </c>
      <c r="X1024" s="17">
        <v>0.27097108603256098</v>
      </c>
      <c r="Y1024" s="17">
        <v>0.27825720012101501</v>
      </c>
      <c r="Z1024" s="17">
        <v>0.23349768791571501</v>
      </c>
      <c r="AA1024" s="17">
        <v>0.311857444519273</v>
      </c>
      <c r="AB1024" s="17">
        <v>0.28657332227899901</v>
      </c>
      <c r="AC1024" s="17">
        <v>0.30250163131489499</v>
      </c>
      <c r="AD1024" s="17">
        <v>0.25907404526959699</v>
      </c>
      <c r="AE1024" s="17"/>
      <c r="AF1024" s="17">
        <v>0.29324033048391202</v>
      </c>
      <c r="AG1024" s="17">
        <v>0.28761836789656903</v>
      </c>
      <c r="AH1024" s="17"/>
      <c r="AI1024" s="17">
        <v>0.27389342365212499</v>
      </c>
      <c r="AJ1024" s="17">
        <v>0.29833446070749298</v>
      </c>
      <c r="AK1024" s="17"/>
      <c r="AL1024" s="17">
        <v>0.28489733446722398</v>
      </c>
      <c r="AM1024" s="17">
        <v>0.29118363475130798</v>
      </c>
      <c r="AN1024" s="17"/>
      <c r="AO1024" s="17">
        <v>0.280211442224091</v>
      </c>
      <c r="AP1024" s="17">
        <v>0.29360984601149298</v>
      </c>
    </row>
    <row r="1025" spans="2:42" x14ac:dyDescent="0.35">
      <c r="B1025" t="s">
        <v>196</v>
      </c>
      <c r="C1025" s="17">
        <v>4.4685333849250802E-2</v>
      </c>
      <c r="D1025" s="17">
        <v>2.9430062997564999E-2</v>
      </c>
      <c r="E1025" s="17">
        <v>5.8649655310259501E-2</v>
      </c>
      <c r="F1025" s="17"/>
      <c r="G1025" s="17">
        <v>4.1428893260072201E-2</v>
      </c>
      <c r="H1025" s="17">
        <v>3.4745053139615997E-2</v>
      </c>
      <c r="I1025" s="17">
        <v>3.4602861219692103E-2</v>
      </c>
      <c r="J1025" s="17">
        <v>5.0849273102962403E-2</v>
      </c>
      <c r="K1025" s="17">
        <v>4.9020928974602203E-2</v>
      </c>
      <c r="L1025" s="17">
        <v>5.5283250845801601E-2</v>
      </c>
      <c r="M1025" s="17"/>
      <c r="N1025" s="17">
        <v>3.2606013001305202E-2</v>
      </c>
      <c r="O1025" s="17">
        <v>4.64131985844244E-2</v>
      </c>
      <c r="P1025" s="17">
        <v>4.2426808105630501E-2</v>
      </c>
      <c r="Q1025" s="17">
        <v>5.5828074065416199E-2</v>
      </c>
      <c r="R1025" s="17"/>
      <c r="S1025" s="17">
        <v>3.37955784526872E-2</v>
      </c>
      <c r="T1025" s="17">
        <v>4.8525301276435402E-2</v>
      </c>
      <c r="U1025" s="17">
        <v>4.9316348261221901E-2</v>
      </c>
      <c r="V1025" s="17">
        <v>3.7796362033372402E-2</v>
      </c>
      <c r="W1025" s="17">
        <v>4.8293128432331203E-2</v>
      </c>
      <c r="X1025" s="17">
        <v>4.2390104594363501E-2</v>
      </c>
      <c r="Y1025" s="17">
        <v>6.8287130172182894E-2</v>
      </c>
      <c r="Z1025" s="17">
        <v>5.1842825513198597E-2</v>
      </c>
      <c r="AA1025" s="17">
        <v>2.7238089838139301E-2</v>
      </c>
      <c r="AB1025" s="17">
        <v>5.1980270691908401E-2</v>
      </c>
      <c r="AC1025" s="17">
        <v>3.8449932380688598E-2</v>
      </c>
      <c r="AD1025" s="17">
        <v>6.5589203543395702E-2</v>
      </c>
      <c r="AE1025" s="17"/>
      <c r="AF1025" s="17">
        <v>4.6309732135298001E-2</v>
      </c>
      <c r="AG1025" s="17">
        <v>4.1342962162232703E-2</v>
      </c>
      <c r="AH1025" s="17"/>
      <c r="AI1025" s="17">
        <v>4.3550391671193601E-2</v>
      </c>
      <c r="AJ1025" s="17">
        <v>4.51970020757912E-2</v>
      </c>
      <c r="AK1025" s="17"/>
      <c r="AL1025" s="17">
        <v>4.8043438848530698E-2</v>
      </c>
      <c r="AM1025" s="17">
        <v>4.4430132907473698E-2</v>
      </c>
      <c r="AN1025" s="17"/>
      <c r="AO1025" s="17">
        <v>3.6735897162044902E-2</v>
      </c>
      <c r="AP1025" s="17">
        <v>4.68525107888281E-2</v>
      </c>
    </row>
    <row r="1026" spans="2:42" x14ac:dyDescent="0.35">
      <c r="B1026" t="s">
        <v>255</v>
      </c>
      <c r="C1026" s="17">
        <v>9.2438028196327196E-2</v>
      </c>
      <c r="D1026" s="17">
        <v>0.10805600241100299</v>
      </c>
      <c r="E1026" s="17">
        <v>7.6673082443475302E-2</v>
      </c>
      <c r="F1026" s="17"/>
      <c r="G1026" s="17">
        <v>0.13538431839051099</v>
      </c>
      <c r="H1026" s="17">
        <v>0.13449591735351701</v>
      </c>
      <c r="I1026" s="17">
        <v>0.11227180786257</v>
      </c>
      <c r="J1026" s="17">
        <v>9.4326934779933896E-2</v>
      </c>
      <c r="K1026" s="17">
        <v>5.1101040988889998E-2</v>
      </c>
      <c r="L1026" s="17">
        <v>3.9372079588926502E-2</v>
      </c>
      <c r="M1026" s="17"/>
      <c r="N1026" s="17">
        <v>9.8572997503847404E-2</v>
      </c>
      <c r="O1026" s="17">
        <v>8.2933248561501097E-2</v>
      </c>
      <c r="P1026" s="17">
        <v>0.110939773650006</v>
      </c>
      <c r="Q1026" s="17">
        <v>7.9426625604073306E-2</v>
      </c>
      <c r="R1026" s="17"/>
      <c r="S1026" s="17">
        <v>0.12778213620208501</v>
      </c>
      <c r="T1026" s="17">
        <v>9.5202036611842802E-2</v>
      </c>
      <c r="U1026" s="17">
        <v>6.4362378880343199E-2</v>
      </c>
      <c r="V1026" s="17">
        <v>5.2395796352083399E-2</v>
      </c>
      <c r="W1026" s="17">
        <v>7.3043783296201995E-2</v>
      </c>
      <c r="X1026" s="17">
        <v>0.114427077401671</v>
      </c>
      <c r="Y1026" s="17">
        <v>9.9981567200413096E-2</v>
      </c>
      <c r="Z1026" s="17">
        <v>0.100403907378113</v>
      </c>
      <c r="AA1026" s="17">
        <v>8.2530751420034798E-2</v>
      </c>
      <c r="AB1026" s="17">
        <v>7.7763759208095404E-2</v>
      </c>
      <c r="AC1026" s="17">
        <v>0.15341080999071</v>
      </c>
      <c r="AD1026" s="17">
        <v>3.8286234504287003E-2</v>
      </c>
      <c r="AE1026" s="17"/>
      <c r="AF1026" s="17">
        <v>9.1359913014633101E-2</v>
      </c>
      <c r="AG1026" s="17">
        <v>9.4711585907174198E-2</v>
      </c>
      <c r="AH1026" s="17"/>
      <c r="AI1026" s="17">
        <v>9.5917807208658598E-2</v>
      </c>
      <c r="AJ1026" s="17">
        <v>9.0869232542754794E-2</v>
      </c>
      <c r="AK1026" s="17"/>
      <c r="AL1026" s="17">
        <v>9.7647525163255797E-2</v>
      </c>
      <c r="AM1026" s="17">
        <v>9.2042129755858404E-2</v>
      </c>
      <c r="AN1026" s="17"/>
      <c r="AO1026" s="17">
        <v>8.3932852308921696E-2</v>
      </c>
      <c r="AP1026" s="17">
        <v>9.4756710862219595E-2</v>
      </c>
    </row>
    <row r="1027" spans="2:42" x14ac:dyDescent="0.35">
      <c r="B1027" t="s">
        <v>254</v>
      </c>
      <c r="C1027" s="17">
        <v>0.68517512675690895</v>
      </c>
      <c r="D1027" s="17">
        <v>0.68386252223926702</v>
      </c>
      <c r="E1027" s="17">
        <v>0.68661478031073697</v>
      </c>
      <c r="F1027" s="17"/>
      <c r="G1027" s="17">
        <v>0.63031742587017303</v>
      </c>
      <c r="H1027" s="17">
        <v>0.63997172690501303</v>
      </c>
      <c r="I1027" s="17">
        <v>0.65159124537044599</v>
      </c>
      <c r="J1027" s="17">
        <v>0.67029534347617903</v>
      </c>
      <c r="K1027" s="17">
        <v>0.71352567405519796</v>
      </c>
      <c r="L1027" s="17">
        <v>0.77925028940658403</v>
      </c>
      <c r="M1027" s="17"/>
      <c r="N1027" s="17">
        <v>0.69753252667739396</v>
      </c>
      <c r="O1027" s="17">
        <v>0.73563224112655301</v>
      </c>
      <c r="P1027" s="17">
        <v>0.65104272850364997</v>
      </c>
      <c r="Q1027" s="17">
        <v>0.65193773344255701</v>
      </c>
      <c r="R1027" s="17"/>
      <c r="S1027" s="17">
        <v>0.63526810632313502</v>
      </c>
      <c r="T1027" s="17">
        <v>0.70315999918649297</v>
      </c>
      <c r="U1027" s="17">
        <v>0.70797568338713401</v>
      </c>
      <c r="V1027" s="17">
        <v>0.75166511599312003</v>
      </c>
      <c r="W1027" s="17">
        <v>0.70025167194868598</v>
      </c>
      <c r="X1027" s="17">
        <v>0.66059438216375999</v>
      </c>
      <c r="Y1027" s="17">
        <v>0.62536016283189999</v>
      </c>
      <c r="Z1027" s="17">
        <v>0.66709096729468398</v>
      </c>
      <c r="AA1027" s="17">
        <v>0.71035911943635299</v>
      </c>
      <c r="AB1027" s="17">
        <v>0.70412736946131604</v>
      </c>
      <c r="AC1027" s="17">
        <v>0.67198231281242204</v>
      </c>
      <c r="AD1027" s="17">
        <v>0.67449192893226595</v>
      </c>
      <c r="AE1027" s="17"/>
      <c r="AF1027" s="17">
        <v>0.68455796273467495</v>
      </c>
      <c r="AG1027" s="17">
        <v>0.68624384112043701</v>
      </c>
      <c r="AH1027" s="17"/>
      <c r="AI1027" s="17">
        <v>0.695670501658466</v>
      </c>
      <c r="AJ1027" s="17">
        <v>0.68044347613489298</v>
      </c>
      <c r="AK1027" s="17"/>
      <c r="AL1027" s="17">
        <v>0.67884246239731305</v>
      </c>
      <c r="AM1027" s="17">
        <v>0.685656380889485</v>
      </c>
      <c r="AN1027" s="17"/>
      <c r="AO1027" s="17">
        <v>0.70444563172595998</v>
      </c>
      <c r="AP1027" s="17">
        <v>0.67992159803201802</v>
      </c>
    </row>
    <row r="1028" spans="2:42" x14ac:dyDescent="0.35">
      <c r="B1028" t="s">
        <v>256</v>
      </c>
      <c r="C1028" s="17">
        <v>0.59273709856058199</v>
      </c>
      <c r="D1028" s="17">
        <v>0.57580651982826303</v>
      </c>
      <c r="E1028" s="17">
        <v>0.60994169786726204</v>
      </c>
      <c r="F1028" s="17"/>
      <c r="G1028" s="17">
        <v>0.49493310747966202</v>
      </c>
      <c r="H1028" s="17">
        <v>0.50547580955149596</v>
      </c>
      <c r="I1028" s="17">
        <v>0.53931943750787703</v>
      </c>
      <c r="J1028" s="17">
        <v>0.57596840869624499</v>
      </c>
      <c r="K1028" s="17">
        <v>0.66242463306630806</v>
      </c>
      <c r="L1028" s="17">
        <v>0.73987820981765795</v>
      </c>
      <c r="M1028" s="17"/>
      <c r="N1028" s="17">
        <v>0.598959529173546</v>
      </c>
      <c r="O1028" s="17">
        <v>0.65269899256505104</v>
      </c>
      <c r="P1028" s="17">
        <v>0.54010295485364301</v>
      </c>
      <c r="Q1028" s="17">
        <v>0.57251110783848402</v>
      </c>
      <c r="R1028" s="17"/>
      <c r="S1028" s="17">
        <v>0.50748597012105101</v>
      </c>
      <c r="T1028" s="17">
        <v>0.60795796257465096</v>
      </c>
      <c r="U1028" s="17">
        <v>0.64361330450679</v>
      </c>
      <c r="V1028" s="17">
        <v>0.699269319641036</v>
      </c>
      <c r="W1028" s="17">
        <v>0.627207888652484</v>
      </c>
      <c r="X1028" s="17">
        <v>0.54616730476208897</v>
      </c>
      <c r="Y1028" s="17">
        <v>0.52537859563148703</v>
      </c>
      <c r="Z1028" s="17">
        <v>0.56668705991657098</v>
      </c>
      <c r="AA1028" s="17">
        <v>0.62782836801631803</v>
      </c>
      <c r="AB1028" s="17">
        <v>0.62636361025322096</v>
      </c>
      <c r="AC1028" s="17">
        <v>0.51857150282171105</v>
      </c>
      <c r="AD1028" s="17">
        <v>0.63620569442797903</v>
      </c>
      <c r="AE1028" s="17"/>
      <c r="AF1028" s="17">
        <v>0.59319804972004198</v>
      </c>
      <c r="AG1028" s="17">
        <v>0.59153225521326303</v>
      </c>
      <c r="AH1028" s="17"/>
      <c r="AI1028" s="17">
        <v>0.59975269444980694</v>
      </c>
      <c r="AJ1028" s="17">
        <v>0.58957424359213895</v>
      </c>
      <c r="AK1028" s="17"/>
      <c r="AL1028" s="17">
        <v>0.58119493723405702</v>
      </c>
      <c r="AM1028" s="17">
        <v>0.59361425113362598</v>
      </c>
      <c r="AN1028" s="17"/>
      <c r="AO1028" s="17">
        <v>0.62051277941703797</v>
      </c>
      <c r="AP1028" s="17">
        <v>0.58516488716979898</v>
      </c>
    </row>
    <row r="1029" spans="2:42" x14ac:dyDescent="0.35"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</row>
    <row r="1030" spans="2:42" x14ac:dyDescent="0.35">
      <c r="B1030" s="6" t="s">
        <v>391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</row>
    <row r="1031" spans="2:42" x14ac:dyDescent="0.35">
      <c r="B1031" s="24" t="s">
        <v>59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</row>
    <row r="1032" spans="2:42" x14ac:dyDescent="0.35">
      <c r="B1032" t="s">
        <v>383</v>
      </c>
      <c r="C1032" s="17">
        <v>0.47889725565535002</v>
      </c>
      <c r="D1032" s="17">
        <v>0.52365288568095103</v>
      </c>
      <c r="E1032" s="17">
        <v>0.434641535077464</v>
      </c>
      <c r="F1032" s="17"/>
      <c r="G1032" s="17">
        <v>0.46466701767658403</v>
      </c>
      <c r="H1032" s="17">
        <v>0.44578883907998601</v>
      </c>
      <c r="I1032" s="17">
        <v>0.51484788019305605</v>
      </c>
      <c r="J1032" s="17">
        <v>0.44002860511105801</v>
      </c>
      <c r="K1032" s="17">
        <v>0.48665176668601101</v>
      </c>
      <c r="L1032" s="17">
        <v>0.51258476083273896</v>
      </c>
      <c r="M1032" s="17"/>
      <c r="N1032" s="17">
        <v>0.57404682395515205</v>
      </c>
      <c r="O1032" s="17">
        <v>0.51611080471965598</v>
      </c>
      <c r="P1032" s="17">
        <v>0.40972243294426203</v>
      </c>
      <c r="Q1032" s="17">
        <v>0.396806759816762</v>
      </c>
      <c r="R1032" s="17"/>
      <c r="S1032" s="17">
        <v>0.46681791488084201</v>
      </c>
      <c r="T1032" s="17">
        <v>0.51451438500754598</v>
      </c>
      <c r="U1032" s="17">
        <v>0.50943857925333402</v>
      </c>
      <c r="V1032" s="17">
        <v>0.435204697915959</v>
      </c>
      <c r="W1032" s="17">
        <v>0.501963154108371</v>
      </c>
      <c r="X1032" s="17">
        <v>0.46237116331352102</v>
      </c>
      <c r="Y1032" s="17">
        <v>0.48033678667352198</v>
      </c>
      <c r="Z1032" s="17">
        <v>0.47357182421252902</v>
      </c>
      <c r="AA1032" s="17">
        <v>0.42205601160670703</v>
      </c>
      <c r="AB1032" s="17">
        <v>0.53552216174228395</v>
      </c>
      <c r="AC1032" s="17">
        <v>0.482807962317721</v>
      </c>
      <c r="AD1032" s="17">
        <v>0.461408157482399</v>
      </c>
      <c r="AE1032" s="17"/>
      <c r="AF1032" s="17">
        <v>0.46903848891421701</v>
      </c>
      <c r="AG1032" s="17">
        <v>0.49332036854775402</v>
      </c>
      <c r="AH1032" s="17"/>
      <c r="AI1032" s="17">
        <v>0.49895695106787202</v>
      </c>
      <c r="AJ1032" s="17">
        <v>0.46985370350343802</v>
      </c>
      <c r="AK1032" s="17"/>
      <c r="AL1032" s="17">
        <v>0.449031406813925</v>
      </c>
      <c r="AM1032" s="17">
        <v>0.48116692642292302</v>
      </c>
      <c r="AN1032" s="17"/>
      <c r="AO1032" s="17">
        <v>0.45368352578391902</v>
      </c>
      <c r="AP1032" s="17">
        <v>0.48577102748197998</v>
      </c>
    </row>
    <row r="1033" spans="2:42" x14ac:dyDescent="0.35">
      <c r="B1033" t="s">
        <v>384</v>
      </c>
      <c r="C1033" s="17">
        <v>0.42393963036953702</v>
      </c>
      <c r="D1033" s="17">
        <v>0.41927401212731202</v>
      </c>
      <c r="E1033" s="17">
        <v>0.42750736077999701</v>
      </c>
      <c r="F1033" s="17"/>
      <c r="G1033" s="17">
        <v>0.36807759720675798</v>
      </c>
      <c r="H1033" s="17">
        <v>0.40571018917964902</v>
      </c>
      <c r="I1033" s="17">
        <v>0.39740365246694098</v>
      </c>
      <c r="J1033" s="17">
        <v>0.36917249022571702</v>
      </c>
      <c r="K1033" s="17">
        <v>0.46427721725341897</v>
      </c>
      <c r="L1033" s="17">
        <v>0.51526387642157001</v>
      </c>
      <c r="M1033" s="17"/>
      <c r="N1033" s="17">
        <v>0.45718212382997397</v>
      </c>
      <c r="O1033" s="17">
        <v>0.44215683966449298</v>
      </c>
      <c r="P1033" s="17">
        <v>0.40056966873066902</v>
      </c>
      <c r="Q1033" s="17">
        <v>0.39138586594847602</v>
      </c>
      <c r="R1033" s="17"/>
      <c r="S1033" s="17">
        <v>0.396864417769838</v>
      </c>
      <c r="T1033" s="17">
        <v>0.43057277626203599</v>
      </c>
      <c r="U1033" s="17">
        <v>0.41730399809069701</v>
      </c>
      <c r="V1033" s="17">
        <v>0.37968205124055499</v>
      </c>
      <c r="W1033" s="17">
        <v>0.40729414949230403</v>
      </c>
      <c r="X1033" s="17">
        <v>0.41327171202393198</v>
      </c>
      <c r="Y1033" s="17">
        <v>0.45747675853995001</v>
      </c>
      <c r="Z1033" s="17">
        <v>0.40185359390606101</v>
      </c>
      <c r="AA1033" s="17">
        <v>0.44158883204927402</v>
      </c>
      <c r="AB1033" s="17">
        <v>0.48918356466173302</v>
      </c>
      <c r="AC1033" s="17">
        <v>0.42399676768225603</v>
      </c>
      <c r="AD1033" s="17">
        <v>0.42213679690845501</v>
      </c>
      <c r="AE1033" s="17"/>
      <c r="AF1033" s="17">
        <v>0.43535508487213997</v>
      </c>
      <c r="AG1033" s="17">
        <v>0.40964951898886298</v>
      </c>
      <c r="AH1033" s="17"/>
      <c r="AI1033" s="17">
        <v>0.44414989340560901</v>
      </c>
      <c r="AJ1033" s="17">
        <v>0.41482819751814398</v>
      </c>
      <c r="AK1033" s="17"/>
      <c r="AL1033" s="17">
        <v>0.403865716507466</v>
      </c>
      <c r="AM1033" s="17">
        <v>0.42546515792863598</v>
      </c>
      <c r="AN1033" s="17"/>
      <c r="AO1033" s="17">
        <v>0.415110369988196</v>
      </c>
      <c r="AP1033" s="17">
        <v>0.42634666501172203</v>
      </c>
    </row>
    <row r="1034" spans="2:42" x14ac:dyDescent="0.35">
      <c r="B1034" t="s">
        <v>385</v>
      </c>
      <c r="C1034" s="17">
        <v>0.37478324218077702</v>
      </c>
      <c r="D1034" s="17">
        <v>0.38851578328254899</v>
      </c>
      <c r="E1034" s="17">
        <v>0.360221158440302</v>
      </c>
      <c r="F1034" s="17"/>
      <c r="G1034" s="17">
        <v>0.34458375924891799</v>
      </c>
      <c r="H1034" s="17">
        <v>0.34105430253083502</v>
      </c>
      <c r="I1034" s="17">
        <v>0.35941785428582201</v>
      </c>
      <c r="J1034" s="17">
        <v>0.33272800569056199</v>
      </c>
      <c r="K1034" s="17">
        <v>0.42879621200815898</v>
      </c>
      <c r="L1034" s="17">
        <v>0.43300332272778003</v>
      </c>
      <c r="M1034" s="17"/>
      <c r="N1034" s="17">
        <v>0.458776955796939</v>
      </c>
      <c r="O1034" s="17">
        <v>0.40429737606713601</v>
      </c>
      <c r="P1034" s="17">
        <v>0.29804684398906001</v>
      </c>
      <c r="Q1034" s="17">
        <v>0.32061895092978299</v>
      </c>
      <c r="R1034" s="17"/>
      <c r="S1034" s="17">
        <v>0.38974563097793802</v>
      </c>
      <c r="T1034" s="17">
        <v>0.42940672941991298</v>
      </c>
      <c r="U1034" s="17">
        <v>0.34820610918327599</v>
      </c>
      <c r="V1034" s="17">
        <v>0.37605068992975998</v>
      </c>
      <c r="W1034" s="17">
        <v>0.33432928985289201</v>
      </c>
      <c r="X1034" s="17">
        <v>0.34798463525976397</v>
      </c>
      <c r="Y1034" s="17">
        <v>0.40789197805035698</v>
      </c>
      <c r="Z1034" s="17">
        <v>0.385842064844935</v>
      </c>
      <c r="AA1034" s="17">
        <v>0.31718527939486502</v>
      </c>
      <c r="AB1034" s="17">
        <v>0.42659367333500098</v>
      </c>
      <c r="AC1034" s="17">
        <v>0.374097931461845</v>
      </c>
      <c r="AD1034" s="17">
        <v>0.263940558669989</v>
      </c>
      <c r="AE1034" s="17"/>
      <c r="AF1034" s="17">
        <v>0.37841501653430998</v>
      </c>
      <c r="AG1034" s="17">
        <v>0.371600401078717</v>
      </c>
      <c r="AH1034" s="17"/>
      <c r="AI1034" s="17">
        <v>0.38182142946443298</v>
      </c>
      <c r="AJ1034" s="17">
        <v>0.37161020228930702</v>
      </c>
      <c r="AK1034" s="17"/>
      <c r="AL1034" s="17">
        <v>0.33608584710238398</v>
      </c>
      <c r="AM1034" s="17">
        <v>0.37772407091318499</v>
      </c>
      <c r="AN1034" s="17"/>
      <c r="AO1034" s="17">
        <v>0.37864165958670098</v>
      </c>
      <c r="AP1034" s="17">
        <v>0.373731359694708</v>
      </c>
    </row>
    <row r="1035" spans="2:42" x14ac:dyDescent="0.35">
      <c r="B1035" t="s">
        <v>386</v>
      </c>
      <c r="C1035" s="17">
        <v>0.30387032588356999</v>
      </c>
      <c r="D1035" s="17">
        <v>0.35225304583699701</v>
      </c>
      <c r="E1035" s="17">
        <v>0.25822088189123699</v>
      </c>
      <c r="F1035" s="17"/>
      <c r="G1035" s="17">
        <v>0.28835132600199198</v>
      </c>
      <c r="H1035" s="17">
        <v>0.32999507801979</v>
      </c>
      <c r="I1035" s="17">
        <v>0.30000208938873302</v>
      </c>
      <c r="J1035" s="17">
        <v>0.305568238259944</v>
      </c>
      <c r="K1035" s="17">
        <v>0.310009190908419</v>
      </c>
      <c r="L1035" s="17">
        <v>0.29055032641881601</v>
      </c>
      <c r="M1035" s="17"/>
      <c r="N1035" s="17">
        <v>0.37368685985383598</v>
      </c>
      <c r="O1035" s="17">
        <v>0.31243876208214599</v>
      </c>
      <c r="P1035" s="17">
        <v>0.26460079273411802</v>
      </c>
      <c r="Q1035" s="17">
        <v>0.25270477245046502</v>
      </c>
      <c r="R1035" s="17"/>
      <c r="S1035" s="17">
        <v>0.360834758006852</v>
      </c>
      <c r="T1035" s="17">
        <v>0.27470798469496399</v>
      </c>
      <c r="U1035" s="17">
        <v>0.30968712644928298</v>
      </c>
      <c r="V1035" s="17">
        <v>0.27375355426942899</v>
      </c>
      <c r="W1035" s="17">
        <v>0.25624670003175298</v>
      </c>
      <c r="X1035" s="17">
        <v>0.27819645260912401</v>
      </c>
      <c r="Y1035" s="17">
        <v>0.32313227506959802</v>
      </c>
      <c r="Z1035" s="17">
        <v>0.30941134192409198</v>
      </c>
      <c r="AA1035" s="17">
        <v>0.30850891837011102</v>
      </c>
      <c r="AB1035" s="17">
        <v>0.29348549096548698</v>
      </c>
      <c r="AC1035" s="17">
        <v>0.35973750086510797</v>
      </c>
      <c r="AD1035" s="17">
        <v>0.29029015541764902</v>
      </c>
      <c r="AE1035" s="17"/>
      <c r="AF1035" s="17">
        <v>0.318504063722922</v>
      </c>
      <c r="AG1035" s="17">
        <v>0.28606126502065099</v>
      </c>
      <c r="AH1035" s="17"/>
      <c r="AI1035" s="17">
        <v>0.35757241463411799</v>
      </c>
      <c r="AJ1035" s="17">
        <v>0.27965970701350301</v>
      </c>
      <c r="AK1035" s="17"/>
      <c r="AL1035" s="17">
        <v>0.293275054828671</v>
      </c>
      <c r="AM1035" s="17">
        <v>0.30467551903630702</v>
      </c>
      <c r="AN1035" s="17"/>
      <c r="AO1035" s="17">
        <v>0.31559525119128601</v>
      </c>
      <c r="AP1035" s="17">
        <v>0.300673874519155</v>
      </c>
    </row>
    <row r="1036" spans="2:42" x14ac:dyDescent="0.35">
      <c r="B1036" t="s">
        <v>387</v>
      </c>
      <c r="C1036" s="17">
        <v>0.29623785945612802</v>
      </c>
      <c r="D1036" s="17">
        <v>0.31398113382095399</v>
      </c>
      <c r="E1036" s="17">
        <v>0.27905670654429798</v>
      </c>
      <c r="F1036" s="17"/>
      <c r="G1036" s="17">
        <v>0.28005656255227002</v>
      </c>
      <c r="H1036" s="17">
        <v>0.320216249456447</v>
      </c>
      <c r="I1036" s="17">
        <v>0.32412311884691902</v>
      </c>
      <c r="J1036" s="17">
        <v>0.30254834988930601</v>
      </c>
      <c r="K1036" s="17">
        <v>0.29529042310579301</v>
      </c>
      <c r="L1036" s="17">
        <v>0.26026317467897297</v>
      </c>
      <c r="M1036" s="17"/>
      <c r="N1036" s="17">
        <v>0.36011379466862697</v>
      </c>
      <c r="O1036" s="17">
        <v>0.32107777178882302</v>
      </c>
      <c r="P1036" s="17">
        <v>0.25980460600861299</v>
      </c>
      <c r="Q1036" s="17">
        <v>0.23482226742779999</v>
      </c>
      <c r="R1036" s="17"/>
      <c r="S1036" s="17">
        <v>0.345078537590923</v>
      </c>
      <c r="T1036" s="17">
        <v>0.30291430888621401</v>
      </c>
      <c r="U1036" s="17">
        <v>0.27678609036753299</v>
      </c>
      <c r="V1036" s="17">
        <v>0.27464508278820698</v>
      </c>
      <c r="W1036" s="17">
        <v>0.27754747352222597</v>
      </c>
      <c r="X1036" s="17">
        <v>0.321010875570234</v>
      </c>
      <c r="Y1036" s="17">
        <v>0.28593639412537297</v>
      </c>
      <c r="Z1036" s="17">
        <v>0.26009002906659501</v>
      </c>
      <c r="AA1036" s="17">
        <v>0.308355942057847</v>
      </c>
      <c r="AB1036" s="17">
        <v>0.280028288568968</v>
      </c>
      <c r="AC1036" s="17">
        <v>0.33751209963135098</v>
      </c>
      <c r="AD1036" s="17">
        <v>0.136327619829538</v>
      </c>
      <c r="AE1036" s="17"/>
      <c r="AF1036" s="17">
        <v>0.30713755459436598</v>
      </c>
      <c r="AG1036" s="17">
        <v>0.28339324955246797</v>
      </c>
      <c r="AH1036" s="17"/>
      <c r="AI1036" s="17">
        <v>0.34885996445738698</v>
      </c>
      <c r="AJ1036" s="17">
        <v>0.27251413179547801</v>
      </c>
      <c r="AK1036" s="17"/>
      <c r="AL1036" s="17">
        <v>0.34334839822154101</v>
      </c>
      <c r="AM1036" s="17">
        <v>0.29265766947900201</v>
      </c>
      <c r="AN1036" s="17"/>
      <c r="AO1036" s="17">
        <v>0.318247444592269</v>
      </c>
      <c r="AP1036" s="17">
        <v>0.290237602175826</v>
      </c>
    </row>
    <row r="1037" spans="2:42" x14ac:dyDescent="0.35">
      <c r="B1037" t="s">
        <v>388</v>
      </c>
      <c r="C1037" s="17">
        <v>0.27213259705916298</v>
      </c>
      <c r="D1037" s="17">
        <v>0.294014641865945</v>
      </c>
      <c r="E1037" s="17">
        <v>0.25143788631133202</v>
      </c>
      <c r="F1037" s="17"/>
      <c r="G1037" s="17">
        <v>0.308962728300127</v>
      </c>
      <c r="H1037" s="17">
        <v>0.28136004455304903</v>
      </c>
      <c r="I1037" s="17">
        <v>0.274773545548887</v>
      </c>
      <c r="J1037" s="17">
        <v>0.26868144600125399</v>
      </c>
      <c r="K1037" s="17">
        <v>0.22916283549507799</v>
      </c>
      <c r="L1037" s="17">
        <v>0.26943246610886201</v>
      </c>
      <c r="M1037" s="17"/>
      <c r="N1037" s="17">
        <v>0.30030956091522099</v>
      </c>
      <c r="O1037" s="17">
        <v>0.27115732266994502</v>
      </c>
      <c r="P1037" s="17">
        <v>0.27829356665756</v>
      </c>
      <c r="Q1037" s="17">
        <v>0.23957666212281101</v>
      </c>
      <c r="R1037" s="17"/>
      <c r="S1037" s="17">
        <v>0.291759122631013</v>
      </c>
      <c r="T1037" s="17">
        <v>0.26356315467521502</v>
      </c>
      <c r="U1037" s="17">
        <v>0.27550404960260699</v>
      </c>
      <c r="V1037" s="17">
        <v>0.200450998230502</v>
      </c>
      <c r="W1037" s="17">
        <v>0.29639124699591002</v>
      </c>
      <c r="X1037" s="17">
        <v>0.27460359575570198</v>
      </c>
      <c r="Y1037" s="17">
        <v>0.26016621238706999</v>
      </c>
      <c r="Z1037" s="17">
        <v>0.25662064881605101</v>
      </c>
      <c r="AA1037" s="17">
        <v>0.27807132937912499</v>
      </c>
      <c r="AB1037" s="17">
        <v>0.29162679340817699</v>
      </c>
      <c r="AC1037" s="17">
        <v>0.31942850040176102</v>
      </c>
      <c r="AD1037" s="17">
        <v>0.25341043147910802</v>
      </c>
      <c r="AE1037" s="17"/>
      <c r="AF1037" s="17">
        <v>0.275959972942942</v>
      </c>
      <c r="AG1037" s="17">
        <v>0.26699994358857798</v>
      </c>
      <c r="AH1037" s="17"/>
      <c r="AI1037" s="17">
        <v>0.30356267391988601</v>
      </c>
      <c r="AJ1037" s="17">
        <v>0.25796291335344101</v>
      </c>
      <c r="AK1037" s="17"/>
      <c r="AL1037" s="17">
        <v>0.27399644183626598</v>
      </c>
      <c r="AM1037" s="17">
        <v>0.27199095320271799</v>
      </c>
      <c r="AN1037" s="17"/>
      <c r="AO1037" s="17">
        <v>0.25435069235937802</v>
      </c>
      <c r="AP1037" s="17">
        <v>0.27698030329590201</v>
      </c>
    </row>
    <row r="1038" spans="2:42" x14ac:dyDescent="0.35">
      <c r="B1038" t="s">
        <v>389</v>
      </c>
      <c r="C1038" s="17">
        <v>0.18271167138445199</v>
      </c>
      <c r="D1038" s="17">
        <v>0.19964399567220001</v>
      </c>
      <c r="E1038" s="17">
        <v>0.164823674865545</v>
      </c>
      <c r="F1038" s="17"/>
      <c r="G1038" s="17">
        <v>0.222192639346105</v>
      </c>
      <c r="H1038" s="17">
        <v>0.21223192897864501</v>
      </c>
      <c r="I1038" s="17">
        <v>0.19845191841488299</v>
      </c>
      <c r="J1038" s="17">
        <v>0.16824870242314299</v>
      </c>
      <c r="K1038" s="17">
        <v>0.141395530285291</v>
      </c>
      <c r="L1038" s="17">
        <v>0.158819574290917</v>
      </c>
      <c r="M1038" s="17"/>
      <c r="N1038" s="17">
        <v>0.21901238592546601</v>
      </c>
      <c r="O1038" s="17">
        <v>0.17285470096858799</v>
      </c>
      <c r="P1038" s="17">
        <v>0.155510160806688</v>
      </c>
      <c r="Q1038" s="17">
        <v>0.17739618185726799</v>
      </c>
      <c r="R1038" s="17"/>
      <c r="S1038" s="17">
        <v>0.21475297800518101</v>
      </c>
      <c r="T1038" s="17">
        <v>0.20134749958433401</v>
      </c>
      <c r="U1038" s="17">
        <v>0.18859867696733601</v>
      </c>
      <c r="V1038" s="17">
        <v>0.13930304618967501</v>
      </c>
      <c r="W1038" s="17">
        <v>0.177802201413959</v>
      </c>
      <c r="X1038" s="17">
        <v>0.179135765721538</v>
      </c>
      <c r="Y1038" s="17">
        <v>0.15284066984134301</v>
      </c>
      <c r="Z1038" s="17">
        <v>0.14226630587775799</v>
      </c>
      <c r="AA1038" s="17">
        <v>0.20553133209768201</v>
      </c>
      <c r="AB1038" s="17">
        <v>0.19129240029529501</v>
      </c>
      <c r="AC1038" s="17">
        <v>0.172119699571949</v>
      </c>
      <c r="AD1038" s="17">
        <v>0.13088976530280899</v>
      </c>
      <c r="AE1038" s="17"/>
      <c r="AF1038" s="17">
        <v>0.184124341750348</v>
      </c>
      <c r="AG1038" s="17">
        <v>0.18081561254365699</v>
      </c>
      <c r="AH1038" s="17"/>
      <c r="AI1038" s="17">
        <v>0.188892433694788</v>
      </c>
      <c r="AJ1038" s="17">
        <v>0.17992518608930599</v>
      </c>
      <c r="AK1038" s="17"/>
      <c r="AL1038" s="17">
        <v>0.185904628825141</v>
      </c>
      <c r="AM1038" s="17">
        <v>0.182469020917569</v>
      </c>
      <c r="AN1038" s="17"/>
      <c r="AO1038" s="17">
        <v>0.17341249989063801</v>
      </c>
      <c r="AP1038" s="17">
        <v>0.185246813283375</v>
      </c>
    </row>
    <row r="1039" spans="2:42" x14ac:dyDescent="0.35">
      <c r="B1039" t="s">
        <v>390</v>
      </c>
      <c r="C1039" s="17">
        <v>9.2567170473094498E-2</v>
      </c>
      <c r="D1039" s="17">
        <v>0.107905440568485</v>
      </c>
      <c r="E1039" s="17">
        <v>7.7500489986078794E-2</v>
      </c>
      <c r="F1039" s="17"/>
      <c r="G1039" s="17">
        <v>0.120802590014373</v>
      </c>
      <c r="H1039" s="17">
        <v>0.123451498740621</v>
      </c>
      <c r="I1039" s="17">
        <v>0.121802804836838</v>
      </c>
      <c r="J1039" s="17">
        <v>7.7898803324574606E-2</v>
      </c>
      <c r="K1039" s="17">
        <v>7.6773766538381902E-2</v>
      </c>
      <c r="L1039" s="17">
        <v>4.7134972364050703E-2</v>
      </c>
      <c r="M1039" s="17"/>
      <c r="N1039" s="17">
        <v>0.102769314203947</v>
      </c>
      <c r="O1039" s="17">
        <v>9.27666051748781E-2</v>
      </c>
      <c r="P1039" s="17">
        <v>9.9079141714816105E-2</v>
      </c>
      <c r="Q1039" s="17">
        <v>7.5636498749562395E-2</v>
      </c>
      <c r="R1039" s="17"/>
      <c r="S1039" s="17">
        <v>0.14846402616662499</v>
      </c>
      <c r="T1039" s="17">
        <v>8.3280684548760198E-2</v>
      </c>
      <c r="U1039" s="17">
        <v>5.0737023345005801E-2</v>
      </c>
      <c r="V1039" s="17">
        <v>6.5043056540253205E-2</v>
      </c>
      <c r="W1039" s="17">
        <v>6.8026993180219902E-2</v>
      </c>
      <c r="X1039" s="17">
        <v>0.12965944020380199</v>
      </c>
      <c r="Y1039" s="17">
        <v>9.3901039611840501E-2</v>
      </c>
      <c r="Z1039" s="17">
        <v>6.1069991767362303E-2</v>
      </c>
      <c r="AA1039" s="17">
        <v>0.106609189192124</v>
      </c>
      <c r="AB1039" s="17">
        <v>5.8918942109994897E-2</v>
      </c>
      <c r="AC1039" s="17">
        <v>0.1180832052357</v>
      </c>
      <c r="AD1039" s="17">
        <v>5.7736799789572003E-2</v>
      </c>
      <c r="AE1039" s="17"/>
      <c r="AF1039" s="17">
        <v>0.10517893215966199</v>
      </c>
      <c r="AG1039" s="17">
        <v>7.6364069991693304E-2</v>
      </c>
      <c r="AH1039" s="17"/>
      <c r="AI1039" s="17">
        <v>0.124889237182759</v>
      </c>
      <c r="AJ1039" s="17">
        <v>7.7995349219818697E-2</v>
      </c>
      <c r="AK1039" s="17"/>
      <c r="AL1039" s="17">
        <v>9.6886843062328101E-2</v>
      </c>
      <c r="AM1039" s="17">
        <v>9.2238894700544902E-2</v>
      </c>
      <c r="AN1039" s="17"/>
      <c r="AO1039" s="17">
        <v>0.10538585506844</v>
      </c>
      <c r="AP1039" s="17">
        <v>8.9072538243938196E-2</v>
      </c>
    </row>
    <row r="1040" spans="2:42" x14ac:dyDescent="0.35">
      <c r="B1040" t="s">
        <v>75</v>
      </c>
      <c r="C1040" s="17">
        <v>5.9782259694014302E-2</v>
      </c>
      <c r="D1040" s="17">
        <v>4.7990819403379598E-2</v>
      </c>
      <c r="E1040" s="17">
        <v>7.0474287376684805E-2</v>
      </c>
      <c r="F1040" s="17"/>
      <c r="G1040" s="17">
        <v>8.2033129868269106E-2</v>
      </c>
      <c r="H1040" s="17">
        <v>8.1527757810044704E-2</v>
      </c>
      <c r="I1040" s="17">
        <v>5.8962322770434797E-2</v>
      </c>
      <c r="J1040" s="17">
        <v>4.9543488797961499E-2</v>
      </c>
      <c r="K1040" s="17">
        <v>6.2889298749542702E-2</v>
      </c>
      <c r="L1040" s="17">
        <v>3.40199849291319E-2</v>
      </c>
      <c r="M1040" s="17"/>
      <c r="N1040" s="17">
        <v>2.81235128673686E-2</v>
      </c>
      <c r="O1040" s="17">
        <v>5.5695765400666501E-2</v>
      </c>
      <c r="P1040" s="17">
        <v>6.7432066474208199E-2</v>
      </c>
      <c r="Q1040" s="17">
        <v>9.0938898150555697E-2</v>
      </c>
      <c r="R1040" s="17"/>
      <c r="S1040" s="17">
        <v>4.9837722142184702E-2</v>
      </c>
      <c r="T1040" s="17">
        <v>5.3569887381341899E-2</v>
      </c>
      <c r="U1040" s="17">
        <v>5.4514316846293299E-2</v>
      </c>
      <c r="V1040" s="17">
        <v>6.8628296297178704E-2</v>
      </c>
      <c r="W1040" s="17">
        <v>6.8327263708577807E-2</v>
      </c>
      <c r="X1040" s="17">
        <v>7.7035130061504795E-2</v>
      </c>
      <c r="Y1040" s="17">
        <v>4.9665771178559102E-2</v>
      </c>
      <c r="Z1040" s="17">
        <v>8.7127999538840803E-2</v>
      </c>
      <c r="AA1040" s="17">
        <v>7.7654680402646406E-2</v>
      </c>
      <c r="AB1040" s="17">
        <v>3.7334743721561599E-2</v>
      </c>
      <c r="AC1040" s="17">
        <v>5.08830614407157E-2</v>
      </c>
      <c r="AD1040" s="17">
        <v>5.6099155012529697E-2</v>
      </c>
      <c r="AE1040" s="17"/>
      <c r="AF1040" s="17">
        <v>5.3284762129617101E-2</v>
      </c>
      <c r="AG1040" s="17">
        <v>6.5779488043487502E-2</v>
      </c>
      <c r="AH1040" s="17"/>
      <c r="AI1040" s="17">
        <v>4.28259084479733E-2</v>
      </c>
      <c r="AJ1040" s="17">
        <v>6.7426725058328196E-2</v>
      </c>
      <c r="AK1040" s="17"/>
      <c r="AL1040" s="17">
        <v>4.1305574561835902E-2</v>
      </c>
      <c r="AM1040" s="17">
        <v>6.1186405022305802E-2</v>
      </c>
      <c r="AN1040" s="17"/>
      <c r="AO1040" s="17">
        <v>6.0519845766085101E-2</v>
      </c>
      <c r="AP1040" s="17">
        <v>5.95811788389497E-2</v>
      </c>
    </row>
    <row r="1041" spans="2:42" x14ac:dyDescent="0.35">
      <c r="B1041" t="s">
        <v>107</v>
      </c>
      <c r="C1041" s="17">
        <v>1.1732329251337799E-2</v>
      </c>
      <c r="D1041" s="17">
        <v>1.6713242062298898E-2</v>
      </c>
      <c r="E1041" s="17">
        <v>6.9545094550837296E-3</v>
      </c>
      <c r="F1041" s="17"/>
      <c r="G1041" s="17">
        <v>7.4134108609253003E-3</v>
      </c>
      <c r="H1041" s="17">
        <v>6.4607435802875E-3</v>
      </c>
      <c r="I1041" s="17">
        <v>2.6306863526176002E-3</v>
      </c>
      <c r="J1041" s="17">
        <v>1.00716648398003E-2</v>
      </c>
      <c r="K1041" s="17">
        <v>1.4647127735713399E-2</v>
      </c>
      <c r="L1041" s="17">
        <v>2.5737188733317401E-2</v>
      </c>
      <c r="M1041" s="17"/>
      <c r="N1041" s="17">
        <v>1.19548455227983E-2</v>
      </c>
      <c r="O1041" s="17">
        <v>1.07823436311246E-2</v>
      </c>
      <c r="P1041" s="17">
        <v>1.47686886664365E-2</v>
      </c>
      <c r="Q1041" s="17">
        <v>8.4497600562447595E-3</v>
      </c>
      <c r="R1041" s="17"/>
      <c r="S1041" s="17">
        <v>9.6951839944283708E-3</v>
      </c>
      <c r="T1041" s="17">
        <v>1.1297697223367599E-2</v>
      </c>
      <c r="U1041" s="17">
        <v>1.2567193935866E-2</v>
      </c>
      <c r="V1041" s="17">
        <v>1.06188549497032E-2</v>
      </c>
      <c r="W1041" s="17">
        <v>8.4497891305000301E-3</v>
      </c>
      <c r="X1041" s="17">
        <v>7.5150971362863903E-3</v>
      </c>
      <c r="Y1041" s="17">
        <v>1.4256892329458801E-2</v>
      </c>
      <c r="Z1041" s="17">
        <v>1.6198411126957399E-2</v>
      </c>
      <c r="AA1041" s="17">
        <v>1.49230994359284E-2</v>
      </c>
      <c r="AB1041" s="17">
        <v>1.3666742990429699E-2</v>
      </c>
      <c r="AC1041" s="17">
        <v>5.8284370697975797E-3</v>
      </c>
      <c r="AD1041" s="17">
        <v>2.4226343077352899E-2</v>
      </c>
      <c r="AE1041" s="17"/>
      <c r="AF1041" s="17">
        <v>1.04433312392163E-2</v>
      </c>
      <c r="AG1041" s="17">
        <v>1.35760136594849E-2</v>
      </c>
      <c r="AH1041" s="17"/>
      <c r="AI1041" s="17">
        <v>6.8268127973967196E-3</v>
      </c>
      <c r="AJ1041" s="17">
        <v>1.39438929351805E-2</v>
      </c>
      <c r="AK1041" s="17"/>
      <c r="AL1041" s="17">
        <v>3.6154091309929699E-3</v>
      </c>
      <c r="AM1041" s="17">
        <v>1.2349178831528401E-2</v>
      </c>
      <c r="AN1041" s="17"/>
      <c r="AO1041" s="17">
        <v>8.3606420564667199E-3</v>
      </c>
      <c r="AP1041" s="17">
        <v>1.26515192548199E-2</v>
      </c>
    </row>
    <row r="1042" spans="2:42" x14ac:dyDescent="0.35">
      <c r="B1042" t="s">
        <v>99</v>
      </c>
      <c r="C1042" s="17">
        <v>0.14166726454942</v>
      </c>
      <c r="D1042" s="17">
        <v>0.121361288545191</v>
      </c>
      <c r="E1042" s="17">
        <v>0.162519161714935</v>
      </c>
      <c r="F1042" s="17"/>
      <c r="G1042" s="17">
        <v>8.8234186965875899E-2</v>
      </c>
      <c r="H1042" s="17">
        <v>7.6388073138526996E-2</v>
      </c>
      <c r="I1042" s="17">
        <v>0.11424773683851799</v>
      </c>
      <c r="J1042" s="17">
        <v>0.183454857631042</v>
      </c>
      <c r="K1042" s="17">
        <v>0.165301701636722</v>
      </c>
      <c r="L1042" s="17">
        <v>0.20330002163664601</v>
      </c>
      <c r="M1042" s="17"/>
      <c r="N1042" s="17">
        <v>8.15349533033915E-2</v>
      </c>
      <c r="O1042" s="17">
        <v>0.123518937834978</v>
      </c>
      <c r="P1042" s="17">
        <v>0.149358750550282</v>
      </c>
      <c r="Q1042" s="17">
        <v>0.217872069100157</v>
      </c>
      <c r="R1042" s="17"/>
      <c r="S1042" s="17">
        <v>8.5721411465002506E-2</v>
      </c>
      <c r="T1042" s="17">
        <v>0.15098700489038</v>
      </c>
      <c r="U1042" s="17">
        <v>0.172433356395818</v>
      </c>
      <c r="V1042" s="17">
        <v>0.19355799941752899</v>
      </c>
      <c r="W1042" s="17">
        <v>0.13884847814366599</v>
      </c>
      <c r="X1042" s="17">
        <v>0.15241386920768299</v>
      </c>
      <c r="Y1042" s="17">
        <v>0.15059984773492499</v>
      </c>
      <c r="Z1042" s="17">
        <v>0.159120041367599</v>
      </c>
      <c r="AA1042" s="17">
        <v>0.13168670042208999</v>
      </c>
      <c r="AB1042" s="17">
        <v>0.13061028601755001</v>
      </c>
      <c r="AC1042" s="17">
        <v>0.11367437333986</v>
      </c>
      <c r="AD1042" s="17">
        <v>0.167967712937245</v>
      </c>
      <c r="AE1042" s="17"/>
      <c r="AF1042" s="17">
        <v>0.14102643208389201</v>
      </c>
      <c r="AG1042" s="17">
        <v>0.142395142716119</v>
      </c>
      <c r="AH1042" s="17"/>
      <c r="AI1042" s="17">
        <v>0.10541003836886299</v>
      </c>
      <c r="AJ1042" s="17">
        <v>0.15801318152894001</v>
      </c>
      <c r="AK1042" s="17"/>
      <c r="AL1042" s="17">
        <v>0.13864602096402701</v>
      </c>
      <c r="AM1042" s="17">
        <v>0.14189686553226499</v>
      </c>
      <c r="AN1042" s="17"/>
      <c r="AO1042" s="17">
        <v>0.135171044885041</v>
      </c>
      <c r="AP1042" s="17">
        <v>0.14343826518821101</v>
      </c>
    </row>
    <row r="1043" spans="2:42" x14ac:dyDescent="0.35"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</row>
    <row r="1044" spans="2:42" x14ac:dyDescent="0.35">
      <c r="B1044" s="6" t="s">
        <v>395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</row>
    <row r="1045" spans="2:42" x14ac:dyDescent="0.35">
      <c r="B1045" s="24" t="s">
        <v>59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</row>
    <row r="1046" spans="2:42" x14ac:dyDescent="0.35">
      <c r="B1046" t="s">
        <v>249</v>
      </c>
      <c r="C1046" s="17">
        <v>6.9050013806740196E-2</v>
      </c>
      <c r="D1046" s="17">
        <v>9.0670466247782799E-2</v>
      </c>
      <c r="E1046" s="17">
        <v>4.8442520573854397E-2</v>
      </c>
      <c r="F1046" s="17"/>
      <c r="G1046" s="17">
        <v>7.4662438538605103E-2</v>
      </c>
      <c r="H1046" s="17">
        <v>0.14218744478819101</v>
      </c>
      <c r="I1046" s="17">
        <v>0.110233886445185</v>
      </c>
      <c r="J1046" s="17">
        <v>4.80048501334338E-2</v>
      </c>
      <c r="K1046" s="17">
        <v>1.7095301392018199E-2</v>
      </c>
      <c r="L1046" s="17">
        <v>2.3931884817707E-2</v>
      </c>
      <c r="M1046" s="17"/>
      <c r="N1046" s="17">
        <v>0.104841804249103</v>
      </c>
      <c r="O1046" s="17">
        <v>5.0250213734213803E-2</v>
      </c>
      <c r="P1046" s="17">
        <v>6.29527644734722E-2</v>
      </c>
      <c r="Q1046" s="17">
        <v>5.6207852068351397E-2</v>
      </c>
      <c r="R1046" s="17"/>
      <c r="S1046" s="17">
        <v>0.10795245295405601</v>
      </c>
      <c r="T1046" s="17">
        <v>4.5788534461841099E-2</v>
      </c>
      <c r="U1046" s="17">
        <v>4.9145024894133797E-2</v>
      </c>
      <c r="V1046" s="17">
        <v>6.7678868994508604E-2</v>
      </c>
      <c r="W1046" s="17">
        <v>4.5044805331783101E-2</v>
      </c>
      <c r="X1046" s="17">
        <v>8.4172293260589198E-2</v>
      </c>
      <c r="Y1046" s="17">
        <v>7.9448529974679896E-2</v>
      </c>
      <c r="Z1046" s="17">
        <v>8.7604239928986805E-2</v>
      </c>
      <c r="AA1046" s="17">
        <v>7.2225180767927694E-2</v>
      </c>
      <c r="AB1046" s="17">
        <v>4.68333335181573E-2</v>
      </c>
      <c r="AC1046" s="17">
        <v>7.3817957295072803E-2</v>
      </c>
      <c r="AD1046" s="17">
        <v>5.0987837637699297E-2</v>
      </c>
      <c r="AE1046" s="17"/>
      <c r="AF1046" s="17">
        <v>9.61449792684268E-2</v>
      </c>
      <c r="AG1046" s="17">
        <v>3.3090121032052902E-2</v>
      </c>
      <c r="AH1046" s="17"/>
      <c r="AI1046" s="17">
        <v>9.9822268552918494E-2</v>
      </c>
      <c r="AJ1046" s="17">
        <v>5.5176897345796103E-2</v>
      </c>
      <c r="AK1046" s="17"/>
      <c r="AL1046" s="17">
        <v>9.0509601320546598E-2</v>
      </c>
      <c r="AM1046" s="17">
        <v>6.74191812553918E-2</v>
      </c>
      <c r="AN1046" s="17"/>
      <c r="AO1046" s="17">
        <v>8.5587268306133293E-2</v>
      </c>
      <c r="AP1046" s="17">
        <v>6.4541624344039497E-2</v>
      </c>
    </row>
    <row r="1047" spans="2:42" x14ac:dyDescent="0.35">
      <c r="B1047" t="s">
        <v>250</v>
      </c>
      <c r="C1047" s="17">
        <v>0.20970445613269501</v>
      </c>
      <c r="D1047" s="17">
        <v>0.213988033866676</v>
      </c>
      <c r="E1047" s="17">
        <v>0.205773012127763</v>
      </c>
      <c r="F1047" s="17"/>
      <c r="G1047" s="17">
        <v>0.21711489780830001</v>
      </c>
      <c r="H1047" s="17">
        <v>0.33040899553640002</v>
      </c>
      <c r="I1047" s="17">
        <v>0.32020367862979698</v>
      </c>
      <c r="J1047" s="17">
        <v>0.242208941914627</v>
      </c>
      <c r="K1047" s="17">
        <v>0.121844438390688</v>
      </c>
      <c r="L1047" s="17">
        <v>4.8632377363799897E-2</v>
      </c>
      <c r="M1047" s="17"/>
      <c r="N1047" s="17">
        <v>0.22943348697406399</v>
      </c>
      <c r="O1047" s="17">
        <v>0.191138745187973</v>
      </c>
      <c r="P1047" s="17">
        <v>0.22859856256452099</v>
      </c>
      <c r="Q1047" s="17">
        <v>0.189727939887951</v>
      </c>
      <c r="R1047" s="17"/>
      <c r="S1047" s="17">
        <v>0.25006389532627699</v>
      </c>
      <c r="T1047" s="17">
        <v>0.152557944786743</v>
      </c>
      <c r="U1047" s="17">
        <v>0.20460906553553401</v>
      </c>
      <c r="V1047" s="17">
        <v>0.178269211619421</v>
      </c>
      <c r="W1047" s="17">
        <v>0.245267980194499</v>
      </c>
      <c r="X1047" s="17">
        <v>0.22325434327826499</v>
      </c>
      <c r="Y1047" s="17">
        <v>0.21140810145497199</v>
      </c>
      <c r="Z1047" s="17">
        <v>0.16271449641239799</v>
      </c>
      <c r="AA1047" s="17">
        <v>0.23529961061010499</v>
      </c>
      <c r="AB1047" s="17">
        <v>0.21462103477449701</v>
      </c>
      <c r="AC1047" s="17">
        <v>0.21757096930443101</v>
      </c>
      <c r="AD1047" s="17">
        <v>0.18933707133254399</v>
      </c>
      <c r="AE1047" s="17"/>
      <c r="AF1047" s="17">
        <v>0.29718202772360303</v>
      </c>
      <c r="AG1047" s="17">
        <v>9.16968604781567E-2</v>
      </c>
      <c r="AH1047" s="17"/>
      <c r="AI1047" s="17">
        <v>0.258982164889144</v>
      </c>
      <c r="AJ1047" s="17">
        <v>0.18748848924480899</v>
      </c>
      <c r="AK1047" s="17"/>
      <c r="AL1047" s="17">
        <v>0.32018867074181101</v>
      </c>
      <c r="AM1047" s="17">
        <v>0.2013081505896</v>
      </c>
      <c r="AN1047" s="17"/>
      <c r="AO1047" s="17">
        <v>0.25519629737758398</v>
      </c>
      <c r="AP1047" s="17">
        <v>0.197302461731821</v>
      </c>
    </row>
    <row r="1048" spans="2:42" x14ac:dyDescent="0.35">
      <c r="B1048" t="s">
        <v>251</v>
      </c>
      <c r="C1048" s="17">
        <v>0.130022816401968</v>
      </c>
      <c r="D1048" s="17">
        <v>0.132629710649177</v>
      </c>
      <c r="E1048" s="17">
        <v>0.12784615046530601</v>
      </c>
      <c r="F1048" s="17"/>
      <c r="G1048" s="17">
        <v>0.12613416010452699</v>
      </c>
      <c r="H1048" s="17">
        <v>0.154176274263952</v>
      </c>
      <c r="I1048" s="17">
        <v>0.17422557594215601</v>
      </c>
      <c r="J1048" s="17">
        <v>0.15932481924233499</v>
      </c>
      <c r="K1048" s="17">
        <v>0.10019726745570399</v>
      </c>
      <c r="L1048" s="17">
        <v>7.30872047579674E-2</v>
      </c>
      <c r="M1048" s="17"/>
      <c r="N1048" s="17">
        <v>0.135790713003963</v>
      </c>
      <c r="O1048" s="17">
        <v>9.6235694479036904E-2</v>
      </c>
      <c r="P1048" s="17">
        <v>0.13906508623687799</v>
      </c>
      <c r="Q1048" s="17">
        <v>0.149830244001114</v>
      </c>
      <c r="R1048" s="17"/>
      <c r="S1048" s="17">
        <v>0.155415163673672</v>
      </c>
      <c r="T1048" s="17">
        <v>0.12866868172083201</v>
      </c>
      <c r="U1048" s="17">
        <v>0.113827268573549</v>
      </c>
      <c r="V1048" s="17">
        <v>0.13167128188903601</v>
      </c>
      <c r="W1048" s="17">
        <v>0.129529180480001</v>
      </c>
      <c r="X1048" s="17">
        <v>0.14034924796718801</v>
      </c>
      <c r="Y1048" s="17">
        <v>0.122094443484389</v>
      </c>
      <c r="Z1048" s="17">
        <v>0.14859006795278201</v>
      </c>
      <c r="AA1048" s="17">
        <v>0.10811707104571</v>
      </c>
      <c r="AB1048" s="17">
        <v>0.12513863740883099</v>
      </c>
      <c r="AC1048" s="17">
        <v>0.10594976107279</v>
      </c>
      <c r="AD1048" s="17">
        <v>0.15745516613492</v>
      </c>
      <c r="AE1048" s="17"/>
      <c r="AF1048" s="17">
        <v>0.16051714037562401</v>
      </c>
      <c r="AG1048" s="17">
        <v>9.0014476452796893E-2</v>
      </c>
      <c r="AH1048" s="17"/>
      <c r="AI1048" s="17">
        <v>0.12748591887202201</v>
      </c>
      <c r="AJ1048" s="17">
        <v>0.13116653093224001</v>
      </c>
      <c r="AK1048" s="17"/>
      <c r="AL1048" s="17">
        <v>0.13515418886877201</v>
      </c>
      <c r="AM1048" s="17">
        <v>0.12963285507365399</v>
      </c>
      <c r="AN1048" s="17"/>
      <c r="AO1048" s="17">
        <v>0.13852782682419101</v>
      </c>
      <c r="AP1048" s="17">
        <v>0.127704178845225</v>
      </c>
    </row>
    <row r="1049" spans="2:42" x14ac:dyDescent="0.35">
      <c r="B1049" t="s">
        <v>252</v>
      </c>
      <c r="C1049" s="17">
        <v>5.71745593312473E-2</v>
      </c>
      <c r="D1049" s="17">
        <v>4.7363575744266001E-2</v>
      </c>
      <c r="E1049" s="17">
        <v>6.7167577623734195E-2</v>
      </c>
      <c r="F1049" s="17"/>
      <c r="G1049" s="17">
        <v>6.0243047458960398E-2</v>
      </c>
      <c r="H1049" s="17">
        <v>6.8048488172551005E-2</v>
      </c>
      <c r="I1049" s="17">
        <v>7.8093875609971497E-2</v>
      </c>
      <c r="J1049" s="17">
        <v>6.7185981369294601E-2</v>
      </c>
      <c r="K1049" s="17">
        <v>5.1457524197740898E-2</v>
      </c>
      <c r="L1049" s="17">
        <v>2.4897707795786601E-2</v>
      </c>
      <c r="M1049" s="17"/>
      <c r="N1049" s="17">
        <v>6.0767832600041601E-2</v>
      </c>
      <c r="O1049" s="17">
        <v>6.2913243073280903E-2</v>
      </c>
      <c r="P1049" s="17">
        <v>6.2728053583936599E-2</v>
      </c>
      <c r="Q1049" s="17">
        <v>4.32084972029406E-2</v>
      </c>
      <c r="R1049" s="17"/>
      <c r="S1049" s="17">
        <v>5.8598907552107102E-2</v>
      </c>
      <c r="T1049" s="17">
        <v>6.4513027514681007E-2</v>
      </c>
      <c r="U1049" s="17">
        <v>5.1728407809353102E-2</v>
      </c>
      <c r="V1049" s="17">
        <v>5.84337435298816E-2</v>
      </c>
      <c r="W1049" s="17">
        <v>3.0490109729357302E-2</v>
      </c>
      <c r="X1049" s="17">
        <v>6.1238577738130198E-2</v>
      </c>
      <c r="Y1049" s="17">
        <v>4.7584068548371002E-2</v>
      </c>
      <c r="Z1049" s="17">
        <v>2.3562541228769201E-2</v>
      </c>
      <c r="AA1049" s="17">
        <v>5.9795697390290899E-2</v>
      </c>
      <c r="AB1049" s="17">
        <v>8.2848031431107597E-2</v>
      </c>
      <c r="AC1049" s="17">
        <v>2.28367869761174E-2</v>
      </c>
      <c r="AD1049" s="17">
        <v>0.12052019779935801</v>
      </c>
      <c r="AE1049" s="17"/>
      <c r="AF1049" s="17">
        <v>7.3525767270878201E-2</v>
      </c>
      <c r="AG1049" s="17">
        <v>3.5610830313140697E-2</v>
      </c>
      <c r="AH1049" s="17"/>
      <c r="AI1049" s="17">
        <v>6.2829286393213904E-2</v>
      </c>
      <c r="AJ1049" s="17">
        <v>5.4625227547385802E-2</v>
      </c>
      <c r="AK1049" s="17"/>
      <c r="AL1049" s="17">
        <v>5.17322165920929E-2</v>
      </c>
      <c r="AM1049" s="17">
        <v>5.7588153007681997E-2</v>
      </c>
      <c r="AN1049" s="17"/>
      <c r="AO1049" s="17">
        <v>5.2729454792842703E-2</v>
      </c>
      <c r="AP1049" s="17">
        <v>5.8386384574807597E-2</v>
      </c>
    </row>
    <row r="1050" spans="2:42" x14ac:dyDescent="0.35">
      <c r="B1050" t="s">
        <v>253</v>
      </c>
      <c r="C1050" s="17">
        <v>2.3223375045059599E-2</v>
      </c>
      <c r="D1050" s="17">
        <v>2.5019616627735601E-2</v>
      </c>
      <c r="E1050" s="17">
        <v>2.0875067019331499E-2</v>
      </c>
      <c r="F1050" s="17"/>
      <c r="G1050" s="17">
        <v>3.7743229124336898E-2</v>
      </c>
      <c r="H1050" s="17">
        <v>1.6533145993938202E-2</v>
      </c>
      <c r="I1050" s="17">
        <v>2.6129426827774999E-2</v>
      </c>
      <c r="J1050" s="17">
        <v>2.0049374064519801E-2</v>
      </c>
      <c r="K1050" s="17">
        <v>2.2874630176195499E-2</v>
      </c>
      <c r="L1050" s="17">
        <v>1.94229473461635E-2</v>
      </c>
      <c r="M1050" s="17"/>
      <c r="N1050" s="17">
        <v>1.7159505953516001E-2</v>
      </c>
      <c r="O1050" s="17">
        <v>2.2051055713088501E-2</v>
      </c>
      <c r="P1050" s="17">
        <v>3.5388625646980601E-2</v>
      </c>
      <c r="Q1050" s="17">
        <v>2.0594227147644001E-2</v>
      </c>
      <c r="R1050" s="17"/>
      <c r="S1050" s="17">
        <v>2.0401546910709799E-2</v>
      </c>
      <c r="T1050" s="17">
        <v>3.2515204227089901E-2</v>
      </c>
      <c r="U1050" s="17">
        <v>1.8534777800751401E-2</v>
      </c>
      <c r="V1050" s="17">
        <v>2.15476394162099E-2</v>
      </c>
      <c r="W1050" s="17">
        <v>2.34889225784966E-2</v>
      </c>
      <c r="X1050" s="17">
        <v>3.63149359822336E-2</v>
      </c>
      <c r="Y1050" s="17">
        <v>2.89976358204155E-2</v>
      </c>
      <c r="Z1050" s="17">
        <v>1.70721674501642E-2</v>
      </c>
      <c r="AA1050" s="17">
        <v>2.6840164308178802E-2</v>
      </c>
      <c r="AB1050" s="17">
        <v>6.6733261198579997E-3</v>
      </c>
      <c r="AC1050" s="17">
        <v>2.4955284517640099E-2</v>
      </c>
      <c r="AD1050" s="17">
        <v>0</v>
      </c>
      <c r="AE1050" s="17"/>
      <c r="AF1050" s="17">
        <v>2.9317736258300801E-2</v>
      </c>
      <c r="AG1050" s="17">
        <v>1.5203163070691699E-2</v>
      </c>
      <c r="AH1050" s="17"/>
      <c r="AI1050" s="17">
        <v>1.8920863722612199E-2</v>
      </c>
      <c r="AJ1050" s="17">
        <v>2.5163084732996999E-2</v>
      </c>
      <c r="AK1050" s="17"/>
      <c r="AL1050" s="17">
        <v>2.5572585415471999E-2</v>
      </c>
      <c r="AM1050" s="17">
        <v>2.30448455770738E-2</v>
      </c>
      <c r="AN1050" s="17"/>
      <c r="AO1050" s="17">
        <v>2.5084830851540799E-2</v>
      </c>
      <c r="AP1050" s="17">
        <v>2.2715904609532801E-2</v>
      </c>
    </row>
    <row r="1051" spans="2:42" x14ac:dyDescent="0.35">
      <c r="B1051" t="s">
        <v>75</v>
      </c>
      <c r="C1051" s="17">
        <v>1.6390006004844301E-2</v>
      </c>
      <c r="D1051" s="17">
        <v>1.5655525406966402E-2</v>
      </c>
      <c r="E1051" s="17">
        <v>1.6615495215344701E-2</v>
      </c>
      <c r="F1051" s="17"/>
      <c r="G1051" s="17">
        <v>2.42406660863301E-2</v>
      </c>
      <c r="H1051" s="17">
        <v>9.30522267369659E-3</v>
      </c>
      <c r="I1051" s="17">
        <v>9.4530337588787008E-3</v>
      </c>
      <c r="J1051" s="17">
        <v>1.2403689798794099E-2</v>
      </c>
      <c r="K1051" s="17">
        <v>1.8177103974799502E-2</v>
      </c>
      <c r="L1051" s="17">
        <v>2.4617521021145099E-2</v>
      </c>
      <c r="M1051" s="17"/>
      <c r="N1051" s="17">
        <v>9.9878571016153508E-3</v>
      </c>
      <c r="O1051" s="17">
        <v>1.5883461520152301E-2</v>
      </c>
      <c r="P1051" s="17">
        <v>1.8067095459571799E-2</v>
      </c>
      <c r="Q1051" s="17">
        <v>2.1228572033393001E-2</v>
      </c>
      <c r="R1051" s="17"/>
      <c r="S1051" s="17">
        <v>2.0478684802333998E-2</v>
      </c>
      <c r="T1051" s="17">
        <v>1.30392064773283E-2</v>
      </c>
      <c r="U1051" s="17">
        <v>2.4290523267712898E-2</v>
      </c>
      <c r="V1051" s="17">
        <v>2.0741808237547499E-2</v>
      </c>
      <c r="W1051" s="17">
        <v>1.7727276731889199E-2</v>
      </c>
      <c r="X1051" s="17">
        <v>7.9861462754146108E-3</v>
      </c>
      <c r="Y1051" s="17">
        <v>7.8086564239555796E-3</v>
      </c>
      <c r="Z1051" s="17">
        <v>3.1864438144077897E-2</v>
      </c>
      <c r="AA1051" s="17">
        <v>1.71962026812028E-2</v>
      </c>
      <c r="AB1051" s="17">
        <v>1.6016419082481401E-2</v>
      </c>
      <c r="AC1051" s="17">
        <v>1.6533235673087201E-2</v>
      </c>
      <c r="AD1051" s="17">
        <v>0</v>
      </c>
      <c r="AE1051" s="17"/>
      <c r="AF1051" s="17">
        <v>2.14398823853004E-2</v>
      </c>
      <c r="AG1051" s="17">
        <v>8.9286224437350199E-3</v>
      </c>
      <c r="AH1051" s="17"/>
      <c r="AI1051" s="17">
        <v>2.0924001578748599E-2</v>
      </c>
      <c r="AJ1051" s="17">
        <v>1.43459358140503E-2</v>
      </c>
      <c r="AK1051" s="17"/>
      <c r="AL1051" s="17">
        <v>2.7481347108092798E-2</v>
      </c>
      <c r="AM1051" s="17">
        <v>1.5547113749918601E-2</v>
      </c>
      <c r="AN1051" s="17"/>
      <c r="AO1051" s="17">
        <v>1.94671694109649E-2</v>
      </c>
      <c r="AP1051" s="17">
        <v>1.55511091325931E-2</v>
      </c>
    </row>
    <row r="1052" spans="2:42" x14ac:dyDescent="0.35">
      <c r="B1052" t="s">
        <v>394</v>
      </c>
      <c r="C1052" s="17">
        <v>0.49443477327744501</v>
      </c>
      <c r="D1052" s="17">
        <v>0.47467307145739601</v>
      </c>
      <c r="E1052" s="17">
        <v>0.51328017697466599</v>
      </c>
      <c r="F1052" s="17"/>
      <c r="G1052" s="17">
        <v>0.45986156087894098</v>
      </c>
      <c r="H1052" s="17">
        <v>0.279340428571272</v>
      </c>
      <c r="I1052" s="17">
        <v>0.28166052278623699</v>
      </c>
      <c r="J1052" s="17">
        <v>0.45082234347699501</v>
      </c>
      <c r="K1052" s="17">
        <v>0.66835373441285395</v>
      </c>
      <c r="L1052" s="17">
        <v>0.78541035689743099</v>
      </c>
      <c r="M1052" s="17"/>
      <c r="N1052" s="17">
        <v>0.44201880011769601</v>
      </c>
      <c r="O1052" s="17">
        <v>0.56152758629225497</v>
      </c>
      <c r="P1052" s="17">
        <v>0.45319981203463899</v>
      </c>
      <c r="Q1052" s="17">
        <v>0.51920266765860701</v>
      </c>
      <c r="R1052" s="17"/>
      <c r="S1052" s="17">
        <v>0.387089348780843</v>
      </c>
      <c r="T1052" s="17">
        <v>0.562917400811485</v>
      </c>
      <c r="U1052" s="17">
        <v>0.53786493211896602</v>
      </c>
      <c r="V1052" s="17">
        <v>0.52165744631339495</v>
      </c>
      <c r="W1052" s="17">
        <v>0.50845172495397395</v>
      </c>
      <c r="X1052" s="17">
        <v>0.44668445549817998</v>
      </c>
      <c r="Y1052" s="17">
        <v>0.50265856429321698</v>
      </c>
      <c r="Z1052" s="17">
        <v>0.52859204888282196</v>
      </c>
      <c r="AA1052" s="17">
        <v>0.48052607319658502</v>
      </c>
      <c r="AB1052" s="17">
        <v>0.50786921766506699</v>
      </c>
      <c r="AC1052" s="17">
        <v>0.538336005160862</v>
      </c>
      <c r="AD1052" s="17">
        <v>0.48169972709547898</v>
      </c>
      <c r="AE1052" s="17"/>
      <c r="AF1052" s="17">
        <v>0.32187246671786701</v>
      </c>
      <c r="AG1052" s="17">
        <v>0.72545592620942601</v>
      </c>
      <c r="AH1052" s="17"/>
      <c r="AI1052" s="17">
        <v>0.41103549599134098</v>
      </c>
      <c r="AJ1052" s="17">
        <v>0.532033834382721</v>
      </c>
      <c r="AK1052" s="17"/>
      <c r="AL1052" s="17">
        <v>0.34936138995321198</v>
      </c>
      <c r="AM1052" s="17">
        <v>0.50545970074668001</v>
      </c>
      <c r="AN1052" s="17"/>
      <c r="AO1052" s="17">
        <v>0.42340715243674298</v>
      </c>
      <c r="AP1052" s="17">
        <v>0.51379833676198094</v>
      </c>
    </row>
    <row r="1053" spans="2:42" x14ac:dyDescent="0.35">
      <c r="B1053" t="s">
        <v>254</v>
      </c>
      <c r="C1053" s="17">
        <v>0.27875446993943598</v>
      </c>
      <c r="D1053" s="17">
        <v>0.304658500114459</v>
      </c>
      <c r="E1053" s="17">
        <v>0.25421553270161801</v>
      </c>
      <c r="F1053" s="17"/>
      <c r="G1053" s="17">
        <v>0.291777336346905</v>
      </c>
      <c r="H1053" s="17">
        <v>0.47259644032459103</v>
      </c>
      <c r="I1053" s="17">
        <v>0.43043756507498199</v>
      </c>
      <c r="J1053" s="17">
        <v>0.29021379204806103</v>
      </c>
      <c r="K1053" s="17">
        <v>0.13893973978270699</v>
      </c>
      <c r="L1053" s="17">
        <v>7.2564262181506897E-2</v>
      </c>
      <c r="M1053" s="17"/>
      <c r="N1053" s="17">
        <v>0.33427529122316701</v>
      </c>
      <c r="O1053" s="17">
        <v>0.24138895892218701</v>
      </c>
      <c r="P1053" s="17">
        <v>0.29155132703799402</v>
      </c>
      <c r="Q1053" s="17">
        <v>0.245935791956302</v>
      </c>
      <c r="R1053" s="17"/>
      <c r="S1053" s="17">
        <v>0.35801634828033402</v>
      </c>
      <c r="T1053" s="17">
        <v>0.19834647924858501</v>
      </c>
      <c r="U1053" s="17">
        <v>0.25375409042966801</v>
      </c>
      <c r="V1053" s="17">
        <v>0.24594808061393</v>
      </c>
      <c r="W1053" s="17">
        <v>0.29031278552628198</v>
      </c>
      <c r="X1053" s="17">
        <v>0.30742663653885399</v>
      </c>
      <c r="Y1053" s="17">
        <v>0.29085663142965201</v>
      </c>
      <c r="Z1053" s="17">
        <v>0.25031873634138502</v>
      </c>
      <c r="AA1053" s="17">
        <v>0.30752479137803301</v>
      </c>
      <c r="AB1053" s="17">
        <v>0.261454368292654</v>
      </c>
      <c r="AC1053" s="17">
        <v>0.29138892659950399</v>
      </c>
      <c r="AD1053" s="17">
        <v>0.240324908970243</v>
      </c>
      <c r="AE1053" s="17"/>
      <c r="AF1053" s="17">
        <v>0.39332700699202999</v>
      </c>
      <c r="AG1053" s="17">
        <v>0.12478698151021</v>
      </c>
      <c r="AH1053" s="17"/>
      <c r="AI1053" s="17">
        <v>0.35880443344206198</v>
      </c>
      <c r="AJ1053" s="17">
        <v>0.24266538659060499</v>
      </c>
      <c r="AK1053" s="17"/>
      <c r="AL1053" s="17">
        <v>0.41069827206235798</v>
      </c>
      <c r="AM1053" s="17">
        <v>0.26872733184499198</v>
      </c>
      <c r="AN1053" s="17"/>
      <c r="AO1053" s="17">
        <v>0.34078356568371698</v>
      </c>
      <c r="AP1053" s="17">
        <v>0.26184408607586002</v>
      </c>
    </row>
    <row r="1054" spans="2:42" x14ac:dyDescent="0.35">
      <c r="B1054" t="s">
        <v>255</v>
      </c>
      <c r="C1054" s="17">
        <v>8.0397934376306907E-2</v>
      </c>
      <c r="D1054" s="17">
        <v>7.2383192372001706E-2</v>
      </c>
      <c r="E1054" s="17">
        <v>8.8042644643065701E-2</v>
      </c>
      <c r="F1054" s="17"/>
      <c r="G1054" s="17">
        <v>9.7986276583297297E-2</v>
      </c>
      <c r="H1054" s="17">
        <v>8.4581634166489103E-2</v>
      </c>
      <c r="I1054" s="17">
        <v>0.104223302437746</v>
      </c>
      <c r="J1054" s="17">
        <v>8.7235355433814402E-2</v>
      </c>
      <c r="K1054" s="17">
        <v>7.4332154373936393E-2</v>
      </c>
      <c r="L1054" s="17">
        <v>4.4320655141950098E-2</v>
      </c>
      <c r="M1054" s="17"/>
      <c r="N1054" s="17">
        <v>7.7927338553557601E-2</v>
      </c>
      <c r="O1054" s="17">
        <v>8.4964298786369394E-2</v>
      </c>
      <c r="P1054" s="17">
        <v>9.81166792309172E-2</v>
      </c>
      <c r="Q1054" s="17">
        <v>6.3802724350584594E-2</v>
      </c>
      <c r="R1054" s="17"/>
      <c r="S1054" s="17">
        <v>7.9000454462816797E-2</v>
      </c>
      <c r="T1054" s="17">
        <v>9.7028231741770901E-2</v>
      </c>
      <c r="U1054" s="17">
        <v>7.0263185610104403E-2</v>
      </c>
      <c r="V1054" s="17">
        <v>7.99813829460915E-2</v>
      </c>
      <c r="W1054" s="17">
        <v>5.3979032307853898E-2</v>
      </c>
      <c r="X1054" s="17">
        <v>9.7553513720363805E-2</v>
      </c>
      <c r="Y1054" s="17">
        <v>7.6581704368786502E-2</v>
      </c>
      <c r="Z1054" s="17">
        <v>4.0634708678933401E-2</v>
      </c>
      <c r="AA1054" s="17">
        <v>8.6635861698469693E-2</v>
      </c>
      <c r="AB1054" s="17">
        <v>8.9521357550965505E-2</v>
      </c>
      <c r="AC1054" s="17">
        <v>4.7792071493757401E-2</v>
      </c>
      <c r="AD1054" s="17">
        <v>0.12052019779935801</v>
      </c>
      <c r="AE1054" s="17"/>
      <c r="AF1054" s="17">
        <v>0.102843503529179</v>
      </c>
      <c r="AG1054" s="17">
        <v>5.0813993383832398E-2</v>
      </c>
      <c r="AH1054" s="17"/>
      <c r="AI1054" s="17">
        <v>8.1750150115826106E-2</v>
      </c>
      <c r="AJ1054" s="17">
        <v>7.97883122803828E-2</v>
      </c>
      <c r="AK1054" s="17"/>
      <c r="AL1054" s="17">
        <v>7.7304802007564996E-2</v>
      </c>
      <c r="AM1054" s="17">
        <v>8.0632998584755797E-2</v>
      </c>
      <c r="AN1054" s="17"/>
      <c r="AO1054" s="17">
        <v>7.7814285644383502E-2</v>
      </c>
      <c r="AP1054" s="17">
        <v>8.1102289184340495E-2</v>
      </c>
    </row>
    <row r="1055" spans="2:42" x14ac:dyDescent="0.35">
      <c r="B1055" t="s">
        <v>256</v>
      </c>
      <c r="C1055" s="17">
        <v>0.19835653556312899</v>
      </c>
      <c r="D1055" s="17">
        <v>0.232275307742457</v>
      </c>
      <c r="E1055" s="17">
        <v>0.16617288805855199</v>
      </c>
      <c r="F1055" s="17"/>
      <c r="G1055" s="17">
        <v>0.193791059763608</v>
      </c>
      <c r="H1055" s="17">
        <v>0.38801480615810202</v>
      </c>
      <c r="I1055" s="17">
        <v>0.32621426263723502</v>
      </c>
      <c r="J1055" s="17">
        <v>0.202978436614247</v>
      </c>
      <c r="K1055" s="17">
        <v>6.4607585408770193E-2</v>
      </c>
      <c r="L1055" s="17">
        <v>2.8243607039556799E-2</v>
      </c>
      <c r="M1055" s="17"/>
      <c r="N1055" s="17">
        <v>0.25634795266961002</v>
      </c>
      <c r="O1055" s="17">
        <v>0.15642466013581699</v>
      </c>
      <c r="P1055" s="17">
        <v>0.193434647807076</v>
      </c>
      <c r="Q1055" s="17">
        <v>0.18213306760571699</v>
      </c>
      <c r="R1055" s="17"/>
      <c r="S1055" s="17">
        <v>0.27901589381751701</v>
      </c>
      <c r="T1055" s="17">
        <v>0.10131824750681399</v>
      </c>
      <c r="U1055" s="17">
        <v>0.18349090481956301</v>
      </c>
      <c r="V1055" s="17">
        <v>0.165966697667838</v>
      </c>
      <c r="W1055" s="17">
        <v>0.236333753218429</v>
      </c>
      <c r="X1055" s="17">
        <v>0.20987312281849099</v>
      </c>
      <c r="Y1055" s="17">
        <v>0.21427492706086501</v>
      </c>
      <c r="Z1055" s="17">
        <v>0.209684027662452</v>
      </c>
      <c r="AA1055" s="17">
        <v>0.220888929679563</v>
      </c>
      <c r="AB1055" s="17">
        <v>0.17193301074168901</v>
      </c>
      <c r="AC1055" s="17">
        <v>0.243596855105746</v>
      </c>
      <c r="AD1055" s="17">
        <v>0.11980471117088499</v>
      </c>
      <c r="AE1055" s="17"/>
      <c r="AF1055" s="17">
        <v>0.29048350346285101</v>
      </c>
      <c r="AG1055" s="17">
        <v>7.3972988126377204E-2</v>
      </c>
      <c r="AH1055" s="17"/>
      <c r="AI1055" s="17">
        <v>0.27705428332623599</v>
      </c>
      <c r="AJ1055" s="17">
        <v>0.162877074310222</v>
      </c>
      <c r="AK1055" s="17"/>
      <c r="AL1055" s="17">
        <v>0.33339347005479297</v>
      </c>
      <c r="AM1055" s="17">
        <v>0.188094333260236</v>
      </c>
      <c r="AN1055" s="17"/>
      <c r="AO1055" s="17">
        <v>0.26296928003933401</v>
      </c>
      <c r="AP1055" s="17">
        <v>0.18074179689152001</v>
      </c>
    </row>
    <row r="1056" spans="2:42" x14ac:dyDescent="0.35"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</row>
    <row r="1057" spans="2:42" x14ac:dyDescent="0.35">
      <c r="B1057" s="6" t="s">
        <v>396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</row>
    <row r="1058" spans="2:42" x14ac:dyDescent="0.35">
      <c r="B1058" s="24" t="s">
        <v>59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</row>
    <row r="1059" spans="2:42" x14ac:dyDescent="0.35">
      <c r="B1059" t="s">
        <v>249</v>
      </c>
      <c r="C1059" s="17">
        <v>6.0639883578916899E-2</v>
      </c>
      <c r="D1059" s="17">
        <v>7.3957808399799901E-2</v>
      </c>
      <c r="E1059" s="17">
        <v>4.8077199612029498E-2</v>
      </c>
      <c r="F1059" s="17"/>
      <c r="G1059" s="17">
        <v>6.6601987054465295E-2</v>
      </c>
      <c r="H1059" s="17">
        <v>0.11477549049798801</v>
      </c>
      <c r="I1059" s="17">
        <v>0.100306037131351</v>
      </c>
      <c r="J1059" s="17">
        <v>3.6851325670388103E-2</v>
      </c>
      <c r="K1059" s="17">
        <v>2.0961055663470798E-2</v>
      </c>
      <c r="L1059" s="17">
        <v>2.6048487583061799E-2</v>
      </c>
      <c r="M1059" s="17"/>
      <c r="N1059" s="17">
        <v>8.2482640981130104E-2</v>
      </c>
      <c r="O1059" s="17">
        <v>5.56645649301519E-2</v>
      </c>
      <c r="P1059" s="17">
        <v>4.4507271456655499E-2</v>
      </c>
      <c r="Q1059" s="17">
        <v>5.7222633669686003E-2</v>
      </c>
      <c r="R1059" s="17"/>
      <c r="S1059" s="17">
        <v>9.3737583654050993E-2</v>
      </c>
      <c r="T1059" s="17">
        <v>5.3911212031854998E-2</v>
      </c>
      <c r="U1059" s="17">
        <v>4.0364918126689901E-2</v>
      </c>
      <c r="V1059" s="17">
        <v>5.9916471063647198E-2</v>
      </c>
      <c r="W1059" s="17">
        <v>3.3556100752662098E-2</v>
      </c>
      <c r="X1059" s="17">
        <v>9.6171271944126696E-2</v>
      </c>
      <c r="Y1059" s="17">
        <v>3.8369378276783099E-2</v>
      </c>
      <c r="Z1059" s="17">
        <v>5.8315737093223699E-2</v>
      </c>
      <c r="AA1059" s="17">
        <v>5.0356812111972203E-2</v>
      </c>
      <c r="AB1059" s="17">
        <v>4.4385260300028997E-2</v>
      </c>
      <c r="AC1059" s="17">
        <v>7.8069251598952297E-2</v>
      </c>
      <c r="AD1059" s="17">
        <v>6.8467865529806396E-2</v>
      </c>
      <c r="AE1059" s="17"/>
      <c r="AF1059" s="17">
        <v>8.3499826116633202E-2</v>
      </c>
      <c r="AG1059" s="17">
        <v>3.0321721739575699E-2</v>
      </c>
      <c r="AH1059" s="17"/>
      <c r="AI1059" s="17">
        <v>8.4915012348384E-2</v>
      </c>
      <c r="AJ1059" s="17">
        <v>4.9695879270455899E-2</v>
      </c>
      <c r="AK1059" s="17"/>
      <c r="AL1059" s="17">
        <v>5.4616771574348903E-2</v>
      </c>
      <c r="AM1059" s="17">
        <v>6.1097613118739E-2</v>
      </c>
      <c r="AN1059" s="17"/>
      <c r="AO1059" s="17">
        <v>6.8386410733523695E-2</v>
      </c>
      <c r="AP1059" s="17">
        <v>5.8528023874657199E-2</v>
      </c>
    </row>
    <row r="1060" spans="2:42" x14ac:dyDescent="0.35">
      <c r="B1060" t="s">
        <v>250</v>
      </c>
      <c r="C1060" s="17">
        <v>0.19651536931503599</v>
      </c>
      <c r="D1060" s="17">
        <v>0.211908160535038</v>
      </c>
      <c r="E1060" s="17">
        <v>0.18106811075218701</v>
      </c>
      <c r="F1060" s="17"/>
      <c r="G1060" s="17">
        <v>0.22040212426217901</v>
      </c>
      <c r="H1060" s="17">
        <v>0.28300407991690302</v>
      </c>
      <c r="I1060" s="17">
        <v>0.30024577806060898</v>
      </c>
      <c r="J1060" s="17">
        <v>0.234944055883611</v>
      </c>
      <c r="K1060" s="17">
        <v>0.107065433164521</v>
      </c>
      <c r="L1060" s="17">
        <v>5.4153677365225097E-2</v>
      </c>
      <c r="M1060" s="17"/>
      <c r="N1060" s="17">
        <v>0.20367585962795201</v>
      </c>
      <c r="O1060" s="17">
        <v>0.193389211466438</v>
      </c>
      <c r="P1060" s="17">
        <v>0.21817103393370901</v>
      </c>
      <c r="Q1060" s="17">
        <v>0.171470301996516</v>
      </c>
      <c r="R1060" s="17"/>
      <c r="S1060" s="17">
        <v>0.19206194668829801</v>
      </c>
      <c r="T1060" s="17">
        <v>0.143998350282393</v>
      </c>
      <c r="U1060" s="17">
        <v>0.15758388814257901</v>
      </c>
      <c r="V1060" s="17">
        <v>0.211037839803521</v>
      </c>
      <c r="W1060" s="17">
        <v>0.22578691821104899</v>
      </c>
      <c r="X1060" s="17">
        <v>0.22652766335221799</v>
      </c>
      <c r="Y1060" s="17">
        <v>0.21294670256102899</v>
      </c>
      <c r="Z1060" s="17">
        <v>0.194330448907059</v>
      </c>
      <c r="AA1060" s="17">
        <v>0.214102563187865</v>
      </c>
      <c r="AB1060" s="17">
        <v>0.188892490201372</v>
      </c>
      <c r="AC1060" s="17">
        <v>0.22884209974719</v>
      </c>
      <c r="AD1060" s="17">
        <v>0.21033500124615401</v>
      </c>
      <c r="AE1060" s="17"/>
      <c r="AF1060" s="17">
        <v>0.25333796189712299</v>
      </c>
      <c r="AG1060" s="17">
        <v>0.11977528980803499</v>
      </c>
      <c r="AH1060" s="17"/>
      <c r="AI1060" s="17">
        <v>0.24357272577286301</v>
      </c>
      <c r="AJ1060" s="17">
        <v>0.17530040824479801</v>
      </c>
      <c r="AK1060" s="17"/>
      <c r="AL1060" s="17">
        <v>0.22159575246865201</v>
      </c>
      <c r="AM1060" s="17">
        <v>0.194609372509603</v>
      </c>
      <c r="AN1060" s="17"/>
      <c r="AO1060" s="17">
        <v>0.23756666699097001</v>
      </c>
      <c r="AP1060" s="17">
        <v>0.185323956745364</v>
      </c>
    </row>
    <row r="1061" spans="2:42" x14ac:dyDescent="0.35">
      <c r="B1061" t="s">
        <v>251</v>
      </c>
      <c r="C1061" s="17">
        <v>0.17128850507481899</v>
      </c>
      <c r="D1061" s="17">
        <v>0.16862609328417799</v>
      </c>
      <c r="E1061" s="17">
        <v>0.17436668851884199</v>
      </c>
      <c r="F1061" s="17"/>
      <c r="G1061" s="17">
        <v>0.13955464700506801</v>
      </c>
      <c r="H1061" s="17">
        <v>0.19243582714885199</v>
      </c>
      <c r="I1061" s="17">
        <v>0.21887989582234901</v>
      </c>
      <c r="J1061" s="17">
        <v>0.19421053008217501</v>
      </c>
      <c r="K1061" s="17">
        <v>0.14927994548610499</v>
      </c>
      <c r="L1061" s="17">
        <v>0.13262134250497801</v>
      </c>
      <c r="M1061" s="17"/>
      <c r="N1061" s="17">
        <v>0.171774675323705</v>
      </c>
      <c r="O1061" s="17">
        <v>0.136628138728218</v>
      </c>
      <c r="P1061" s="17">
        <v>0.19304525660153199</v>
      </c>
      <c r="Q1061" s="17">
        <v>0.18838850898467399</v>
      </c>
      <c r="R1061" s="17"/>
      <c r="S1061" s="17">
        <v>0.235101230513584</v>
      </c>
      <c r="T1061" s="17">
        <v>0.146843769513084</v>
      </c>
      <c r="U1061" s="17">
        <v>0.17333522438235099</v>
      </c>
      <c r="V1061" s="17">
        <v>0.17336218973054099</v>
      </c>
      <c r="W1061" s="17">
        <v>0.17981785328465599</v>
      </c>
      <c r="X1061" s="17">
        <v>0.14342640735266801</v>
      </c>
      <c r="Y1061" s="17">
        <v>0.16247629799701399</v>
      </c>
      <c r="Z1061" s="17">
        <v>0.18113582251032401</v>
      </c>
      <c r="AA1061" s="17">
        <v>0.16674936103068</v>
      </c>
      <c r="AB1061" s="17">
        <v>0.18235824391439501</v>
      </c>
      <c r="AC1061" s="17">
        <v>0.102908807583838</v>
      </c>
      <c r="AD1061" s="17">
        <v>0.13894483520437201</v>
      </c>
      <c r="AE1061" s="17"/>
      <c r="AF1061" s="17">
        <v>0.20982958203017801</v>
      </c>
      <c r="AG1061" s="17">
        <v>0.120029455425226</v>
      </c>
      <c r="AH1061" s="17"/>
      <c r="AI1061" s="17">
        <v>0.18353808129052401</v>
      </c>
      <c r="AJ1061" s="17">
        <v>0.16576600440532299</v>
      </c>
      <c r="AK1061" s="17"/>
      <c r="AL1061" s="17">
        <v>0.18871688053237201</v>
      </c>
      <c r="AM1061" s="17">
        <v>0.16996402658728901</v>
      </c>
      <c r="AN1061" s="17"/>
      <c r="AO1061" s="17">
        <v>0.18639381124479601</v>
      </c>
      <c r="AP1061" s="17">
        <v>0.16717049363766701</v>
      </c>
    </row>
    <row r="1062" spans="2:42" x14ac:dyDescent="0.35">
      <c r="B1062" t="s">
        <v>252</v>
      </c>
      <c r="C1062" s="17">
        <v>0.112442276770512</v>
      </c>
      <c r="D1062" s="17">
        <v>9.3955500501057498E-2</v>
      </c>
      <c r="E1062" s="17">
        <v>0.13130619800215301</v>
      </c>
      <c r="F1062" s="17"/>
      <c r="G1062" s="17">
        <v>0.10274672662635299</v>
      </c>
      <c r="H1062" s="17">
        <v>0.13192488366789701</v>
      </c>
      <c r="I1062" s="17">
        <v>0.102377544155613</v>
      </c>
      <c r="J1062" s="17">
        <v>0.13406457461006399</v>
      </c>
      <c r="K1062" s="17">
        <v>0.121568049263195</v>
      </c>
      <c r="L1062" s="17">
        <v>8.7507918580598795E-2</v>
      </c>
      <c r="M1062" s="17"/>
      <c r="N1062" s="17">
        <v>0.10470891285079199</v>
      </c>
      <c r="O1062" s="17">
        <v>0.119403343509072</v>
      </c>
      <c r="P1062" s="17">
        <v>0.12254320414575701</v>
      </c>
      <c r="Q1062" s="17">
        <v>0.106174496084751</v>
      </c>
      <c r="R1062" s="17"/>
      <c r="S1062" s="17">
        <v>0.101856773033471</v>
      </c>
      <c r="T1062" s="17">
        <v>9.7828805428545496E-2</v>
      </c>
      <c r="U1062" s="17">
        <v>9.7443294561607094E-2</v>
      </c>
      <c r="V1062" s="17">
        <v>0.112677868664827</v>
      </c>
      <c r="W1062" s="17">
        <v>0.10941173722450399</v>
      </c>
      <c r="X1062" s="17">
        <v>9.6007262883286301E-2</v>
      </c>
      <c r="Y1062" s="17">
        <v>0.116895429547747</v>
      </c>
      <c r="Z1062" s="17">
        <v>9.3489098511305505E-2</v>
      </c>
      <c r="AA1062" s="17">
        <v>0.131789747246505</v>
      </c>
      <c r="AB1062" s="17">
        <v>0.141922301567664</v>
      </c>
      <c r="AC1062" s="17">
        <v>0.113858595012002</v>
      </c>
      <c r="AD1062" s="17">
        <v>0.172554219493571</v>
      </c>
      <c r="AE1062" s="17"/>
      <c r="AF1062" s="17">
        <v>0.13432090086828699</v>
      </c>
      <c r="AG1062" s="17">
        <v>8.3907263078554797E-2</v>
      </c>
      <c r="AH1062" s="17"/>
      <c r="AI1062" s="17">
        <v>9.8592219800257397E-2</v>
      </c>
      <c r="AJ1062" s="17">
        <v>0.11868632534361601</v>
      </c>
      <c r="AK1062" s="17"/>
      <c r="AL1062" s="17">
        <v>0.15465700545658501</v>
      </c>
      <c r="AM1062" s="17">
        <v>0.109234146435141</v>
      </c>
      <c r="AN1062" s="17"/>
      <c r="AO1062" s="17">
        <v>0.115261001053172</v>
      </c>
      <c r="AP1062" s="17">
        <v>0.111673835621187</v>
      </c>
    </row>
    <row r="1063" spans="2:42" x14ac:dyDescent="0.35">
      <c r="B1063" t="s">
        <v>253</v>
      </c>
      <c r="C1063" s="17">
        <v>6.2912229032622793E-2</v>
      </c>
      <c r="D1063" s="17">
        <v>6.8472450575092506E-2</v>
      </c>
      <c r="E1063" s="17">
        <v>5.7939890133654998E-2</v>
      </c>
      <c r="F1063" s="17"/>
      <c r="G1063" s="17">
        <v>7.24915360493808E-2</v>
      </c>
      <c r="H1063" s="17">
        <v>6.0557190201868102E-2</v>
      </c>
      <c r="I1063" s="17">
        <v>6.7180900674175897E-2</v>
      </c>
      <c r="J1063" s="17">
        <v>3.9529917531087998E-2</v>
      </c>
      <c r="K1063" s="17">
        <v>8.1620247340200694E-2</v>
      </c>
      <c r="L1063" s="17">
        <v>6.1396774106874198E-2</v>
      </c>
      <c r="M1063" s="17"/>
      <c r="N1063" s="17">
        <v>7.0299400854017605E-2</v>
      </c>
      <c r="O1063" s="17">
        <v>5.5471535889622801E-2</v>
      </c>
      <c r="P1063" s="17">
        <v>7.4446571958165494E-2</v>
      </c>
      <c r="Q1063" s="17">
        <v>5.20312546748882E-2</v>
      </c>
      <c r="R1063" s="17"/>
      <c r="S1063" s="17">
        <v>7.2827241692836206E-2</v>
      </c>
      <c r="T1063" s="17">
        <v>7.6497357625312096E-2</v>
      </c>
      <c r="U1063" s="17">
        <v>6.2561617852304602E-2</v>
      </c>
      <c r="V1063" s="17">
        <v>5.2259322789689699E-2</v>
      </c>
      <c r="W1063" s="17">
        <v>6.22554254718675E-2</v>
      </c>
      <c r="X1063" s="17">
        <v>5.8311131434455099E-2</v>
      </c>
      <c r="Y1063" s="17">
        <v>5.6668416710810403E-2</v>
      </c>
      <c r="Z1063" s="17">
        <v>6.0096353541316698E-2</v>
      </c>
      <c r="AA1063" s="17">
        <v>6.0915674891121097E-2</v>
      </c>
      <c r="AB1063" s="17">
        <v>4.77342056179553E-2</v>
      </c>
      <c r="AC1063" s="17">
        <v>5.4042732251806301E-2</v>
      </c>
      <c r="AD1063" s="17">
        <v>9.4223103603328695E-2</v>
      </c>
      <c r="AE1063" s="17"/>
      <c r="AF1063" s="17">
        <v>7.0112848901642696E-2</v>
      </c>
      <c r="AG1063" s="17">
        <v>5.3750230121986799E-2</v>
      </c>
      <c r="AH1063" s="17"/>
      <c r="AI1063" s="17">
        <v>5.3826625138353103E-2</v>
      </c>
      <c r="AJ1063" s="17">
        <v>6.7008309803527899E-2</v>
      </c>
      <c r="AK1063" s="17"/>
      <c r="AL1063" s="17">
        <v>6.6618073204325098E-2</v>
      </c>
      <c r="AM1063" s="17">
        <v>6.2630601470977099E-2</v>
      </c>
      <c r="AN1063" s="17"/>
      <c r="AO1063" s="17">
        <v>5.8866883096457302E-2</v>
      </c>
      <c r="AP1063" s="17">
        <v>6.4015072010110904E-2</v>
      </c>
    </row>
    <row r="1064" spans="2:42" x14ac:dyDescent="0.35">
      <c r="B1064" t="s">
        <v>75</v>
      </c>
      <c r="C1064" s="17">
        <v>1.66991444026461E-2</v>
      </c>
      <c r="D1064" s="17">
        <v>1.39203559667947E-2</v>
      </c>
      <c r="E1064" s="17">
        <v>1.8922739115071099E-2</v>
      </c>
      <c r="F1064" s="17"/>
      <c r="G1064" s="17">
        <v>1.70668490819871E-2</v>
      </c>
      <c r="H1064" s="17">
        <v>6.2952909620002002E-3</v>
      </c>
      <c r="I1064" s="17">
        <v>4.9169908338466302E-3</v>
      </c>
      <c r="J1064" s="17">
        <v>1.57456529339506E-2</v>
      </c>
      <c r="K1064" s="17">
        <v>1.8728716980241401E-2</v>
      </c>
      <c r="L1064" s="17">
        <v>3.3965747594576802E-2</v>
      </c>
      <c r="M1064" s="17"/>
      <c r="N1064" s="17">
        <v>1.48723348911968E-2</v>
      </c>
      <c r="O1064" s="17">
        <v>1.9938362438750901E-2</v>
      </c>
      <c r="P1064" s="17">
        <v>1.67271027230196E-2</v>
      </c>
      <c r="Q1064" s="17">
        <v>1.41611024600074E-2</v>
      </c>
      <c r="R1064" s="17"/>
      <c r="S1064" s="17">
        <v>1.64794135466452E-2</v>
      </c>
      <c r="T1064" s="17">
        <v>1.45749066861607E-2</v>
      </c>
      <c r="U1064" s="17">
        <v>1.67685323922513E-2</v>
      </c>
      <c r="V1064" s="17">
        <v>1.94556372318836E-2</v>
      </c>
      <c r="W1064" s="17">
        <v>1.24305959399236E-2</v>
      </c>
      <c r="X1064" s="17">
        <v>4.4261353260628402E-3</v>
      </c>
      <c r="Y1064" s="17">
        <v>1.2308018636419501E-2</v>
      </c>
      <c r="Z1064" s="17">
        <v>3.3809921629268998E-2</v>
      </c>
      <c r="AA1064" s="17">
        <v>1.8608469451861499E-2</v>
      </c>
      <c r="AB1064" s="17">
        <v>2.1255337607850502E-2</v>
      </c>
      <c r="AC1064" s="17">
        <v>2.80894272591324E-2</v>
      </c>
      <c r="AD1064" s="17">
        <v>1.4653132442265999E-2</v>
      </c>
      <c r="AE1064" s="17"/>
      <c r="AF1064" s="17">
        <v>2.4067708649602001E-2</v>
      </c>
      <c r="AG1064" s="17">
        <v>6.1108673778820901E-3</v>
      </c>
      <c r="AH1064" s="17"/>
      <c r="AI1064" s="17">
        <v>1.88564782565212E-2</v>
      </c>
      <c r="AJ1064" s="17">
        <v>1.57265493150643E-2</v>
      </c>
      <c r="AK1064" s="17"/>
      <c r="AL1064" s="17">
        <v>2.6482440056619601E-2</v>
      </c>
      <c r="AM1064" s="17">
        <v>1.5955657744214199E-2</v>
      </c>
      <c r="AN1064" s="17"/>
      <c r="AO1064" s="17">
        <v>1.45038911607638E-2</v>
      </c>
      <c r="AP1064" s="17">
        <v>1.7297614758413099E-2</v>
      </c>
    </row>
    <row r="1065" spans="2:42" x14ac:dyDescent="0.35">
      <c r="B1065" t="s">
        <v>394</v>
      </c>
      <c r="C1065" s="17">
        <v>0.37950259182544699</v>
      </c>
      <c r="D1065" s="17">
        <v>0.36915963073803898</v>
      </c>
      <c r="E1065" s="17">
        <v>0.38831917386606202</v>
      </c>
      <c r="F1065" s="17"/>
      <c r="G1065" s="17">
        <v>0.381136129920567</v>
      </c>
      <c r="H1065" s="17">
        <v>0.211007237604492</v>
      </c>
      <c r="I1065" s="17">
        <v>0.20609285332205499</v>
      </c>
      <c r="J1065" s="17">
        <v>0.34465394328872401</v>
      </c>
      <c r="K1065" s="17">
        <v>0.50077655210226601</v>
      </c>
      <c r="L1065" s="17">
        <v>0.60430605226468503</v>
      </c>
      <c r="M1065" s="17"/>
      <c r="N1065" s="17">
        <v>0.35218617547120601</v>
      </c>
      <c r="O1065" s="17">
        <v>0.41950484303774699</v>
      </c>
      <c r="P1065" s="17">
        <v>0.33055955918116198</v>
      </c>
      <c r="Q1065" s="17">
        <v>0.410551702129477</v>
      </c>
      <c r="R1065" s="17"/>
      <c r="S1065" s="17">
        <v>0.28793581087111397</v>
      </c>
      <c r="T1065" s="17">
        <v>0.466345598432649</v>
      </c>
      <c r="U1065" s="17">
        <v>0.45194252454221701</v>
      </c>
      <c r="V1065" s="17">
        <v>0.37129067071589</v>
      </c>
      <c r="W1065" s="17">
        <v>0.37674136911533701</v>
      </c>
      <c r="X1065" s="17">
        <v>0.37513012770718301</v>
      </c>
      <c r="Y1065" s="17">
        <v>0.40033575627019702</v>
      </c>
      <c r="Z1065" s="17">
        <v>0.37882261780750298</v>
      </c>
      <c r="AA1065" s="17">
        <v>0.35747737207999503</v>
      </c>
      <c r="AB1065" s="17">
        <v>0.37345216079073401</v>
      </c>
      <c r="AC1065" s="17">
        <v>0.39418908654707902</v>
      </c>
      <c r="AD1065" s="17">
        <v>0.30082184248050198</v>
      </c>
      <c r="AE1065" s="17"/>
      <c r="AF1065" s="17">
        <v>0.22483117153653401</v>
      </c>
      <c r="AG1065" s="17">
        <v>0.58610517244873905</v>
      </c>
      <c r="AH1065" s="17"/>
      <c r="AI1065" s="17">
        <v>0.316698857393097</v>
      </c>
      <c r="AJ1065" s="17">
        <v>0.40781652361721499</v>
      </c>
      <c r="AK1065" s="17"/>
      <c r="AL1065" s="17">
        <v>0.28731307670709599</v>
      </c>
      <c r="AM1065" s="17">
        <v>0.38650858213403599</v>
      </c>
      <c r="AN1065" s="17"/>
      <c r="AO1065" s="17">
        <v>0.31902133572031799</v>
      </c>
      <c r="AP1065" s="17">
        <v>0.39599100335260101</v>
      </c>
    </row>
    <row r="1066" spans="2:42" x14ac:dyDescent="0.35">
      <c r="B1066" t="s">
        <v>254</v>
      </c>
      <c r="C1066" s="17">
        <v>0.25715525289395302</v>
      </c>
      <c r="D1066" s="17">
        <v>0.28586596893483801</v>
      </c>
      <c r="E1066" s="17">
        <v>0.22914531036421701</v>
      </c>
      <c r="F1066" s="17"/>
      <c r="G1066" s="17">
        <v>0.28700411131664399</v>
      </c>
      <c r="H1066" s="17">
        <v>0.39777957041489098</v>
      </c>
      <c r="I1066" s="17">
        <v>0.40055181519195998</v>
      </c>
      <c r="J1066" s="17">
        <v>0.27179538155399902</v>
      </c>
      <c r="K1066" s="17">
        <v>0.128026488827992</v>
      </c>
      <c r="L1066" s="17">
        <v>8.0202164948286803E-2</v>
      </c>
      <c r="M1066" s="17"/>
      <c r="N1066" s="17">
        <v>0.28615850060908199</v>
      </c>
      <c r="O1066" s="17">
        <v>0.24905377639658999</v>
      </c>
      <c r="P1066" s="17">
        <v>0.26267830539036402</v>
      </c>
      <c r="Q1066" s="17">
        <v>0.228692935666202</v>
      </c>
      <c r="R1066" s="17"/>
      <c r="S1066" s="17">
        <v>0.28579953034234901</v>
      </c>
      <c r="T1066" s="17">
        <v>0.197909562314248</v>
      </c>
      <c r="U1066" s="17">
        <v>0.197948806269269</v>
      </c>
      <c r="V1066" s="17">
        <v>0.27095431086716798</v>
      </c>
      <c r="W1066" s="17">
        <v>0.25934301896371198</v>
      </c>
      <c r="X1066" s="17">
        <v>0.32269893529634502</v>
      </c>
      <c r="Y1066" s="17">
        <v>0.25131608083781198</v>
      </c>
      <c r="Z1066" s="17">
        <v>0.25264618600028199</v>
      </c>
      <c r="AA1066" s="17">
        <v>0.26445937529983699</v>
      </c>
      <c r="AB1066" s="17">
        <v>0.23327775050140101</v>
      </c>
      <c r="AC1066" s="17">
        <v>0.306911351346142</v>
      </c>
      <c r="AD1066" s="17">
        <v>0.27880286677596</v>
      </c>
      <c r="AE1066" s="17"/>
      <c r="AF1066" s="17">
        <v>0.33683778801375602</v>
      </c>
      <c r="AG1066" s="17">
        <v>0.15009701154761099</v>
      </c>
      <c r="AH1066" s="17"/>
      <c r="AI1066" s="17">
        <v>0.32848773812124699</v>
      </c>
      <c r="AJ1066" s="17">
        <v>0.224996287515254</v>
      </c>
      <c r="AK1066" s="17"/>
      <c r="AL1066" s="17">
        <v>0.27621252404300101</v>
      </c>
      <c r="AM1066" s="17">
        <v>0.25570698562834199</v>
      </c>
      <c r="AN1066" s="17"/>
      <c r="AO1066" s="17">
        <v>0.30595307772449298</v>
      </c>
      <c r="AP1066" s="17">
        <v>0.243851980620021</v>
      </c>
    </row>
    <row r="1067" spans="2:42" x14ac:dyDescent="0.35">
      <c r="B1067" t="s">
        <v>255</v>
      </c>
      <c r="C1067" s="17">
        <v>0.175354505803135</v>
      </c>
      <c r="D1067" s="17">
        <v>0.16242795107614999</v>
      </c>
      <c r="E1067" s="17">
        <v>0.18924608813580801</v>
      </c>
      <c r="F1067" s="17"/>
      <c r="G1067" s="17">
        <v>0.175238262675734</v>
      </c>
      <c r="H1067" s="17">
        <v>0.19248207386976501</v>
      </c>
      <c r="I1067" s="17">
        <v>0.16955844482978899</v>
      </c>
      <c r="J1067" s="17">
        <v>0.173594492141152</v>
      </c>
      <c r="K1067" s="17">
        <v>0.20318829660339599</v>
      </c>
      <c r="L1067" s="17">
        <v>0.148904692687473</v>
      </c>
      <c r="M1067" s="17"/>
      <c r="N1067" s="17">
        <v>0.17500831370480999</v>
      </c>
      <c r="O1067" s="17">
        <v>0.174874879398695</v>
      </c>
      <c r="P1067" s="17">
        <v>0.19698977610392199</v>
      </c>
      <c r="Q1067" s="17">
        <v>0.158205750759639</v>
      </c>
      <c r="R1067" s="17"/>
      <c r="S1067" s="17">
        <v>0.17468401472630801</v>
      </c>
      <c r="T1067" s="17">
        <v>0.17432616305385801</v>
      </c>
      <c r="U1067" s="17">
        <v>0.16000491241391199</v>
      </c>
      <c r="V1067" s="17">
        <v>0.16493719145451699</v>
      </c>
      <c r="W1067" s="17">
        <v>0.171667162696371</v>
      </c>
      <c r="X1067" s="17">
        <v>0.154318394317741</v>
      </c>
      <c r="Y1067" s="17">
        <v>0.173563846258557</v>
      </c>
      <c r="Z1067" s="17">
        <v>0.153585452052622</v>
      </c>
      <c r="AA1067" s="17">
        <v>0.19270542213762601</v>
      </c>
      <c r="AB1067" s="17">
        <v>0.18965650718561899</v>
      </c>
      <c r="AC1067" s="17">
        <v>0.16790132726380899</v>
      </c>
      <c r="AD1067" s="17">
        <v>0.266777323096899</v>
      </c>
      <c r="AE1067" s="17"/>
      <c r="AF1067" s="17">
        <v>0.20443374976993001</v>
      </c>
      <c r="AG1067" s="17">
        <v>0.13765749320054199</v>
      </c>
      <c r="AH1067" s="17"/>
      <c r="AI1067" s="17">
        <v>0.15241884493861099</v>
      </c>
      <c r="AJ1067" s="17">
        <v>0.18569463514714399</v>
      </c>
      <c r="AK1067" s="17"/>
      <c r="AL1067" s="17">
        <v>0.22127507866091001</v>
      </c>
      <c r="AM1067" s="17">
        <v>0.171864747906118</v>
      </c>
      <c r="AN1067" s="17"/>
      <c r="AO1067" s="17">
        <v>0.17412788414962899</v>
      </c>
      <c r="AP1067" s="17">
        <v>0.17568890763129799</v>
      </c>
    </row>
    <row r="1068" spans="2:42" x14ac:dyDescent="0.35">
      <c r="B1068" t="s">
        <v>256</v>
      </c>
      <c r="C1068" s="17">
        <v>8.1800747090817499E-2</v>
      </c>
      <c r="D1068" s="17">
        <v>0.12343801785868801</v>
      </c>
      <c r="E1068" s="17">
        <v>3.9899222228408297E-2</v>
      </c>
      <c r="F1068" s="17"/>
      <c r="G1068" s="17">
        <v>0.11176584864091101</v>
      </c>
      <c r="H1068" s="17">
        <v>0.205297496545126</v>
      </c>
      <c r="I1068" s="17">
        <v>0.23099337036216999</v>
      </c>
      <c r="J1068" s="17">
        <v>9.8200889412847395E-2</v>
      </c>
      <c r="K1068" s="17">
        <v>-7.5161807775403794E-2</v>
      </c>
      <c r="L1068" s="17">
        <v>-6.8702527739186198E-2</v>
      </c>
      <c r="M1068" s="17"/>
      <c r="N1068" s="17">
        <v>0.111150186904273</v>
      </c>
      <c r="O1068" s="17">
        <v>7.4178896997895899E-2</v>
      </c>
      <c r="P1068" s="17">
        <v>6.5688529286442296E-2</v>
      </c>
      <c r="Q1068" s="17">
        <v>7.0487184906562694E-2</v>
      </c>
      <c r="R1068" s="17"/>
      <c r="S1068" s="17">
        <v>0.11111551561604199</v>
      </c>
      <c r="T1068" s="17">
        <v>2.3583399260390901E-2</v>
      </c>
      <c r="U1068" s="17">
        <v>3.7943893855357E-2</v>
      </c>
      <c r="V1068" s="17">
        <v>0.106017119412652</v>
      </c>
      <c r="W1068" s="17">
        <v>8.7675856267340299E-2</v>
      </c>
      <c r="X1068" s="17">
        <v>0.168380540978604</v>
      </c>
      <c r="Y1068" s="17">
        <v>7.7752234579254606E-2</v>
      </c>
      <c r="Z1068" s="17">
        <v>9.9060733947660004E-2</v>
      </c>
      <c r="AA1068" s="17">
        <v>7.1753953162211198E-2</v>
      </c>
      <c r="AB1068" s="17">
        <v>4.3621243315781898E-2</v>
      </c>
      <c r="AC1068" s="17">
        <v>0.13901002408233401</v>
      </c>
      <c r="AD1068" s="17">
        <v>1.2025543679060601E-2</v>
      </c>
      <c r="AE1068" s="17"/>
      <c r="AF1068" s="17">
        <v>0.13240403824382599</v>
      </c>
      <c r="AG1068" s="17">
        <v>1.2439518347069E-2</v>
      </c>
      <c r="AH1068" s="17"/>
      <c r="AI1068" s="17">
        <v>0.17606889318263699</v>
      </c>
      <c r="AJ1068" s="17">
        <v>3.9301652368110403E-2</v>
      </c>
      <c r="AK1068" s="17"/>
      <c r="AL1068" s="17">
        <v>5.4937445382090902E-2</v>
      </c>
      <c r="AM1068" s="17">
        <v>8.38422377222241E-2</v>
      </c>
      <c r="AN1068" s="17"/>
      <c r="AO1068" s="17">
        <v>0.131825193574864</v>
      </c>
      <c r="AP1068" s="17">
        <v>6.8163072988723303E-2</v>
      </c>
    </row>
    <row r="1069" spans="2:42" x14ac:dyDescent="0.35"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</row>
    <row r="1070" spans="2:42" x14ac:dyDescent="0.35">
      <c r="B1070" s="6" t="s">
        <v>408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</row>
    <row r="1071" spans="2:42" x14ac:dyDescent="0.35">
      <c r="B1071" s="24" t="s">
        <v>59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</row>
    <row r="1072" spans="2:42" x14ac:dyDescent="0.35">
      <c r="B1072" t="s">
        <v>397</v>
      </c>
      <c r="C1072" s="17">
        <v>0.19454621535650499</v>
      </c>
      <c r="D1072" s="17">
        <v>0.184047806000707</v>
      </c>
      <c r="E1072" s="17">
        <v>0.20413774397104301</v>
      </c>
      <c r="F1072" s="17"/>
      <c r="G1072" s="17">
        <v>0.15501553216832401</v>
      </c>
      <c r="H1072" s="17">
        <v>0.14257622941467299</v>
      </c>
      <c r="I1072" s="17">
        <v>0.13610611396528999</v>
      </c>
      <c r="J1072" s="17">
        <v>0.194507517293141</v>
      </c>
      <c r="K1072" s="17">
        <v>0.26379449179242498</v>
      </c>
      <c r="L1072" s="17">
        <v>0.26463723136977402</v>
      </c>
      <c r="M1072" s="17"/>
      <c r="N1072" s="17">
        <v>0.19421973917624299</v>
      </c>
      <c r="O1072" s="17">
        <v>0.20664176353700101</v>
      </c>
      <c r="P1072" s="17">
        <v>0.19853628758668401</v>
      </c>
      <c r="Q1072" s="17">
        <v>0.18002954556359699</v>
      </c>
      <c r="R1072" s="17"/>
      <c r="S1072" s="17">
        <v>0.217359559600907</v>
      </c>
      <c r="T1072" s="17">
        <v>0.19264934248622501</v>
      </c>
      <c r="U1072" s="17">
        <v>0.20335773286011299</v>
      </c>
      <c r="V1072" s="17">
        <v>0.215930760462994</v>
      </c>
      <c r="W1072" s="17">
        <v>0.179753917444746</v>
      </c>
      <c r="X1072" s="17">
        <v>0.16021452941197201</v>
      </c>
      <c r="Y1072" s="17">
        <v>0.124222775671177</v>
      </c>
      <c r="Z1072" s="17">
        <v>0.135708882250961</v>
      </c>
      <c r="AA1072" s="17">
        <v>0.16174095589739201</v>
      </c>
      <c r="AB1072" s="17">
        <v>0.226885498318662</v>
      </c>
      <c r="AC1072" s="17">
        <v>0.28433587285511602</v>
      </c>
      <c r="AD1072" s="17">
        <v>0.286523014795867</v>
      </c>
      <c r="AE1072" s="17"/>
      <c r="AF1072" s="17">
        <v>0.195147538141936</v>
      </c>
      <c r="AG1072" s="17">
        <v>0.19406565695949099</v>
      </c>
      <c r="AH1072" s="17"/>
      <c r="AI1072" s="17">
        <v>0.148306147658746</v>
      </c>
      <c r="AJ1072" s="17">
        <v>0.21539271651881001</v>
      </c>
      <c r="AK1072" s="17"/>
      <c r="AL1072" s="17">
        <v>0.101825368329532</v>
      </c>
      <c r="AM1072" s="17">
        <v>0.20159258451075401</v>
      </c>
      <c r="AN1072" s="17"/>
      <c r="AO1072" s="17">
        <v>0</v>
      </c>
      <c r="AP1072" s="17">
        <v>0.24758344153898701</v>
      </c>
    </row>
    <row r="1073" spans="2:42" x14ac:dyDescent="0.35">
      <c r="B1073" t="s">
        <v>113</v>
      </c>
      <c r="C1073" s="17">
        <v>0.184870962874297</v>
      </c>
      <c r="D1073" s="17">
        <v>0.19054905576669801</v>
      </c>
      <c r="E1073" s="17">
        <v>0.17879752909382801</v>
      </c>
      <c r="F1073" s="17"/>
      <c r="G1073" s="17">
        <v>0.173745109232055</v>
      </c>
      <c r="H1073" s="17">
        <v>0.19945643177488501</v>
      </c>
      <c r="I1073" s="17">
        <v>0.21840613282525601</v>
      </c>
      <c r="J1073" s="17">
        <v>0.19587581361928699</v>
      </c>
      <c r="K1073" s="17">
        <v>0.17971393989590301</v>
      </c>
      <c r="L1073" s="17">
        <v>0.14760089146783001</v>
      </c>
      <c r="M1073" s="17"/>
      <c r="N1073" s="17">
        <v>0.17942633341875</v>
      </c>
      <c r="O1073" s="17">
        <v>0.19815507553082501</v>
      </c>
      <c r="P1073" s="17">
        <v>0.17595989455139499</v>
      </c>
      <c r="Q1073" s="17">
        <v>0.184399701629896</v>
      </c>
      <c r="R1073" s="17"/>
      <c r="S1073" s="17">
        <v>0.174603613994258</v>
      </c>
      <c r="T1073" s="17">
        <v>0.15118828816318799</v>
      </c>
      <c r="U1073" s="17">
        <v>0.17493872437309399</v>
      </c>
      <c r="V1073" s="17">
        <v>0.191255137791915</v>
      </c>
      <c r="W1073" s="17">
        <v>0.18323633465360301</v>
      </c>
      <c r="X1073" s="17">
        <v>0.23438920566503299</v>
      </c>
      <c r="Y1073" s="17">
        <v>0.197239068681824</v>
      </c>
      <c r="Z1073" s="17">
        <v>0.20282863748872201</v>
      </c>
      <c r="AA1073" s="17">
        <v>0.21824445340986601</v>
      </c>
      <c r="AB1073" s="17">
        <v>0.19395370523838301</v>
      </c>
      <c r="AC1073" s="17">
        <v>8.6695053786719101E-2</v>
      </c>
      <c r="AD1073" s="17">
        <v>0.19779702481012601</v>
      </c>
      <c r="AE1073" s="17"/>
      <c r="AF1073" s="17">
        <v>0.19480912149611401</v>
      </c>
      <c r="AG1073" s="17">
        <v>0.16994001713107401</v>
      </c>
      <c r="AH1073" s="17"/>
      <c r="AI1073" s="17">
        <v>7.4793023443825296E-2</v>
      </c>
      <c r="AJ1073" s="17">
        <v>0.234497617992553</v>
      </c>
      <c r="AK1073" s="17"/>
      <c r="AL1073" s="17">
        <v>2.8352783705978601E-2</v>
      </c>
      <c r="AM1073" s="17">
        <v>0.19676564357593099</v>
      </c>
      <c r="AN1073" s="17"/>
      <c r="AO1073" s="17">
        <v>0</v>
      </c>
      <c r="AP1073" s="17">
        <v>0.235270519887368</v>
      </c>
    </row>
    <row r="1074" spans="2:42" x14ac:dyDescent="0.35">
      <c r="B1074" t="s">
        <v>398</v>
      </c>
      <c r="C1074" s="17">
        <v>0.21421960149192901</v>
      </c>
      <c r="D1074" s="17">
        <v>0.20835530915404599</v>
      </c>
      <c r="E1074" s="17">
        <v>0.22016081633824999</v>
      </c>
      <c r="F1074" s="17"/>
      <c r="G1074" s="17">
        <v>0.18348855757820801</v>
      </c>
      <c r="H1074" s="17">
        <v>0.22864549705744899</v>
      </c>
      <c r="I1074" s="17">
        <v>0.27069297694359201</v>
      </c>
      <c r="J1074" s="17">
        <v>0.21152208036544301</v>
      </c>
      <c r="K1074" s="17">
        <v>0.20798994083550901</v>
      </c>
      <c r="L1074" s="17">
        <v>0.183371407201602</v>
      </c>
      <c r="M1074" s="17"/>
      <c r="N1074" s="17">
        <v>0.23023006127342299</v>
      </c>
      <c r="O1074" s="17">
        <v>0.22849446826212999</v>
      </c>
      <c r="P1074" s="17">
        <v>0.19492492583707399</v>
      </c>
      <c r="Q1074" s="17">
        <v>0.20071100385060101</v>
      </c>
      <c r="R1074" s="17"/>
      <c r="S1074" s="17">
        <v>0.13373808966949299</v>
      </c>
      <c r="T1074" s="17">
        <v>0.24893121852459299</v>
      </c>
      <c r="U1074" s="17">
        <v>0.213570098994388</v>
      </c>
      <c r="V1074" s="17">
        <v>0.17027519722843701</v>
      </c>
      <c r="W1074" s="17">
        <v>0.271580350757472</v>
      </c>
      <c r="X1074" s="17">
        <v>0.19822508772341399</v>
      </c>
      <c r="Y1074" s="17">
        <v>0.228972398397536</v>
      </c>
      <c r="Z1074" s="17">
        <v>0.176611391373591</v>
      </c>
      <c r="AA1074" s="17">
        <v>0.22949278760326999</v>
      </c>
      <c r="AB1074" s="17">
        <v>0.24397604802771999</v>
      </c>
      <c r="AC1074" s="17">
        <v>0.26902907237614998</v>
      </c>
      <c r="AD1074" s="17">
        <v>0.26116775717973101</v>
      </c>
      <c r="AE1074" s="17"/>
      <c r="AF1074" s="17">
        <v>0.244974919743913</v>
      </c>
      <c r="AG1074" s="17">
        <v>0.174604404907933</v>
      </c>
      <c r="AH1074" s="17"/>
      <c r="AI1074" s="17">
        <v>0.52082873834910703</v>
      </c>
      <c r="AJ1074" s="17">
        <v>7.5990397987188901E-2</v>
      </c>
      <c r="AK1074" s="17"/>
      <c r="AL1074" s="17">
        <v>0.67960144726918403</v>
      </c>
      <c r="AM1074" s="17">
        <v>0.178852665272308</v>
      </c>
      <c r="AN1074" s="17"/>
      <c r="AO1074" s="17">
        <v>1</v>
      </c>
      <c r="AP1074" s="17">
        <v>0</v>
      </c>
    </row>
    <row r="1075" spans="2:42" x14ac:dyDescent="0.35">
      <c r="B1075" t="s">
        <v>123</v>
      </c>
      <c r="C1075" s="17">
        <v>7.6610890979871199E-2</v>
      </c>
      <c r="D1075" s="17">
        <v>7.8567365799197694E-2</v>
      </c>
      <c r="E1075" s="17">
        <v>7.4645802234762706E-2</v>
      </c>
      <c r="F1075" s="17"/>
      <c r="G1075" s="17">
        <v>6.7665664910715004E-2</v>
      </c>
      <c r="H1075" s="17">
        <v>5.8542077049727401E-2</v>
      </c>
      <c r="I1075" s="17">
        <v>7.7188741972418901E-2</v>
      </c>
      <c r="J1075" s="17">
        <v>7.1735924135152701E-2</v>
      </c>
      <c r="K1075" s="17">
        <v>6.8361985401251102E-2</v>
      </c>
      <c r="L1075" s="17">
        <v>0.10639239544373801</v>
      </c>
      <c r="M1075" s="17"/>
      <c r="N1075" s="17">
        <v>7.9278902683156294E-2</v>
      </c>
      <c r="O1075" s="17">
        <v>6.7194276240621006E-2</v>
      </c>
      <c r="P1075" s="17">
        <v>8.3261254037022794E-2</v>
      </c>
      <c r="Q1075" s="17">
        <v>7.8679321238929206E-2</v>
      </c>
      <c r="R1075" s="17"/>
      <c r="S1075" s="17">
        <v>6.1093893963964398E-2</v>
      </c>
      <c r="T1075" s="17">
        <v>8.2011510189077999E-2</v>
      </c>
      <c r="U1075" s="17">
        <v>0.11852435263766201</v>
      </c>
      <c r="V1075" s="17">
        <v>9.8216690232950807E-2</v>
      </c>
      <c r="W1075" s="17">
        <v>5.2489443788718997E-2</v>
      </c>
      <c r="X1075" s="17">
        <v>9.6051346306587099E-2</v>
      </c>
      <c r="Y1075" s="17">
        <v>8.5752865711127696E-2</v>
      </c>
      <c r="Z1075" s="17">
        <v>0.11031148741187601</v>
      </c>
      <c r="AA1075" s="17">
        <v>7.3495329931610703E-2</v>
      </c>
      <c r="AB1075" s="17">
        <v>3.7547303871607103E-2</v>
      </c>
      <c r="AC1075" s="17">
        <v>5.5744474804518301E-2</v>
      </c>
      <c r="AD1075" s="17">
        <v>4.09041048713817E-2</v>
      </c>
      <c r="AE1075" s="17"/>
      <c r="AF1075" s="17">
        <v>7.1101156053099301E-2</v>
      </c>
      <c r="AG1075" s="17">
        <v>8.4725869717622707E-2</v>
      </c>
      <c r="AH1075" s="17"/>
      <c r="AI1075" s="17">
        <v>4.0031938611947399E-2</v>
      </c>
      <c r="AJ1075" s="17">
        <v>9.3101852412671604E-2</v>
      </c>
      <c r="AK1075" s="17"/>
      <c r="AL1075" s="17">
        <v>1.2736016622644701E-2</v>
      </c>
      <c r="AM1075" s="17">
        <v>8.1465095388415301E-2</v>
      </c>
      <c r="AN1075" s="17"/>
      <c r="AO1075" s="17">
        <v>0</v>
      </c>
      <c r="AP1075" s="17">
        <v>9.74965666302305E-2</v>
      </c>
    </row>
    <row r="1076" spans="2:42" x14ac:dyDescent="0.35">
      <c r="B1076" t="s">
        <v>399</v>
      </c>
      <c r="C1076" s="17">
        <v>6.3780414983938605E-2</v>
      </c>
      <c r="D1076" s="17">
        <v>6.5306405880840093E-2</v>
      </c>
      <c r="E1076" s="17">
        <v>6.2753002690127499E-2</v>
      </c>
      <c r="F1076" s="17"/>
      <c r="G1076" s="17">
        <v>7.16016848750851E-2</v>
      </c>
      <c r="H1076" s="17">
        <v>8.5938367519960507E-2</v>
      </c>
      <c r="I1076" s="17">
        <v>6.5791972310459995E-2</v>
      </c>
      <c r="J1076" s="17">
        <v>5.3247757447956803E-2</v>
      </c>
      <c r="K1076" s="17">
        <v>5.109678245009E-2</v>
      </c>
      <c r="L1076" s="17">
        <v>5.5865021167411502E-2</v>
      </c>
      <c r="M1076" s="17"/>
      <c r="N1076" s="17">
        <v>6.8825748566408995E-2</v>
      </c>
      <c r="O1076" s="17">
        <v>5.8530946556998503E-2</v>
      </c>
      <c r="P1076" s="17">
        <v>7.2522775613137996E-2</v>
      </c>
      <c r="Q1076" s="17">
        <v>5.6941030767075899E-2</v>
      </c>
      <c r="R1076" s="17"/>
      <c r="S1076" s="17">
        <v>8.8943462944319804E-2</v>
      </c>
      <c r="T1076" s="17">
        <v>5.4572421901954202E-2</v>
      </c>
      <c r="U1076" s="17">
        <v>4.6072261417865003E-2</v>
      </c>
      <c r="V1076" s="17">
        <v>8.5281445947372705E-2</v>
      </c>
      <c r="W1076" s="17">
        <v>5.21480452222415E-2</v>
      </c>
      <c r="X1076" s="17">
        <v>5.6138660820299002E-2</v>
      </c>
      <c r="Y1076" s="17">
        <v>4.6822395319311698E-2</v>
      </c>
      <c r="Z1076" s="17">
        <v>6.7729957435568505E-2</v>
      </c>
      <c r="AA1076" s="17">
        <v>6.2151613939029501E-2</v>
      </c>
      <c r="AB1076" s="17">
        <v>7.0979663281402594E-2</v>
      </c>
      <c r="AC1076" s="17">
        <v>6.9865724364481394E-2</v>
      </c>
      <c r="AD1076" s="17">
        <v>3.3346840622972801E-2</v>
      </c>
      <c r="AE1076" s="17"/>
      <c r="AF1076" s="17">
        <v>5.8419372292390699E-2</v>
      </c>
      <c r="AG1076" s="17">
        <v>7.15811056837172E-2</v>
      </c>
      <c r="AH1076" s="17"/>
      <c r="AI1076" s="17">
        <v>4.4062858618584298E-2</v>
      </c>
      <c r="AJ1076" s="17">
        <v>7.2669719912618294E-2</v>
      </c>
      <c r="AK1076" s="17"/>
      <c r="AL1076" s="17">
        <v>1.8239743639204099E-2</v>
      </c>
      <c r="AM1076" s="17">
        <v>6.7241302067228101E-2</v>
      </c>
      <c r="AN1076" s="17"/>
      <c r="AO1076" s="17">
        <v>0</v>
      </c>
      <c r="AP1076" s="17">
        <v>8.1168243831273801E-2</v>
      </c>
    </row>
    <row r="1077" spans="2:42" x14ac:dyDescent="0.35">
      <c r="B1077" t="s">
        <v>400</v>
      </c>
      <c r="C1077" s="17">
        <v>4.7256079548794502E-2</v>
      </c>
      <c r="D1077" s="17">
        <v>3.7507665804445103E-2</v>
      </c>
      <c r="E1077" s="17">
        <v>5.63654570117159E-2</v>
      </c>
      <c r="F1077" s="17"/>
      <c r="G1077" s="17">
        <v>2.4884652799459801E-2</v>
      </c>
      <c r="H1077" s="17">
        <v>3.3504183373545798E-2</v>
      </c>
      <c r="I1077" s="17">
        <v>2.8405744720190199E-2</v>
      </c>
      <c r="J1077" s="17">
        <v>5.4702901740659601E-2</v>
      </c>
      <c r="K1077" s="17">
        <v>6.0217967625321597E-2</v>
      </c>
      <c r="L1077" s="17">
        <v>7.4069831678902798E-2</v>
      </c>
      <c r="M1077" s="17"/>
      <c r="N1077" s="17">
        <v>3.6589914397448103E-2</v>
      </c>
      <c r="O1077" s="17">
        <v>5.5839141134601901E-2</v>
      </c>
      <c r="P1077" s="17">
        <v>5.20014215821228E-2</v>
      </c>
      <c r="Q1077" s="17">
        <v>4.50631911335901E-2</v>
      </c>
      <c r="R1077" s="17"/>
      <c r="S1077" s="17">
        <v>2.14164181332386E-2</v>
      </c>
      <c r="T1077" s="17">
        <v>6.4161559520505701E-2</v>
      </c>
      <c r="U1077" s="17">
        <v>4.7596406282663997E-2</v>
      </c>
      <c r="V1077" s="17">
        <v>4.8476197148587599E-2</v>
      </c>
      <c r="W1077" s="17">
        <v>4.7480654619382702E-2</v>
      </c>
      <c r="X1077" s="17">
        <v>3.3249760213538301E-2</v>
      </c>
      <c r="Y1077" s="17">
        <v>6.3244003646880403E-2</v>
      </c>
      <c r="Z1077" s="17">
        <v>7.7886654387784596E-2</v>
      </c>
      <c r="AA1077" s="17">
        <v>4.5689462970066701E-2</v>
      </c>
      <c r="AB1077" s="17">
        <v>5.2549944878703597E-2</v>
      </c>
      <c r="AC1077" s="17">
        <v>6.13851674549818E-2</v>
      </c>
      <c r="AD1077" s="17">
        <v>1.4374214728081701E-2</v>
      </c>
      <c r="AE1077" s="17"/>
      <c r="AF1077" s="17">
        <v>4.7327448784999102E-2</v>
      </c>
      <c r="AG1077" s="17">
        <v>4.7578121127355703E-2</v>
      </c>
      <c r="AH1077" s="17"/>
      <c r="AI1077" s="17">
        <v>2.7889170469954001E-2</v>
      </c>
      <c r="AJ1077" s="17">
        <v>5.5987301467872001E-2</v>
      </c>
      <c r="AK1077" s="17"/>
      <c r="AL1077" s="17">
        <v>2.14987742049422E-2</v>
      </c>
      <c r="AM1077" s="17">
        <v>4.9213519409311401E-2</v>
      </c>
      <c r="AN1077" s="17"/>
      <c r="AO1077" s="17">
        <v>0</v>
      </c>
      <c r="AP1077" s="17">
        <v>6.0139040931178299E-2</v>
      </c>
    </row>
    <row r="1078" spans="2:42" x14ac:dyDescent="0.35">
      <c r="B1078" t="s">
        <v>401</v>
      </c>
      <c r="C1078" s="17">
        <v>6.4966098909642903E-2</v>
      </c>
      <c r="D1078" s="17">
        <v>7.4847250349091496E-2</v>
      </c>
      <c r="E1078" s="17">
        <v>5.5790113357224502E-2</v>
      </c>
      <c r="F1078" s="17"/>
      <c r="G1078" s="17">
        <v>8.15713334223023E-2</v>
      </c>
      <c r="H1078" s="17">
        <v>7.70015153286841E-2</v>
      </c>
      <c r="I1078" s="17">
        <v>8.0154797311058804E-2</v>
      </c>
      <c r="J1078" s="17">
        <v>5.8572558145639698E-2</v>
      </c>
      <c r="K1078" s="17">
        <v>6.1536433394420102E-2</v>
      </c>
      <c r="L1078" s="17">
        <v>3.9143650989707998E-2</v>
      </c>
      <c r="M1078" s="17"/>
      <c r="N1078" s="17">
        <v>7.1262001419995599E-2</v>
      </c>
      <c r="O1078" s="17">
        <v>5.4429026465765099E-2</v>
      </c>
      <c r="P1078" s="17">
        <v>5.0836685857981602E-2</v>
      </c>
      <c r="Q1078" s="17">
        <v>7.9677841788324502E-2</v>
      </c>
      <c r="R1078" s="17"/>
      <c r="S1078" s="17">
        <v>8.3815360618800294E-2</v>
      </c>
      <c r="T1078" s="17">
        <v>4.6219406249758503E-2</v>
      </c>
      <c r="U1078" s="17">
        <v>6.3919900778063796E-2</v>
      </c>
      <c r="V1078" s="17">
        <v>7.63834293568319E-2</v>
      </c>
      <c r="W1078" s="17">
        <v>4.8675220753563203E-2</v>
      </c>
      <c r="X1078" s="17">
        <v>6.0288258535940997E-2</v>
      </c>
      <c r="Y1078" s="17">
        <v>6.43621773522952E-2</v>
      </c>
      <c r="Z1078" s="17">
        <v>7.42088401727031E-2</v>
      </c>
      <c r="AA1078" s="17">
        <v>7.2411595414917707E-2</v>
      </c>
      <c r="AB1078" s="17">
        <v>5.8737468842136202E-2</v>
      </c>
      <c r="AC1078" s="17">
        <v>7.0606196880170696E-2</v>
      </c>
      <c r="AD1078" s="17">
        <v>5.0201760381511099E-2</v>
      </c>
      <c r="AE1078" s="17"/>
      <c r="AF1078" s="17">
        <v>6.2914750331824407E-2</v>
      </c>
      <c r="AG1078" s="17">
        <v>6.8310053719389696E-2</v>
      </c>
      <c r="AH1078" s="17"/>
      <c r="AI1078" s="17">
        <v>5.2195450563453399E-2</v>
      </c>
      <c r="AJ1078" s="17">
        <v>7.0723515558172897E-2</v>
      </c>
      <c r="AK1078" s="17"/>
      <c r="AL1078" s="17">
        <v>2.94567753028908E-2</v>
      </c>
      <c r="AM1078" s="17">
        <v>6.7664648486935597E-2</v>
      </c>
      <c r="AN1078" s="17"/>
      <c r="AO1078" s="17">
        <v>0</v>
      </c>
      <c r="AP1078" s="17">
        <v>8.2677169134011796E-2</v>
      </c>
    </row>
    <row r="1079" spans="2:42" x14ac:dyDescent="0.35">
      <c r="B1079" t="s">
        <v>402</v>
      </c>
      <c r="C1079" s="17">
        <v>1.4510618542698099E-2</v>
      </c>
      <c r="D1079" s="17">
        <v>2.0880708391271399E-2</v>
      </c>
      <c r="E1079" s="17">
        <v>8.3966838226759693E-3</v>
      </c>
      <c r="F1079" s="17"/>
      <c r="G1079" s="17">
        <v>3.2954515589004203E-2</v>
      </c>
      <c r="H1079" s="17">
        <v>2.6850009109901499E-2</v>
      </c>
      <c r="I1079" s="17">
        <v>1.5376938010872599E-2</v>
      </c>
      <c r="J1079" s="17">
        <v>8.6075126720860998E-3</v>
      </c>
      <c r="K1079" s="17">
        <v>5.8342376717995404E-3</v>
      </c>
      <c r="L1079" s="17">
        <v>1.9954490326990299E-3</v>
      </c>
      <c r="M1079" s="17"/>
      <c r="N1079" s="17">
        <v>2.1288519374230899E-2</v>
      </c>
      <c r="O1079" s="17">
        <v>8.3922685718919605E-3</v>
      </c>
      <c r="P1079" s="17">
        <v>1.87314220881982E-2</v>
      </c>
      <c r="Q1079" s="17">
        <v>1.00245796081825E-2</v>
      </c>
      <c r="R1079" s="17"/>
      <c r="S1079" s="17">
        <v>2.8358884222401699E-2</v>
      </c>
      <c r="T1079" s="17">
        <v>9.7953430032917694E-3</v>
      </c>
      <c r="U1079" s="17">
        <v>9.7946592255028792E-3</v>
      </c>
      <c r="V1079" s="17">
        <v>1.1022729833810601E-2</v>
      </c>
      <c r="W1079" s="17">
        <v>1.28588413980664E-2</v>
      </c>
      <c r="X1079" s="17">
        <v>2.28600891195458E-2</v>
      </c>
      <c r="Y1079" s="17">
        <v>8.7280091079239199E-3</v>
      </c>
      <c r="Z1079" s="17">
        <v>1.5682615947366099E-2</v>
      </c>
      <c r="AA1079" s="17">
        <v>1.57384694943122E-2</v>
      </c>
      <c r="AB1079" s="17">
        <v>4.6360828642656397E-3</v>
      </c>
      <c r="AC1079" s="17">
        <v>1.28739582813556E-2</v>
      </c>
      <c r="AD1079" s="17">
        <v>1.39434168423188E-2</v>
      </c>
      <c r="AE1079" s="17"/>
      <c r="AF1079" s="17">
        <v>1.0583398654627501E-2</v>
      </c>
      <c r="AG1079" s="17">
        <v>1.9939818764758099E-2</v>
      </c>
      <c r="AH1079" s="17"/>
      <c r="AI1079" s="17">
        <v>1.9104026250100301E-2</v>
      </c>
      <c r="AJ1079" s="17">
        <v>1.2439763462268799E-2</v>
      </c>
      <c r="AK1079" s="17"/>
      <c r="AL1079" s="17">
        <v>0</v>
      </c>
      <c r="AM1079" s="17">
        <v>1.56133605709131E-2</v>
      </c>
      <c r="AN1079" s="17"/>
      <c r="AO1079" s="17">
        <v>0</v>
      </c>
      <c r="AP1079" s="17">
        <v>1.8466506125946702E-2</v>
      </c>
    </row>
    <row r="1080" spans="2:42" x14ac:dyDescent="0.35">
      <c r="B1080" t="s">
        <v>403</v>
      </c>
      <c r="C1080" s="17">
        <v>2.3425191382666001E-2</v>
      </c>
      <c r="D1080" s="17">
        <v>2.8019330013143901E-2</v>
      </c>
      <c r="E1080" s="17">
        <v>1.9109755420898999E-2</v>
      </c>
      <c r="F1080" s="17"/>
      <c r="G1080" s="17">
        <v>5.05186848194316E-2</v>
      </c>
      <c r="H1080" s="17">
        <v>3.3568726237392897E-2</v>
      </c>
      <c r="I1080" s="17">
        <v>3.8095499358529801E-2</v>
      </c>
      <c r="J1080" s="17">
        <v>1.31688759745009E-2</v>
      </c>
      <c r="K1080" s="17">
        <v>4.99204188817182E-3</v>
      </c>
      <c r="L1080" s="17">
        <v>5.7596895123423596E-3</v>
      </c>
      <c r="M1080" s="17"/>
      <c r="N1080" s="17">
        <v>2.2691236700123001E-2</v>
      </c>
      <c r="O1080" s="17">
        <v>2.17421092127696E-2</v>
      </c>
      <c r="P1080" s="17">
        <v>2.5937298923448399E-2</v>
      </c>
      <c r="Q1080" s="17">
        <v>2.4067705036158401E-2</v>
      </c>
      <c r="R1080" s="17"/>
      <c r="S1080" s="17">
        <v>4.0305142523376102E-2</v>
      </c>
      <c r="T1080" s="17">
        <v>8.0754872536163893E-3</v>
      </c>
      <c r="U1080" s="17">
        <v>9.7065461542731307E-3</v>
      </c>
      <c r="V1080" s="17">
        <v>1.7245211694448599E-2</v>
      </c>
      <c r="W1080" s="17">
        <v>3.51656044077263E-2</v>
      </c>
      <c r="X1080" s="17">
        <v>4.42925563015849E-2</v>
      </c>
      <c r="Y1080" s="17">
        <v>1.7111842649700799E-2</v>
      </c>
      <c r="Z1080" s="17">
        <v>1.55195344128959E-2</v>
      </c>
      <c r="AA1080" s="17">
        <v>2.9978265641110498E-2</v>
      </c>
      <c r="AB1080" s="17">
        <v>1.02518611682731E-2</v>
      </c>
      <c r="AC1080" s="17">
        <v>1.34721443609425E-2</v>
      </c>
      <c r="AD1080" s="17">
        <v>3.5731234142083901E-2</v>
      </c>
      <c r="AE1080" s="17"/>
      <c r="AF1080" s="17">
        <v>1.94115571531614E-2</v>
      </c>
      <c r="AG1080" s="17">
        <v>2.90499519406071E-2</v>
      </c>
      <c r="AH1080" s="17"/>
      <c r="AI1080" s="17">
        <v>1.99404566189492E-2</v>
      </c>
      <c r="AJ1080" s="17">
        <v>2.4996221247435599E-2</v>
      </c>
      <c r="AK1080" s="17"/>
      <c r="AL1080" s="17">
        <v>2.2054627588701199E-2</v>
      </c>
      <c r="AM1080" s="17">
        <v>2.35293480933884E-2</v>
      </c>
      <c r="AN1080" s="17"/>
      <c r="AO1080" s="17">
        <v>0</v>
      </c>
      <c r="AP1080" s="17">
        <v>2.9811371506775201E-2</v>
      </c>
    </row>
    <row r="1081" spans="2:42" x14ac:dyDescent="0.35">
      <c r="B1081" t="s">
        <v>404</v>
      </c>
      <c r="C1081" s="17">
        <v>2.8990611963547902E-3</v>
      </c>
      <c r="D1081" s="17">
        <v>2.0546131124753401E-3</v>
      </c>
      <c r="E1081" s="17">
        <v>3.74451715177664E-3</v>
      </c>
      <c r="F1081" s="17"/>
      <c r="G1081" s="17">
        <v>9.50688609591753E-3</v>
      </c>
      <c r="H1081" s="17">
        <v>1.9359139929817899E-3</v>
      </c>
      <c r="I1081" s="17">
        <v>1.89809537435376E-3</v>
      </c>
      <c r="J1081" s="17">
        <v>1.99461174746926E-3</v>
      </c>
      <c r="K1081" s="17">
        <v>2.0821229148612801E-3</v>
      </c>
      <c r="L1081" s="17">
        <v>1.3631272553619E-3</v>
      </c>
      <c r="M1081" s="17"/>
      <c r="N1081" s="17">
        <v>3.44094105674245E-3</v>
      </c>
      <c r="O1081" s="17">
        <v>2.4055349748951702E-3</v>
      </c>
      <c r="P1081" s="17">
        <v>3.3116103166312E-3</v>
      </c>
      <c r="Q1081" s="17">
        <v>2.5020511059336802E-3</v>
      </c>
      <c r="R1081" s="17"/>
      <c r="S1081" s="17">
        <v>2.2651179621780899E-3</v>
      </c>
      <c r="T1081" s="17">
        <v>4.4398310605344099E-3</v>
      </c>
      <c r="U1081" s="17">
        <v>0</v>
      </c>
      <c r="V1081" s="17">
        <v>3.7611442174519802E-3</v>
      </c>
      <c r="W1081" s="17">
        <v>0</v>
      </c>
      <c r="X1081" s="17">
        <v>0</v>
      </c>
      <c r="Y1081" s="17">
        <v>4.5547856933213704E-3</v>
      </c>
      <c r="Z1081" s="17">
        <v>7.1783198461278603E-3</v>
      </c>
      <c r="AA1081" s="17">
        <v>9.2306851170255808E-3</v>
      </c>
      <c r="AB1081" s="17">
        <v>0</v>
      </c>
      <c r="AC1081" s="17">
        <v>0</v>
      </c>
      <c r="AD1081" s="17">
        <v>0</v>
      </c>
      <c r="AE1081" s="17"/>
      <c r="AF1081" s="17">
        <v>1.6403891784917801E-3</v>
      </c>
      <c r="AG1081" s="17">
        <v>4.6236098800494499E-3</v>
      </c>
      <c r="AH1081" s="17"/>
      <c r="AI1081" s="17">
        <v>2.87780445886745E-3</v>
      </c>
      <c r="AJ1081" s="17">
        <v>2.9086444133525099E-3</v>
      </c>
      <c r="AK1081" s="17"/>
      <c r="AL1081" s="17">
        <v>4.5743687615786002E-3</v>
      </c>
      <c r="AM1081" s="17">
        <v>2.77174532371141E-3</v>
      </c>
      <c r="AN1081" s="17"/>
      <c r="AO1081" s="17">
        <v>0</v>
      </c>
      <c r="AP1081" s="17">
        <v>3.6894038103509898E-3</v>
      </c>
    </row>
    <row r="1082" spans="2:42" x14ac:dyDescent="0.35">
      <c r="B1082" t="s">
        <v>405</v>
      </c>
      <c r="C1082" s="17">
        <v>1.7805937224940799E-2</v>
      </c>
      <c r="D1082" s="17">
        <v>1.9978832340571101E-2</v>
      </c>
      <c r="E1082" s="17">
        <v>1.5813628534852301E-2</v>
      </c>
      <c r="F1082" s="17"/>
      <c r="G1082" s="17">
        <v>2.5660892096227801E-2</v>
      </c>
      <c r="H1082" s="17">
        <v>1.8126065650930501E-2</v>
      </c>
      <c r="I1082" s="17">
        <v>8.6401085446979106E-3</v>
      </c>
      <c r="J1082" s="17">
        <v>2.26873843980149E-2</v>
      </c>
      <c r="K1082" s="17">
        <v>1.2948902098428401E-2</v>
      </c>
      <c r="L1082" s="17">
        <v>1.9045551457332E-2</v>
      </c>
      <c r="M1082" s="17"/>
      <c r="N1082" s="17">
        <v>2.0470923663406599E-2</v>
      </c>
      <c r="O1082" s="17">
        <v>2.18390254061403E-2</v>
      </c>
      <c r="P1082" s="17">
        <v>1.87144140387451E-2</v>
      </c>
      <c r="Q1082" s="17">
        <v>1.01766705140431E-2</v>
      </c>
      <c r="R1082" s="17"/>
      <c r="S1082" s="17">
        <v>1.61280278941184E-2</v>
      </c>
      <c r="T1082" s="17">
        <v>3.2548583702774997E-2</v>
      </c>
      <c r="U1082" s="17">
        <v>1.20700798962499E-2</v>
      </c>
      <c r="V1082" s="17">
        <v>1.7000701383012799E-2</v>
      </c>
      <c r="W1082" s="17">
        <v>1.2840156095363899E-2</v>
      </c>
      <c r="X1082" s="17">
        <v>1.09924000014454E-2</v>
      </c>
      <c r="Y1082" s="17">
        <v>3.4288598316328502E-2</v>
      </c>
      <c r="Z1082" s="17">
        <v>2.4101889359396202E-2</v>
      </c>
      <c r="AA1082" s="17">
        <v>8.2617253469903906E-3</v>
      </c>
      <c r="AB1082" s="17">
        <v>2.26958107507686E-2</v>
      </c>
      <c r="AC1082" s="17">
        <v>5.4436562799288404E-3</v>
      </c>
      <c r="AD1082" s="17">
        <v>0</v>
      </c>
      <c r="AE1082" s="17"/>
      <c r="AF1082" s="17">
        <v>1.4805006387076901E-2</v>
      </c>
      <c r="AG1082" s="17">
        <v>2.2014060631173199E-2</v>
      </c>
      <c r="AH1082" s="17"/>
      <c r="AI1082" s="17">
        <v>7.8803401395009503E-3</v>
      </c>
      <c r="AJ1082" s="17">
        <v>2.2280713787351001E-2</v>
      </c>
      <c r="AK1082" s="17"/>
      <c r="AL1082" s="17">
        <v>1.8891038244705598E-2</v>
      </c>
      <c r="AM1082" s="17">
        <v>1.7723474406706501E-2</v>
      </c>
      <c r="AN1082" s="17"/>
      <c r="AO1082" s="17">
        <v>0</v>
      </c>
      <c r="AP1082" s="17">
        <v>2.2660195213253201E-2</v>
      </c>
    </row>
    <row r="1083" spans="2:42" x14ac:dyDescent="0.35">
      <c r="B1083" t="s">
        <v>406</v>
      </c>
      <c r="C1083" s="17">
        <v>6.9765743700111599E-3</v>
      </c>
      <c r="D1083" s="17">
        <v>5.3026328305795199E-3</v>
      </c>
      <c r="E1083" s="17">
        <v>8.6614299810800193E-3</v>
      </c>
      <c r="F1083" s="17"/>
      <c r="G1083" s="17">
        <v>1.14151344687459E-2</v>
      </c>
      <c r="H1083" s="17">
        <v>1.20621905041492E-2</v>
      </c>
      <c r="I1083" s="17">
        <v>4.3720036569431199E-3</v>
      </c>
      <c r="J1083" s="17">
        <v>8.08297788372094E-3</v>
      </c>
      <c r="K1083" s="17">
        <v>0</v>
      </c>
      <c r="L1083" s="17">
        <v>5.7529228500562603E-3</v>
      </c>
      <c r="M1083" s="17"/>
      <c r="N1083" s="17">
        <v>9.6521171182603095E-3</v>
      </c>
      <c r="O1083" s="17">
        <v>6.5840366684755802E-3</v>
      </c>
      <c r="P1083" s="17">
        <v>1.75997100013286E-3</v>
      </c>
      <c r="Q1083" s="17">
        <v>9.1783359849900905E-3</v>
      </c>
      <c r="R1083" s="17"/>
      <c r="S1083" s="17">
        <v>2.3757928437145501E-2</v>
      </c>
      <c r="T1083" s="17">
        <v>4.9206607934624098E-3</v>
      </c>
      <c r="U1083" s="17">
        <v>0</v>
      </c>
      <c r="V1083" s="17">
        <v>3.5542905313022499E-3</v>
      </c>
      <c r="W1083" s="17">
        <v>4.5081968628979596E-3</v>
      </c>
      <c r="X1083" s="17">
        <v>0</v>
      </c>
      <c r="Y1083" s="17">
        <v>4.81986650255402E-3</v>
      </c>
      <c r="Z1083" s="17">
        <v>0</v>
      </c>
      <c r="AA1083" s="17">
        <v>8.9626814739538103E-3</v>
      </c>
      <c r="AB1083" s="17">
        <v>7.0383608716518501E-3</v>
      </c>
      <c r="AC1083" s="17">
        <v>7.4413178657616397E-3</v>
      </c>
      <c r="AD1083" s="17">
        <v>0</v>
      </c>
      <c r="AE1083" s="17"/>
      <c r="AF1083" s="17">
        <v>3.89039958719335E-3</v>
      </c>
      <c r="AG1083" s="17">
        <v>1.03289813343938E-2</v>
      </c>
      <c r="AH1083" s="17"/>
      <c r="AI1083" s="17">
        <v>4.1304635477204697E-3</v>
      </c>
      <c r="AJ1083" s="17">
        <v>8.2596921403557608E-3</v>
      </c>
      <c r="AK1083" s="17"/>
      <c r="AL1083" s="17">
        <v>8.84190901233208E-3</v>
      </c>
      <c r="AM1083" s="17">
        <v>6.8348172904821296E-3</v>
      </c>
      <c r="AN1083" s="17"/>
      <c r="AO1083" s="17">
        <v>0</v>
      </c>
      <c r="AP1083" s="17">
        <v>8.8785293998899697E-3</v>
      </c>
    </row>
    <row r="1084" spans="2:42" x14ac:dyDescent="0.35">
      <c r="B1084" t="s">
        <v>407</v>
      </c>
      <c r="C1084" s="17">
        <v>7.7616745964399301E-3</v>
      </c>
      <c r="D1084" s="17">
        <v>8.7272075689879599E-3</v>
      </c>
      <c r="E1084" s="17">
        <v>6.8752949927099001E-3</v>
      </c>
      <c r="F1084" s="17"/>
      <c r="G1084" s="17">
        <v>1.4615697628699501E-2</v>
      </c>
      <c r="H1084" s="17">
        <v>8.4339201958948395E-3</v>
      </c>
      <c r="I1084" s="17">
        <v>7.8564344078579998E-3</v>
      </c>
      <c r="J1084" s="17">
        <v>5.8911021638212401E-3</v>
      </c>
      <c r="K1084" s="17">
        <v>4.0720247704654298E-3</v>
      </c>
      <c r="L1084" s="17">
        <v>6.5444759155306202E-3</v>
      </c>
      <c r="M1084" s="17"/>
      <c r="N1084" s="17">
        <v>9.8466196642781802E-3</v>
      </c>
      <c r="O1084" s="17">
        <v>6.1266249213204503E-3</v>
      </c>
      <c r="P1084" s="17">
        <v>7.0698656444678296E-3</v>
      </c>
      <c r="Q1084" s="17">
        <v>7.92048639142005E-3</v>
      </c>
      <c r="R1084" s="17"/>
      <c r="S1084" s="17">
        <v>4.5635270710141201E-2</v>
      </c>
      <c r="T1084" s="17">
        <v>2.6899007006049398E-3</v>
      </c>
      <c r="U1084" s="17">
        <v>0</v>
      </c>
      <c r="V1084" s="17">
        <v>0</v>
      </c>
      <c r="W1084" s="17">
        <v>0</v>
      </c>
      <c r="X1084" s="17">
        <v>0</v>
      </c>
      <c r="Y1084" s="17">
        <v>0</v>
      </c>
      <c r="Z1084" s="17">
        <v>1.8493291038232398E-2</v>
      </c>
      <c r="AA1084" s="17">
        <v>2.6315922137766E-3</v>
      </c>
      <c r="AB1084" s="17">
        <v>0</v>
      </c>
      <c r="AC1084" s="17">
        <v>0</v>
      </c>
      <c r="AD1084" s="17">
        <v>0</v>
      </c>
      <c r="AE1084" s="17"/>
      <c r="AF1084" s="17">
        <v>7.5416462184206799E-3</v>
      </c>
      <c r="AG1084" s="17">
        <v>8.1273724677861404E-3</v>
      </c>
      <c r="AH1084" s="17"/>
      <c r="AI1084" s="17">
        <v>2.5201329454897E-3</v>
      </c>
      <c r="AJ1084" s="17">
        <v>1.01247291843574E-2</v>
      </c>
      <c r="AK1084" s="17"/>
      <c r="AL1084" s="17">
        <v>5.2787200592373301E-3</v>
      </c>
      <c r="AM1084" s="17">
        <v>7.9503680221725097E-3</v>
      </c>
      <c r="AN1084" s="17"/>
      <c r="AO1084" s="17">
        <v>0</v>
      </c>
      <c r="AP1084" s="17">
        <v>9.8776637991692205E-3</v>
      </c>
    </row>
    <row r="1085" spans="2:42" x14ac:dyDescent="0.35">
      <c r="B1085" t="s">
        <v>107</v>
      </c>
      <c r="C1085" s="17">
        <v>5.0300119211948699E-2</v>
      </c>
      <c r="D1085" s="17">
        <v>4.9034717210253799E-2</v>
      </c>
      <c r="E1085" s="17">
        <v>5.1900218488641403E-2</v>
      </c>
      <c r="F1085" s="17"/>
      <c r="G1085" s="17">
        <v>2.6114499166996898E-2</v>
      </c>
      <c r="H1085" s="17">
        <v>4.1152345532066502E-2</v>
      </c>
      <c r="I1085" s="17">
        <v>3.9650039023766598E-2</v>
      </c>
      <c r="J1085" s="17">
        <v>6.9506442394015405E-2</v>
      </c>
      <c r="K1085" s="17">
        <v>5.8114854654675502E-2</v>
      </c>
      <c r="L1085" s="17">
        <v>6.1784818088921598E-2</v>
      </c>
      <c r="M1085" s="17"/>
      <c r="N1085" s="17">
        <v>3.7358668211591103E-2</v>
      </c>
      <c r="O1085" s="17">
        <v>3.75596644476619E-2</v>
      </c>
      <c r="P1085" s="17">
        <v>6.0106737620195902E-2</v>
      </c>
      <c r="Q1085" s="17">
        <v>6.8341911466858002E-2</v>
      </c>
      <c r="R1085" s="17"/>
      <c r="S1085" s="17">
        <v>2.24743538463405E-2</v>
      </c>
      <c r="T1085" s="17">
        <v>6.7699525471195898E-2</v>
      </c>
      <c r="U1085" s="17">
        <v>6.5329974041351505E-2</v>
      </c>
      <c r="V1085" s="17">
        <v>3.5780409328095099E-2</v>
      </c>
      <c r="W1085" s="17">
        <v>7.0027420072669794E-2</v>
      </c>
      <c r="X1085" s="17">
        <v>3.6773644003241603E-2</v>
      </c>
      <c r="Y1085" s="17">
        <v>8.4429850983645499E-2</v>
      </c>
      <c r="Z1085" s="17">
        <v>5.11173189568195E-2</v>
      </c>
      <c r="AA1085" s="17">
        <v>3.8715080574946097E-2</v>
      </c>
      <c r="AB1085" s="17">
        <v>4.1794509424592903E-2</v>
      </c>
      <c r="AC1085" s="17">
        <v>5.7835603721655797E-2</v>
      </c>
      <c r="AD1085" s="17">
        <v>6.6010631625927199E-2</v>
      </c>
      <c r="AE1085" s="17"/>
      <c r="AF1085" s="17">
        <v>5.35188294007026E-2</v>
      </c>
      <c r="AG1085" s="17">
        <v>4.6401012334512E-2</v>
      </c>
      <c r="AH1085" s="17"/>
      <c r="AI1085" s="17">
        <v>3.3270973869394802E-2</v>
      </c>
      <c r="AJ1085" s="17">
        <v>5.7977402482747603E-2</v>
      </c>
      <c r="AK1085" s="17"/>
      <c r="AL1085" s="17">
        <v>4.3790903934305903E-2</v>
      </c>
      <c r="AM1085" s="17">
        <v>5.0794790423671E-2</v>
      </c>
      <c r="AN1085" s="17"/>
      <c r="AO1085" s="17">
        <v>0</v>
      </c>
      <c r="AP1085" s="17">
        <v>6.4012947265484704E-2</v>
      </c>
    </row>
    <row r="1086" spans="2:42" x14ac:dyDescent="0.35">
      <c r="B1086" t="s">
        <v>99</v>
      </c>
      <c r="C1086" s="17">
        <v>2.0187740419899802E-2</v>
      </c>
      <c r="D1086" s="17">
        <v>1.8431702290287299E-2</v>
      </c>
      <c r="E1086" s="17">
        <v>2.20485300991324E-2</v>
      </c>
      <c r="F1086" s="17"/>
      <c r="G1086" s="17">
        <v>2.3215025580264202E-2</v>
      </c>
      <c r="H1086" s="17">
        <v>2.0994252552872902E-2</v>
      </c>
      <c r="I1086" s="17">
        <v>7.3644015747125098E-3</v>
      </c>
      <c r="J1086" s="17">
        <v>2.4502419415446602E-2</v>
      </c>
      <c r="K1086" s="17">
        <v>1.6859292950086702E-2</v>
      </c>
      <c r="L1086" s="17">
        <v>2.6673536568789999E-2</v>
      </c>
      <c r="M1086" s="17"/>
      <c r="N1086" s="17">
        <v>1.08324045860177E-2</v>
      </c>
      <c r="O1086" s="17">
        <v>1.99242339224531E-2</v>
      </c>
      <c r="P1086" s="17">
        <v>2.5618296151658299E-2</v>
      </c>
      <c r="Q1086" s="17">
        <v>2.4735642683043201E-2</v>
      </c>
      <c r="R1086" s="17"/>
      <c r="S1086" s="17">
        <v>2.2048121411600601E-2</v>
      </c>
      <c r="T1086" s="17">
        <v>1.65620851765973E-2</v>
      </c>
      <c r="U1086" s="17">
        <v>3.5119263338773299E-2</v>
      </c>
      <c r="V1086" s="17">
        <v>1.86596025092053E-2</v>
      </c>
      <c r="W1086" s="17">
        <v>1.4387272754010401E-2</v>
      </c>
      <c r="X1086" s="17">
        <v>3.1430678894772697E-2</v>
      </c>
      <c r="Y1086" s="17">
        <v>1.93912123221631E-2</v>
      </c>
      <c r="Z1086" s="17">
        <v>1.5129711734826299E-2</v>
      </c>
      <c r="AA1086" s="17">
        <v>2.0586958797104801E-2</v>
      </c>
      <c r="AB1086" s="17">
        <v>2.1471957888941798E-2</v>
      </c>
      <c r="AC1086" s="17">
        <v>5.2717569682178798E-3</v>
      </c>
      <c r="AD1086" s="17">
        <v>0</v>
      </c>
      <c r="AE1086" s="17"/>
      <c r="AF1086" s="17">
        <v>1.1568081829127899E-2</v>
      </c>
      <c r="AG1086" s="17">
        <v>3.09642773179667E-2</v>
      </c>
      <c r="AH1086" s="17"/>
      <c r="AI1086" s="17">
        <v>1.06440895614679E-3</v>
      </c>
      <c r="AJ1086" s="17">
        <v>2.8809149761080202E-2</v>
      </c>
      <c r="AK1086" s="17"/>
      <c r="AL1086" s="17">
        <v>0</v>
      </c>
      <c r="AM1086" s="17">
        <v>2.17219182876601E-2</v>
      </c>
      <c r="AN1086" s="17"/>
      <c r="AO1086" s="17">
        <v>0</v>
      </c>
      <c r="AP1086" s="17">
        <v>2.5691326047620301E-2</v>
      </c>
    </row>
    <row r="1087" spans="2:42" x14ac:dyDescent="0.35">
      <c r="B1087" t="s">
        <v>75</v>
      </c>
      <c r="C1087" s="17">
        <v>9.8828189100619909E-3</v>
      </c>
      <c r="D1087" s="17">
        <v>8.3893974874043407E-3</v>
      </c>
      <c r="E1087" s="17">
        <v>1.0799476811280699E-2</v>
      </c>
      <c r="F1087" s="17"/>
      <c r="G1087" s="17">
        <v>4.8026129568563898E-2</v>
      </c>
      <c r="H1087" s="17">
        <v>1.1212274704884799E-2</v>
      </c>
      <c r="I1087" s="17">
        <v>0</v>
      </c>
      <c r="J1087" s="17">
        <v>5.3941206036452602E-3</v>
      </c>
      <c r="K1087" s="17">
        <v>2.3849816565917801E-3</v>
      </c>
      <c r="L1087" s="17">
        <v>0</v>
      </c>
      <c r="M1087" s="17"/>
      <c r="N1087" s="17">
        <v>4.5858686899250102E-3</v>
      </c>
      <c r="O1087" s="17">
        <v>6.1418041464487098E-3</v>
      </c>
      <c r="P1087" s="17">
        <v>1.0707139151103299E-2</v>
      </c>
      <c r="Q1087" s="17">
        <v>1.75509812373578E-2</v>
      </c>
      <c r="R1087" s="17"/>
      <c r="S1087" s="17">
        <v>1.8056754067716299E-2</v>
      </c>
      <c r="T1087" s="17">
        <v>1.35348358026196E-2</v>
      </c>
      <c r="U1087" s="17">
        <v>0</v>
      </c>
      <c r="V1087" s="17">
        <v>7.1570523335837697E-3</v>
      </c>
      <c r="W1087" s="17">
        <v>1.48485411695374E-2</v>
      </c>
      <c r="X1087" s="17">
        <v>1.50937830026244E-2</v>
      </c>
      <c r="Y1087" s="17">
        <v>1.6060149644211E-2</v>
      </c>
      <c r="Z1087" s="17">
        <v>7.4914681831298301E-3</v>
      </c>
      <c r="AA1087" s="17">
        <v>2.66834217462706E-3</v>
      </c>
      <c r="AB1087" s="17">
        <v>7.4817845728910003E-3</v>
      </c>
      <c r="AC1087" s="17">
        <v>0</v>
      </c>
      <c r="AD1087" s="17">
        <v>0</v>
      </c>
      <c r="AE1087" s="17"/>
      <c r="AF1087" s="17">
        <v>2.3463847469219899E-3</v>
      </c>
      <c r="AG1087" s="17">
        <v>1.7745686082170101E-2</v>
      </c>
      <c r="AH1087" s="17"/>
      <c r="AI1087" s="17">
        <v>1.1040654982129999E-3</v>
      </c>
      <c r="AJ1087" s="17">
        <v>1.3840561671164601E-2</v>
      </c>
      <c r="AK1087" s="17"/>
      <c r="AL1087" s="17">
        <v>4.8575233247631997E-3</v>
      </c>
      <c r="AM1087" s="17">
        <v>1.0264718870412101E-2</v>
      </c>
      <c r="AN1087" s="17"/>
      <c r="AO1087" s="17">
        <v>0</v>
      </c>
      <c r="AP1087" s="17">
        <v>1.25770748784598E-2</v>
      </c>
    </row>
    <row r="1088" spans="2:42" x14ac:dyDescent="0.35"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</row>
    <row r="1089" spans="2:42" x14ac:dyDescent="0.35">
      <c r="B1089" s="6" t="s">
        <v>424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</row>
    <row r="1090" spans="2:42" x14ac:dyDescent="0.35">
      <c r="B1090" s="24" t="s">
        <v>59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  <c r="AL1090" s="17"/>
      <c r="AM1090" s="17"/>
      <c r="AN1090" s="17"/>
      <c r="AO1090" s="17"/>
      <c r="AP1090" s="17"/>
    </row>
    <row r="1091" spans="2:42" x14ac:dyDescent="0.35">
      <c r="B1091" t="s">
        <v>409</v>
      </c>
      <c r="C1091" s="17">
        <v>0.19533510496926701</v>
      </c>
      <c r="D1091" s="17">
        <v>0.18816452547652099</v>
      </c>
      <c r="E1091" s="17">
        <v>0.20375197278917401</v>
      </c>
      <c r="F1091" s="17"/>
      <c r="G1091" s="17">
        <v>0.16696076987460401</v>
      </c>
      <c r="H1091" s="17">
        <v>0.20611387951478899</v>
      </c>
      <c r="I1091" s="17">
        <v>0.19925787561625999</v>
      </c>
      <c r="J1091" s="17">
        <v>0.18975755840400901</v>
      </c>
      <c r="K1091" s="17">
        <v>0.199419086442024</v>
      </c>
      <c r="L1091" s="17">
        <v>0.20410712062404399</v>
      </c>
      <c r="M1091" s="17"/>
      <c r="N1091" s="17">
        <v>0.19236372780368399</v>
      </c>
      <c r="O1091" s="17">
        <v>0.18966758470282899</v>
      </c>
      <c r="P1091" s="17">
        <v>0.22099274495364199</v>
      </c>
      <c r="Q1091" s="17">
        <v>0.18034702954620499</v>
      </c>
      <c r="R1091" s="17"/>
      <c r="S1091" s="17">
        <v>0.236443404786774</v>
      </c>
      <c r="T1091" s="17">
        <v>0.1719524237641</v>
      </c>
      <c r="U1091" s="17">
        <v>0.19586036456053599</v>
      </c>
      <c r="V1091" s="17">
        <v>0.21965111001915799</v>
      </c>
      <c r="W1091" s="17">
        <v>0.197964774792625</v>
      </c>
      <c r="X1091" s="17">
        <v>0.22025198032954199</v>
      </c>
      <c r="Y1091" s="17">
        <v>0.168453221691021</v>
      </c>
      <c r="Z1091" s="17">
        <v>0.188440463914783</v>
      </c>
      <c r="AA1091" s="17">
        <v>0.187625664412051</v>
      </c>
      <c r="AB1091" s="17">
        <v>0.17461232925915099</v>
      </c>
      <c r="AC1091" s="17">
        <v>0.22980343214764801</v>
      </c>
      <c r="AD1091" s="17">
        <v>6.3286506278538102E-2</v>
      </c>
      <c r="AE1091" s="17"/>
      <c r="AF1091" s="17">
        <v>0.18634495885952801</v>
      </c>
      <c r="AG1091" s="17">
        <v>0.20680736592288501</v>
      </c>
      <c r="AH1091" s="17"/>
      <c r="AI1091" s="17">
        <v>0.17476762287754999</v>
      </c>
      <c r="AJ1091" s="17">
        <v>0.20460758359393499</v>
      </c>
      <c r="AK1091" s="17"/>
      <c r="AL1091" s="17">
        <v>0</v>
      </c>
      <c r="AM1091" s="17">
        <v>0.21017969820294399</v>
      </c>
      <c r="AN1091" s="17"/>
      <c r="AO1091" s="17">
        <v>0.15937811555103901</v>
      </c>
      <c r="AP1091" s="17">
        <v>0.20513770625411401</v>
      </c>
    </row>
    <row r="1092" spans="2:42" x14ac:dyDescent="0.35">
      <c r="B1092" t="s">
        <v>410</v>
      </c>
      <c r="C1092" s="17">
        <v>0.20012141757809801</v>
      </c>
      <c r="D1092" s="17">
        <v>0.20436515668678501</v>
      </c>
      <c r="E1092" s="17">
        <v>0.195508602322432</v>
      </c>
      <c r="F1092" s="17"/>
      <c r="G1092" s="17">
        <v>0.161123275760682</v>
      </c>
      <c r="H1092" s="17">
        <v>0.16582244250790501</v>
      </c>
      <c r="I1092" s="17">
        <v>0.21049953989639</v>
      </c>
      <c r="J1092" s="17">
        <v>0.23714821176176501</v>
      </c>
      <c r="K1092" s="17">
        <v>0.24564085939278499</v>
      </c>
      <c r="L1092" s="17">
        <v>0.18517190949668899</v>
      </c>
      <c r="M1092" s="17"/>
      <c r="N1092" s="17">
        <v>0.19809750880152599</v>
      </c>
      <c r="O1092" s="17">
        <v>0.22764451139986</v>
      </c>
      <c r="P1092" s="17">
        <v>0.17704666314061199</v>
      </c>
      <c r="Q1092" s="17">
        <v>0.19413810630028799</v>
      </c>
      <c r="R1092" s="17"/>
      <c r="S1092" s="17">
        <v>0.17487741905456</v>
      </c>
      <c r="T1092" s="17">
        <v>0.246549706066407</v>
      </c>
      <c r="U1092" s="17">
        <v>0.19969705182780301</v>
      </c>
      <c r="V1092" s="17">
        <v>0.20271314404824001</v>
      </c>
      <c r="W1092" s="17">
        <v>0.159994050771472</v>
      </c>
      <c r="X1092" s="17">
        <v>0.19827489814976701</v>
      </c>
      <c r="Y1092" s="17">
        <v>0.20095469539253399</v>
      </c>
      <c r="Z1092" s="17">
        <v>0.22306121068627099</v>
      </c>
      <c r="AA1092" s="17">
        <v>0.191236157227342</v>
      </c>
      <c r="AB1092" s="17">
        <v>0.201035254503768</v>
      </c>
      <c r="AC1092" s="17">
        <v>0.135988165962482</v>
      </c>
      <c r="AD1092" s="17">
        <v>0.31346753233698399</v>
      </c>
      <c r="AE1092" s="17"/>
      <c r="AF1092" s="17">
        <v>0.202032806367729</v>
      </c>
      <c r="AG1092" s="17">
        <v>0.197762303438936</v>
      </c>
      <c r="AH1092" s="17"/>
      <c r="AI1092" s="17">
        <v>0.19760137550157</v>
      </c>
      <c r="AJ1092" s="17">
        <v>0.201257533130972</v>
      </c>
      <c r="AK1092" s="17"/>
      <c r="AL1092" s="17">
        <v>0</v>
      </c>
      <c r="AM1092" s="17">
        <v>0.21532974913611999</v>
      </c>
      <c r="AN1092" s="17"/>
      <c r="AO1092" s="17">
        <v>0.19150361939551699</v>
      </c>
      <c r="AP1092" s="17">
        <v>0.202470803355492</v>
      </c>
    </row>
    <row r="1093" spans="2:42" x14ac:dyDescent="0.35">
      <c r="B1093" t="s">
        <v>401</v>
      </c>
      <c r="C1093" s="17">
        <v>0.12248898548485899</v>
      </c>
      <c r="D1093" s="17">
        <v>0.134309505322637</v>
      </c>
      <c r="E1093" s="17">
        <v>0.111836637871175</v>
      </c>
      <c r="F1093" s="17"/>
      <c r="G1093" s="17">
        <v>9.9952188165915098E-2</v>
      </c>
      <c r="H1093" s="17">
        <v>0.12784085924004099</v>
      </c>
      <c r="I1093" s="17">
        <v>0.146978072901189</v>
      </c>
      <c r="J1093" s="17">
        <v>0.130659737080078</v>
      </c>
      <c r="K1093" s="17">
        <v>0.11980830739880199</v>
      </c>
      <c r="L1093" s="17">
        <v>0.10841042856448201</v>
      </c>
      <c r="M1093" s="17"/>
      <c r="N1093" s="17">
        <v>0.14460555032393199</v>
      </c>
      <c r="O1093" s="17">
        <v>0.119796370628461</v>
      </c>
      <c r="P1093" s="17">
        <v>9.9503965444914202E-2</v>
      </c>
      <c r="Q1093" s="17">
        <v>0.12325982886445599</v>
      </c>
      <c r="R1093" s="17"/>
      <c r="S1093" s="17">
        <v>0.14072979007831499</v>
      </c>
      <c r="T1093" s="17">
        <v>0.103214189813537</v>
      </c>
      <c r="U1093" s="17">
        <v>0.13572310892128001</v>
      </c>
      <c r="V1093" s="17">
        <v>0.114538990647182</v>
      </c>
      <c r="W1093" s="17">
        <v>0.113619892895939</v>
      </c>
      <c r="X1093" s="17">
        <v>9.8744681999472797E-2</v>
      </c>
      <c r="Y1093" s="17">
        <v>0.118223319107272</v>
      </c>
      <c r="Z1093" s="17">
        <v>0.131736449199955</v>
      </c>
      <c r="AA1093" s="17">
        <v>0.11482259304226899</v>
      </c>
      <c r="AB1093" s="17">
        <v>0.123155887803714</v>
      </c>
      <c r="AC1093" s="17">
        <v>0.12302380806547</v>
      </c>
      <c r="AD1093" s="17">
        <v>0.226074013466565</v>
      </c>
      <c r="AE1093" s="17"/>
      <c r="AF1093" s="17">
        <v>0.13012481762411199</v>
      </c>
      <c r="AG1093" s="17">
        <v>0.11326701242337001</v>
      </c>
      <c r="AH1093" s="17"/>
      <c r="AI1093" s="17">
        <v>0.13384016497940601</v>
      </c>
      <c r="AJ1093" s="17">
        <v>0.117371510785788</v>
      </c>
      <c r="AK1093" s="17"/>
      <c r="AL1093" s="17">
        <v>0</v>
      </c>
      <c r="AM1093" s="17">
        <v>0.13179759985509501</v>
      </c>
      <c r="AN1093" s="17"/>
      <c r="AO1093" s="17">
        <v>0.121144705420652</v>
      </c>
      <c r="AP1093" s="17">
        <v>0.12285546337129501</v>
      </c>
    </row>
    <row r="1094" spans="2:42" x14ac:dyDescent="0.35">
      <c r="B1094" t="s">
        <v>403</v>
      </c>
      <c r="C1094" s="17">
        <v>8.2110427881110504E-2</v>
      </c>
      <c r="D1094" s="17">
        <v>7.81279071023641E-2</v>
      </c>
      <c r="E1094" s="17">
        <v>8.5094730055056494E-2</v>
      </c>
      <c r="F1094" s="17"/>
      <c r="G1094" s="17">
        <v>0.11136466295538</v>
      </c>
      <c r="H1094" s="17">
        <v>0.110812045317084</v>
      </c>
      <c r="I1094" s="17">
        <v>9.6491948612579301E-2</v>
      </c>
      <c r="J1094" s="17">
        <v>8.1298364112781393E-2</v>
      </c>
      <c r="K1094" s="17">
        <v>5.2030248160944599E-2</v>
      </c>
      <c r="L1094" s="17">
        <v>4.8205630536404802E-2</v>
      </c>
      <c r="M1094" s="17"/>
      <c r="N1094" s="17">
        <v>8.13067233241241E-2</v>
      </c>
      <c r="O1094" s="17">
        <v>6.7431083676399897E-2</v>
      </c>
      <c r="P1094" s="17">
        <v>9.3575771745094405E-2</v>
      </c>
      <c r="Q1094" s="17">
        <v>8.9230677421390805E-2</v>
      </c>
      <c r="R1094" s="17"/>
      <c r="S1094" s="17">
        <v>0.11190606220169</v>
      </c>
      <c r="T1094" s="17">
        <v>5.53394274905398E-2</v>
      </c>
      <c r="U1094" s="17">
        <v>6.6038359683949194E-2</v>
      </c>
      <c r="V1094" s="17">
        <v>8.87715088008664E-2</v>
      </c>
      <c r="W1094" s="17">
        <v>8.0467490399519101E-2</v>
      </c>
      <c r="X1094" s="17">
        <v>7.2341628301133498E-2</v>
      </c>
      <c r="Y1094" s="17">
        <v>7.6389665608163404E-2</v>
      </c>
      <c r="Z1094" s="17">
        <v>0.10938608629572499</v>
      </c>
      <c r="AA1094" s="17">
        <v>8.3407454822507596E-2</v>
      </c>
      <c r="AB1094" s="17">
        <v>8.5218022934836393E-2</v>
      </c>
      <c r="AC1094" s="17">
        <v>9.4978443300740595E-2</v>
      </c>
      <c r="AD1094" s="17">
        <v>5.8659413588859698E-2</v>
      </c>
      <c r="AE1094" s="17"/>
      <c r="AF1094" s="17">
        <v>7.1964590662875097E-2</v>
      </c>
      <c r="AG1094" s="17">
        <v>9.5809678152165206E-2</v>
      </c>
      <c r="AH1094" s="17"/>
      <c r="AI1094" s="17">
        <v>6.6556227069501803E-2</v>
      </c>
      <c r="AJ1094" s="17">
        <v>8.9122758992244297E-2</v>
      </c>
      <c r="AK1094" s="17"/>
      <c r="AL1094" s="17">
        <v>0</v>
      </c>
      <c r="AM1094" s="17">
        <v>8.8350452695544299E-2</v>
      </c>
      <c r="AN1094" s="17"/>
      <c r="AO1094" s="17">
        <v>6.0054537486076302E-2</v>
      </c>
      <c r="AP1094" s="17">
        <v>8.8123308909887399E-2</v>
      </c>
    </row>
    <row r="1095" spans="2:42" x14ac:dyDescent="0.35">
      <c r="B1095" t="s">
        <v>411</v>
      </c>
      <c r="C1095" s="17">
        <v>5.1616325137785801E-2</v>
      </c>
      <c r="D1095" s="17">
        <v>4.2556869337367298E-2</v>
      </c>
      <c r="E1095" s="17">
        <v>5.9005062436242997E-2</v>
      </c>
      <c r="F1095" s="17"/>
      <c r="G1095" s="17">
        <v>7.47453891733528E-2</v>
      </c>
      <c r="H1095" s="17">
        <v>7.3031799738570699E-2</v>
      </c>
      <c r="I1095" s="17">
        <v>3.7444619584428997E-2</v>
      </c>
      <c r="J1095" s="17">
        <v>5.1119550502427398E-2</v>
      </c>
      <c r="K1095" s="17">
        <v>4.8630909057469897E-2</v>
      </c>
      <c r="L1095" s="17">
        <v>3.2582069969414901E-2</v>
      </c>
      <c r="M1095" s="17"/>
      <c r="N1095" s="17">
        <v>4.4196246801645897E-2</v>
      </c>
      <c r="O1095" s="17">
        <v>4.0592255209294298E-2</v>
      </c>
      <c r="P1095" s="17">
        <v>5.8322692811328902E-2</v>
      </c>
      <c r="Q1095" s="17">
        <v>6.5866957822329597E-2</v>
      </c>
      <c r="R1095" s="17"/>
      <c r="S1095" s="17">
        <v>3.2783391658169798E-2</v>
      </c>
      <c r="T1095" s="17">
        <v>5.3450378233971502E-2</v>
      </c>
      <c r="U1095" s="17">
        <v>4.78100272785607E-2</v>
      </c>
      <c r="V1095" s="17">
        <v>6.7747558619337497E-2</v>
      </c>
      <c r="W1095" s="17">
        <v>5.2439436026384102E-2</v>
      </c>
      <c r="X1095" s="17">
        <v>6.5460046192863303E-2</v>
      </c>
      <c r="Y1095" s="17">
        <v>5.4976695330215403E-2</v>
      </c>
      <c r="Z1095" s="17">
        <v>5.3703460876333001E-2</v>
      </c>
      <c r="AA1095" s="17">
        <v>4.1602882299434298E-2</v>
      </c>
      <c r="AB1095" s="17">
        <v>7.3719716260456994E-2</v>
      </c>
      <c r="AC1095" s="17">
        <v>4.6884135035106599E-2</v>
      </c>
      <c r="AD1095" s="17">
        <v>1.6128859123009699E-2</v>
      </c>
      <c r="AE1095" s="17"/>
      <c r="AF1095" s="17">
        <v>4.9799331205398603E-2</v>
      </c>
      <c r="AG1095" s="17">
        <v>5.4525772266068799E-2</v>
      </c>
      <c r="AH1095" s="17"/>
      <c r="AI1095" s="17">
        <v>3.5003778734910097E-2</v>
      </c>
      <c r="AJ1095" s="17">
        <v>5.9105792284763703E-2</v>
      </c>
      <c r="AK1095" s="17"/>
      <c r="AL1095" s="17">
        <v>0</v>
      </c>
      <c r="AM1095" s="17">
        <v>5.5538934701531199E-2</v>
      </c>
      <c r="AN1095" s="17"/>
      <c r="AO1095" s="17">
        <v>4.2876923723331101E-2</v>
      </c>
      <c r="AP1095" s="17">
        <v>5.3998862411351198E-2</v>
      </c>
    </row>
    <row r="1096" spans="2:42" x14ac:dyDescent="0.35">
      <c r="B1096" t="s">
        <v>412</v>
      </c>
      <c r="C1096" s="17">
        <v>8.5223492583991603E-2</v>
      </c>
      <c r="D1096" s="17">
        <v>7.7507133088582605E-2</v>
      </c>
      <c r="E1096" s="17">
        <v>9.3374881670621898E-2</v>
      </c>
      <c r="F1096" s="17"/>
      <c r="G1096" s="17">
        <v>8.1811771566387095E-2</v>
      </c>
      <c r="H1096" s="17">
        <v>4.0918938320056199E-2</v>
      </c>
      <c r="I1096" s="17">
        <v>5.41406853695846E-2</v>
      </c>
      <c r="J1096" s="17">
        <v>8.1551379908602395E-2</v>
      </c>
      <c r="K1096" s="17">
        <v>0.120255690233656</v>
      </c>
      <c r="L1096" s="17">
        <v>0.128512711680768</v>
      </c>
      <c r="M1096" s="17"/>
      <c r="N1096" s="17">
        <v>7.1080200093996806E-2</v>
      </c>
      <c r="O1096" s="17">
        <v>8.3807861087087293E-2</v>
      </c>
      <c r="P1096" s="17">
        <v>9.75298662926668E-2</v>
      </c>
      <c r="Q1096" s="17">
        <v>9.10492733706246E-2</v>
      </c>
      <c r="R1096" s="17"/>
      <c r="S1096" s="17">
        <v>3.7046976976583101E-2</v>
      </c>
      <c r="T1096" s="17">
        <v>0.13293757745533599</v>
      </c>
      <c r="U1096" s="17">
        <v>0.110418609517968</v>
      </c>
      <c r="V1096" s="17">
        <v>8.2723297577606797E-2</v>
      </c>
      <c r="W1096" s="17">
        <v>9.7859002023838904E-2</v>
      </c>
      <c r="X1096" s="17">
        <v>7.9464530341183198E-2</v>
      </c>
      <c r="Y1096" s="17">
        <v>7.1264818866642599E-2</v>
      </c>
      <c r="Z1096" s="17">
        <v>6.2586115573979501E-2</v>
      </c>
      <c r="AA1096" s="17">
        <v>8.3702525761528507E-2</v>
      </c>
      <c r="AB1096" s="17">
        <v>8.8551808653594993E-2</v>
      </c>
      <c r="AC1096" s="17">
        <v>8.6197860632963794E-2</v>
      </c>
      <c r="AD1096" s="17">
        <v>9.2588684152706102E-2</v>
      </c>
      <c r="AE1096" s="17"/>
      <c r="AF1096" s="17">
        <v>9.1824624830686694E-2</v>
      </c>
      <c r="AG1096" s="17">
        <v>7.7068175303038403E-2</v>
      </c>
      <c r="AH1096" s="17"/>
      <c r="AI1096" s="17">
        <v>8.5536438268336706E-2</v>
      </c>
      <c r="AJ1096" s="17">
        <v>8.5082406662251905E-2</v>
      </c>
      <c r="AK1096" s="17"/>
      <c r="AL1096" s="17">
        <v>0</v>
      </c>
      <c r="AM1096" s="17">
        <v>9.1700096375008394E-2</v>
      </c>
      <c r="AN1096" s="17"/>
      <c r="AO1096" s="17">
        <v>7.6572169651701605E-2</v>
      </c>
      <c r="AP1096" s="17">
        <v>8.7582017885019597E-2</v>
      </c>
    </row>
    <row r="1097" spans="2:42" x14ac:dyDescent="0.35">
      <c r="B1097" t="s">
        <v>413</v>
      </c>
      <c r="C1097" s="17">
        <v>2.5342520061946001E-2</v>
      </c>
      <c r="D1097" s="17">
        <v>3.2983234379282599E-2</v>
      </c>
      <c r="E1097" s="17">
        <v>1.8066603545521399E-2</v>
      </c>
      <c r="F1097" s="17"/>
      <c r="G1097" s="17">
        <v>2.7317745768072398E-2</v>
      </c>
      <c r="H1097" s="17">
        <v>4.0000921779453601E-2</v>
      </c>
      <c r="I1097" s="17">
        <v>3.2609541841463703E-2</v>
      </c>
      <c r="J1097" s="17">
        <v>1.0081099210648901E-2</v>
      </c>
      <c r="K1097" s="17">
        <v>2.05456486160519E-2</v>
      </c>
      <c r="L1097" s="17">
        <v>2.17395419389581E-2</v>
      </c>
      <c r="M1097" s="17"/>
      <c r="N1097" s="17">
        <v>3.0292406252568699E-2</v>
      </c>
      <c r="O1097" s="17">
        <v>2.8160079201197799E-2</v>
      </c>
      <c r="P1097" s="17">
        <v>2.5671360731321601E-2</v>
      </c>
      <c r="Q1097" s="17">
        <v>1.7118658695212799E-2</v>
      </c>
      <c r="R1097" s="17"/>
      <c r="S1097" s="17">
        <v>3.7236786009038798E-2</v>
      </c>
      <c r="T1097" s="17">
        <v>2.19159183310953E-2</v>
      </c>
      <c r="U1097" s="17">
        <v>9.0346157034834895E-3</v>
      </c>
      <c r="V1097" s="17">
        <v>2.1651504285653399E-2</v>
      </c>
      <c r="W1097" s="17">
        <v>3.5690886383761798E-2</v>
      </c>
      <c r="X1097" s="17">
        <v>2.3947468496295199E-2</v>
      </c>
      <c r="Y1097" s="17">
        <v>2.8467097003501099E-2</v>
      </c>
      <c r="Z1097" s="17">
        <v>1.03513112837784E-2</v>
      </c>
      <c r="AA1097" s="17">
        <v>4.0042863799260101E-2</v>
      </c>
      <c r="AB1097" s="17">
        <v>1.05365486814123E-2</v>
      </c>
      <c r="AC1097" s="17">
        <v>5.9674763539778403E-3</v>
      </c>
      <c r="AD1097" s="17">
        <v>5.3740484043125897E-2</v>
      </c>
      <c r="AE1097" s="17"/>
      <c r="AF1097" s="17">
        <v>2.8726198248749099E-2</v>
      </c>
      <c r="AG1097" s="17">
        <v>2.0244279593017198E-2</v>
      </c>
      <c r="AH1097" s="17"/>
      <c r="AI1097" s="17">
        <v>1.6304272852260899E-2</v>
      </c>
      <c r="AJ1097" s="17">
        <v>2.94172509250895E-2</v>
      </c>
      <c r="AK1097" s="17"/>
      <c r="AL1097" s="17">
        <v>0</v>
      </c>
      <c r="AM1097" s="17">
        <v>2.7268438098517499E-2</v>
      </c>
      <c r="AN1097" s="17"/>
      <c r="AO1097" s="17">
        <v>8.9811578759529994E-3</v>
      </c>
      <c r="AP1097" s="17">
        <v>2.9802957728758801E-2</v>
      </c>
    </row>
    <row r="1098" spans="2:42" x14ac:dyDescent="0.35">
      <c r="B1098" t="s">
        <v>414</v>
      </c>
      <c r="C1098" s="17">
        <v>7.0628102336236995E-2</v>
      </c>
      <c r="D1098" s="17">
        <v>6.5807406893945999E-2</v>
      </c>
      <c r="E1098" s="17">
        <v>7.5236210232885695E-2</v>
      </c>
      <c r="F1098" s="17"/>
      <c r="G1098" s="17">
        <v>6.0484646634870701E-2</v>
      </c>
      <c r="H1098" s="17">
        <v>6.6097365479171E-2</v>
      </c>
      <c r="I1098" s="17">
        <v>7.8593511289091297E-2</v>
      </c>
      <c r="J1098" s="17">
        <v>7.8152520972500902E-2</v>
      </c>
      <c r="K1098" s="17">
        <v>6.2724523890096306E-2</v>
      </c>
      <c r="L1098" s="17">
        <v>7.3821720337302402E-2</v>
      </c>
      <c r="M1098" s="17"/>
      <c r="N1098" s="17">
        <v>8.3318708939086397E-2</v>
      </c>
      <c r="O1098" s="17">
        <v>6.8167645767103505E-2</v>
      </c>
      <c r="P1098" s="17">
        <v>6.1735810074818098E-2</v>
      </c>
      <c r="Q1098" s="17">
        <v>6.8244766649497898E-2</v>
      </c>
      <c r="R1098" s="17"/>
      <c r="S1098" s="17">
        <v>7.0804200858517699E-2</v>
      </c>
      <c r="T1098" s="17">
        <v>7.9832673876929494E-2</v>
      </c>
      <c r="U1098" s="17">
        <v>5.2969226585017799E-2</v>
      </c>
      <c r="V1098" s="17">
        <v>5.54689268085315E-2</v>
      </c>
      <c r="W1098" s="17">
        <v>9.8530177006856304E-2</v>
      </c>
      <c r="X1098" s="17">
        <v>6.8701691582455995E-2</v>
      </c>
      <c r="Y1098" s="17">
        <v>7.1388473219500301E-2</v>
      </c>
      <c r="Z1098" s="17">
        <v>5.3349346861437302E-2</v>
      </c>
      <c r="AA1098" s="17">
        <v>6.1401833719077203E-2</v>
      </c>
      <c r="AB1098" s="17">
        <v>6.8308604575564202E-2</v>
      </c>
      <c r="AC1098" s="17">
        <v>0.114830860014335</v>
      </c>
      <c r="AD1098" s="17">
        <v>5.1385005468658103E-2</v>
      </c>
      <c r="AE1098" s="17"/>
      <c r="AF1098" s="17">
        <v>8.4905385561475394E-2</v>
      </c>
      <c r="AG1098" s="17">
        <v>5.1982744647738902E-2</v>
      </c>
      <c r="AH1098" s="17"/>
      <c r="AI1098" s="17">
        <v>0.17134408145906099</v>
      </c>
      <c r="AJ1098" s="17">
        <v>2.5222118297238801E-2</v>
      </c>
      <c r="AK1098" s="17"/>
      <c r="AL1098" s="17">
        <v>1</v>
      </c>
      <c r="AM1098" s="17">
        <v>0</v>
      </c>
      <c r="AN1098" s="17"/>
      <c r="AO1098" s="17">
        <v>0.224064279044936</v>
      </c>
      <c r="AP1098" s="17">
        <v>2.87983026983357E-2</v>
      </c>
    </row>
    <row r="1099" spans="2:42" x14ac:dyDescent="0.35">
      <c r="B1099" t="s">
        <v>415</v>
      </c>
      <c r="C1099" s="17">
        <v>1.9450530731505E-2</v>
      </c>
      <c r="D1099" s="17">
        <v>2.5520224412153701E-2</v>
      </c>
      <c r="E1099" s="17">
        <v>1.36656888335219E-2</v>
      </c>
      <c r="F1099" s="17"/>
      <c r="G1099" s="17">
        <v>2.3821295909578301E-2</v>
      </c>
      <c r="H1099" s="17">
        <v>2.4647080031079498E-2</v>
      </c>
      <c r="I1099" s="17">
        <v>1.3617760447347299E-2</v>
      </c>
      <c r="J1099" s="17">
        <v>9.1043662278806302E-3</v>
      </c>
      <c r="K1099" s="17">
        <v>2.29082030633939E-2</v>
      </c>
      <c r="L1099" s="17">
        <v>2.31146255170382E-2</v>
      </c>
      <c r="M1099" s="17"/>
      <c r="N1099" s="17">
        <v>2.24502507718005E-2</v>
      </c>
      <c r="O1099" s="17">
        <v>1.9340799114156801E-2</v>
      </c>
      <c r="P1099" s="17">
        <v>2.11778179137894E-2</v>
      </c>
      <c r="Q1099" s="17">
        <v>1.36754292427218E-2</v>
      </c>
      <c r="R1099" s="17"/>
      <c r="S1099" s="17">
        <v>3.3229971835432602E-2</v>
      </c>
      <c r="T1099" s="17">
        <v>1.18783968149789E-2</v>
      </c>
      <c r="U1099" s="17">
        <v>1.5672807420846199E-2</v>
      </c>
      <c r="V1099" s="17">
        <v>2.0493797448937701E-2</v>
      </c>
      <c r="W1099" s="17">
        <v>1.7291744056199099E-2</v>
      </c>
      <c r="X1099" s="17">
        <v>1.05378204721848E-2</v>
      </c>
      <c r="Y1099" s="17">
        <v>2.7389743348654998E-2</v>
      </c>
      <c r="Z1099" s="17">
        <v>1.48370867336469E-2</v>
      </c>
      <c r="AA1099" s="17">
        <v>1.9263459602769099E-2</v>
      </c>
      <c r="AB1099" s="17">
        <v>3.4314690836245401E-2</v>
      </c>
      <c r="AC1099" s="17">
        <v>0</v>
      </c>
      <c r="AD1099" s="17">
        <v>0</v>
      </c>
      <c r="AE1099" s="17"/>
      <c r="AF1099" s="17">
        <v>1.93879004936558E-2</v>
      </c>
      <c r="AG1099" s="17">
        <v>1.97072665229014E-2</v>
      </c>
      <c r="AH1099" s="17"/>
      <c r="AI1099" s="17">
        <v>1.70416765808208E-2</v>
      </c>
      <c r="AJ1099" s="17">
        <v>2.0536519211891601E-2</v>
      </c>
      <c r="AK1099" s="17"/>
      <c r="AL1099" s="17">
        <v>0</v>
      </c>
      <c r="AM1099" s="17">
        <v>2.09286839642982E-2</v>
      </c>
      <c r="AN1099" s="17"/>
      <c r="AO1099" s="17">
        <v>2.8642189231039001E-3</v>
      </c>
      <c r="AP1099" s="17">
        <v>2.3972294207105501E-2</v>
      </c>
    </row>
    <row r="1100" spans="2:42" x14ac:dyDescent="0.35">
      <c r="B1100" t="s">
        <v>416</v>
      </c>
      <c r="C1100" s="17">
        <v>1.63892491577281E-2</v>
      </c>
      <c r="D1100" s="17">
        <v>2.1279464899552399E-2</v>
      </c>
      <c r="E1100" s="17">
        <v>1.1733740554755699E-2</v>
      </c>
      <c r="F1100" s="17"/>
      <c r="G1100" s="17">
        <v>3.0600740491101001E-2</v>
      </c>
      <c r="H1100" s="17">
        <v>1.05642972396786E-2</v>
      </c>
      <c r="I1100" s="17">
        <v>1.4688836641324299E-2</v>
      </c>
      <c r="J1100" s="17">
        <v>1.6965536608311099E-2</v>
      </c>
      <c r="K1100" s="17">
        <v>1.1882469489866701E-2</v>
      </c>
      <c r="L1100" s="17">
        <v>1.5582138808497801E-2</v>
      </c>
      <c r="M1100" s="17"/>
      <c r="N1100" s="17">
        <v>2.0008347418337E-2</v>
      </c>
      <c r="O1100" s="17">
        <v>1.19252964092753E-2</v>
      </c>
      <c r="P1100" s="17">
        <v>1.6117295428762099E-2</v>
      </c>
      <c r="Q1100" s="17">
        <v>1.75750245612568E-2</v>
      </c>
      <c r="R1100" s="17"/>
      <c r="S1100" s="17">
        <v>1.9790274910696799E-2</v>
      </c>
      <c r="T1100" s="17">
        <v>1.34418541868341E-2</v>
      </c>
      <c r="U1100" s="17">
        <v>2.248827194157E-2</v>
      </c>
      <c r="V1100" s="17">
        <v>6.7668631375445596E-3</v>
      </c>
      <c r="W1100" s="17">
        <v>1.7032825186918701E-2</v>
      </c>
      <c r="X1100" s="17">
        <v>2.06061533582972E-2</v>
      </c>
      <c r="Y1100" s="17">
        <v>2.07456652684334E-2</v>
      </c>
      <c r="Z1100" s="17">
        <v>3.0923006656252298E-2</v>
      </c>
      <c r="AA1100" s="17">
        <v>1.8147647161860399E-2</v>
      </c>
      <c r="AB1100" s="17">
        <v>9.8881957350172092E-3</v>
      </c>
      <c r="AC1100" s="17">
        <v>1.2660319797843701E-2</v>
      </c>
      <c r="AD1100" s="17">
        <v>0</v>
      </c>
      <c r="AE1100" s="17"/>
      <c r="AF1100" s="17">
        <v>1.4177952657036599E-2</v>
      </c>
      <c r="AG1100" s="17">
        <v>1.8667622975166501E-2</v>
      </c>
      <c r="AH1100" s="17"/>
      <c r="AI1100" s="17">
        <v>6.9123662124373E-3</v>
      </c>
      <c r="AJ1100" s="17">
        <v>2.0661731036979498E-2</v>
      </c>
      <c r="AK1100" s="17"/>
      <c r="AL1100" s="17">
        <v>0</v>
      </c>
      <c r="AM1100" s="17">
        <v>1.7634758699856399E-2</v>
      </c>
      <c r="AN1100" s="17"/>
      <c r="AO1100" s="17">
        <v>9.8166325871763393E-3</v>
      </c>
      <c r="AP1100" s="17">
        <v>1.8181077135590799E-2</v>
      </c>
    </row>
    <row r="1101" spans="2:42" x14ac:dyDescent="0.35">
      <c r="B1101" t="s">
        <v>417</v>
      </c>
      <c r="C1101" s="17">
        <v>5.9279977520916797E-3</v>
      </c>
      <c r="D1101" s="17">
        <v>6.0102156991862403E-3</v>
      </c>
      <c r="E1101" s="17">
        <v>5.8907069709318097E-3</v>
      </c>
      <c r="F1101" s="17"/>
      <c r="G1101" s="17">
        <v>3.1745958995364802E-2</v>
      </c>
      <c r="H1101" s="17">
        <v>2.07896621775483E-3</v>
      </c>
      <c r="I1101" s="17">
        <v>0</v>
      </c>
      <c r="J1101" s="17">
        <v>1.77329547954018E-3</v>
      </c>
      <c r="K1101" s="17">
        <v>1.9094826139822601E-3</v>
      </c>
      <c r="L1101" s="17">
        <v>2.6987750307462602E-3</v>
      </c>
      <c r="M1101" s="17"/>
      <c r="N1101" s="17">
        <v>5.3727308873335504E-3</v>
      </c>
      <c r="O1101" s="17">
        <v>6.1710692682589597E-3</v>
      </c>
      <c r="P1101" s="17">
        <v>8.5330407429277597E-3</v>
      </c>
      <c r="Q1101" s="17">
        <v>4.0618178226635299E-3</v>
      </c>
      <c r="R1101" s="17"/>
      <c r="S1101" s="17">
        <v>4.7278637643449403E-3</v>
      </c>
      <c r="T1101" s="17">
        <v>5.1700005835037801E-3</v>
      </c>
      <c r="U1101" s="17">
        <v>4.4347996859012903E-3</v>
      </c>
      <c r="V1101" s="17">
        <v>4.0676707215723199E-3</v>
      </c>
      <c r="W1101" s="17">
        <v>1.34161596824213E-2</v>
      </c>
      <c r="X1101" s="17">
        <v>1.1044413630420601E-2</v>
      </c>
      <c r="Y1101" s="17">
        <v>0</v>
      </c>
      <c r="Z1101" s="17">
        <v>0</v>
      </c>
      <c r="AA1101" s="17">
        <v>8.5865465640519306E-3</v>
      </c>
      <c r="AB1101" s="17">
        <v>6.3172316226152402E-3</v>
      </c>
      <c r="AC1101" s="17">
        <v>0</v>
      </c>
      <c r="AD1101" s="17">
        <v>1.41808251854375E-2</v>
      </c>
      <c r="AE1101" s="17"/>
      <c r="AF1101" s="17">
        <v>4.84757517085693E-3</v>
      </c>
      <c r="AG1101" s="17">
        <v>7.4387717325628596E-3</v>
      </c>
      <c r="AH1101" s="17"/>
      <c r="AI1101" s="17">
        <v>9.9223181150387002E-3</v>
      </c>
      <c r="AJ1101" s="17">
        <v>4.1272304038892597E-3</v>
      </c>
      <c r="AK1101" s="17"/>
      <c r="AL1101" s="17">
        <v>0</v>
      </c>
      <c r="AM1101" s="17">
        <v>6.3784990346634797E-3</v>
      </c>
      <c r="AN1101" s="17"/>
      <c r="AO1101" s="17">
        <v>1.2338872994088699E-2</v>
      </c>
      <c r="AP1101" s="17">
        <v>4.1802637259406496E-3</v>
      </c>
    </row>
    <row r="1102" spans="2:42" x14ac:dyDescent="0.35">
      <c r="B1102" t="s">
        <v>418</v>
      </c>
      <c r="C1102" s="17">
        <v>2.5912079892829201E-2</v>
      </c>
      <c r="D1102" s="17">
        <v>2.4710997352824601E-2</v>
      </c>
      <c r="E1102" s="17">
        <v>2.6509562388281099E-2</v>
      </c>
      <c r="F1102" s="17"/>
      <c r="G1102" s="17">
        <v>2.26428635999558E-2</v>
      </c>
      <c r="H1102" s="17">
        <v>2.77983411008834E-2</v>
      </c>
      <c r="I1102" s="17">
        <v>3.0137159003053901E-2</v>
      </c>
      <c r="J1102" s="17">
        <v>2.34039903109464E-2</v>
      </c>
      <c r="K1102" s="17">
        <v>2.31327628926019E-2</v>
      </c>
      <c r="L1102" s="17">
        <v>2.7019764296097301E-2</v>
      </c>
      <c r="M1102" s="17"/>
      <c r="N1102" s="17">
        <v>1.5962982779203501E-2</v>
      </c>
      <c r="O1102" s="17">
        <v>2.8181903413230298E-2</v>
      </c>
      <c r="P1102" s="17">
        <v>3.6224637929242999E-2</v>
      </c>
      <c r="Q1102" s="17">
        <v>2.4181250739236999E-2</v>
      </c>
      <c r="R1102" s="17"/>
      <c r="S1102" s="17">
        <v>1.8376770872365701E-2</v>
      </c>
      <c r="T1102" s="17">
        <v>2.1976637617957699E-2</v>
      </c>
      <c r="U1102" s="17">
        <v>5.1309809343482199E-2</v>
      </c>
      <c r="V1102" s="17">
        <v>3.4565305674496602E-2</v>
      </c>
      <c r="W1102" s="17">
        <v>3.2925603295324402E-2</v>
      </c>
      <c r="X1102" s="17">
        <v>2.2677600482253198E-2</v>
      </c>
      <c r="Y1102" s="17">
        <v>3.8110660377933897E-2</v>
      </c>
      <c r="Z1102" s="17">
        <v>1.6711714691373499E-2</v>
      </c>
      <c r="AA1102" s="17">
        <v>3.5190473123468999E-2</v>
      </c>
      <c r="AB1102" s="17">
        <v>9.8055899957970004E-3</v>
      </c>
      <c r="AC1102" s="17">
        <v>0</v>
      </c>
      <c r="AD1102" s="17">
        <v>1.4653132442265999E-2</v>
      </c>
      <c r="AE1102" s="17"/>
      <c r="AF1102" s="17">
        <v>2.56806649086288E-2</v>
      </c>
      <c r="AG1102" s="17">
        <v>2.6453837491082301E-2</v>
      </c>
      <c r="AH1102" s="17"/>
      <c r="AI1102" s="17">
        <v>2.97786227918477E-2</v>
      </c>
      <c r="AJ1102" s="17">
        <v>2.4168918711376299E-2</v>
      </c>
      <c r="AK1102" s="17"/>
      <c r="AL1102" s="17">
        <v>0</v>
      </c>
      <c r="AM1102" s="17">
        <v>2.7881281925961499E-2</v>
      </c>
      <c r="AN1102" s="17"/>
      <c r="AO1102" s="17">
        <v>2.82201559326394E-2</v>
      </c>
      <c r="AP1102" s="17">
        <v>2.52828517644616E-2</v>
      </c>
    </row>
    <row r="1103" spans="2:42" x14ac:dyDescent="0.35">
      <c r="B1103" t="s">
        <v>419</v>
      </c>
      <c r="C1103" s="17">
        <v>4.91162332716873E-3</v>
      </c>
      <c r="D1103" s="17">
        <v>3.2270822667451299E-3</v>
      </c>
      <c r="E1103" s="17">
        <v>5.9651007124213703E-3</v>
      </c>
      <c r="F1103" s="17"/>
      <c r="G1103" s="17">
        <v>5.2743079071688997E-3</v>
      </c>
      <c r="H1103" s="17">
        <v>5.6339847779489204E-3</v>
      </c>
      <c r="I1103" s="17">
        <v>4.5553980153028202E-3</v>
      </c>
      <c r="J1103" s="17">
        <v>4.06489465796401E-3</v>
      </c>
      <c r="K1103" s="17">
        <v>1.7743076900264801E-3</v>
      </c>
      <c r="L1103" s="17">
        <v>7.1617548868276801E-3</v>
      </c>
      <c r="M1103" s="17"/>
      <c r="N1103" s="17">
        <v>2.1008421073147598E-3</v>
      </c>
      <c r="O1103" s="17">
        <v>7.2799609426633504E-3</v>
      </c>
      <c r="P1103" s="17">
        <v>3.2840130621733599E-3</v>
      </c>
      <c r="Q1103" s="17">
        <v>6.9851390522087603E-3</v>
      </c>
      <c r="R1103" s="17"/>
      <c r="S1103" s="17">
        <v>4.80709902013517E-3</v>
      </c>
      <c r="T1103" s="17">
        <v>2.13714206037344E-3</v>
      </c>
      <c r="U1103" s="17">
        <v>0</v>
      </c>
      <c r="V1103" s="17">
        <v>3.1004203402222501E-3</v>
      </c>
      <c r="W1103" s="17">
        <v>4.7048632668414301E-3</v>
      </c>
      <c r="X1103" s="17">
        <v>0</v>
      </c>
      <c r="Y1103" s="17">
        <v>4.5547856933213704E-3</v>
      </c>
      <c r="Z1103" s="17">
        <v>1.65930022606403E-2</v>
      </c>
      <c r="AA1103" s="17">
        <v>1.25696022784621E-2</v>
      </c>
      <c r="AB1103" s="17">
        <v>3.5083558442834898E-3</v>
      </c>
      <c r="AC1103" s="17">
        <v>1.2577677133024901E-2</v>
      </c>
      <c r="AD1103" s="17">
        <v>0</v>
      </c>
      <c r="AE1103" s="17"/>
      <c r="AF1103" s="17">
        <v>2.7645508587159501E-3</v>
      </c>
      <c r="AG1103" s="17">
        <v>7.8531011851660695E-3</v>
      </c>
      <c r="AH1103" s="17"/>
      <c r="AI1103" s="17">
        <v>4.3640850757444899E-3</v>
      </c>
      <c r="AJ1103" s="17">
        <v>5.1584710798435098E-3</v>
      </c>
      <c r="AK1103" s="17"/>
      <c r="AL1103" s="17">
        <v>0</v>
      </c>
      <c r="AM1103" s="17">
        <v>5.2848847049447797E-3</v>
      </c>
      <c r="AN1103" s="17"/>
      <c r="AO1103" s="17">
        <v>1.47833068471907E-3</v>
      </c>
      <c r="AP1103" s="17">
        <v>5.8476082194708996E-3</v>
      </c>
    </row>
    <row r="1104" spans="2:42" x14ac:dyDescent="0.35">
      <c r="B1104" t="s">
        <v>420</v>
      </c>
      <c r="C1104" s="17">
        <v>4.1450124567991901E-2</v>
      </c>
      <c r="D1104" s="17">
        <v>4.4609545525794499E-2</v>
      </c>
      <c r="E1104" s="17">
        <v>3.8666091435565597E-2</v>
      </c>
      <c r="F1104" s="17"/>
      <c r="G1104" s="17">
        <v>2.9740364929105301E-2</v>
      </c>
      <c r="H1104" s="17">
        <v>5.5111591724954598E-2</v>
      </c>
      <c r="I1104" s="17">
        <v>4.2981469374422702E-2</v>
      </c>
      <c r="J1104" s="17">
        <v>3.4069495979921899E-2</v>
      </c>
      <c r="K1104" s="17">
        <v>3.2295652100972197E-2</v>
      </c>
      <c r="L1104" s="17">
        <v>4.9010777233722699E-2</v>
      </c>
      <c r="M1104" s="17"/>
      <c r="N1104" s="17">
        <v>4.2419580740970499E-2</v>
      </c>
      <c r="O1104" s="17">
        <v>4.3756481165563098E-2</v>
      </c>
      <c r="P1104" s="17">
        <v>3.5293156629002002E-2</v>
      </c>
      <c r="Q1104" s="17">
        <v>4.39783762957155E-2</v>
      </c>
      <c r="R1104" s="17"/>
      <c r="S1104" s="17">
        <v>4.2069184748844801E-2</v>
      </c>
      <c r="T1104" s="17">
        <v>3.0460552851413799E-2</v>
      </c>
      <c r="U1104" s="17">
        <v>1.7056452217379201E-2</v>
      </c>
      <c r="V1104" s="17">
        <v>2.4356261697041099E-2</v>
      </c>
      <c r="W1104" s="17">
        <v>4.0162447801791602E-2</v>
      </c>
      <c r="X1104" s="17">
        <v>3.8281460683581799E-2</v>
      </c>
      <c r="Y1104" s="17">
        <v>6.1216365754800002E-2</v>
      </c>
      <c r="Z1104" s="17">
        <v>6.5238075988589106E-2</v>
      </c>
      <c r="AA1104" s="17">
        <v>4.5778906117547903E-2</v>
      </c>
      <c r="AB1104" s="17">
        <v>4.5723111035150601E-2</v>
      </c>
      <c r="AC1104" s="17">
        <v>6.1312854886251898E-2</v>
      </c>
      <c r="AD1104" s="17">
        <v>6.9112264227905104E-2</v>
      </c>
      <c r="AE1104" s="17"/>
      <c r="AF1104" s="17">
        <v>4.38140105027187E-2</v>
      </c>
      <c r="AG1104" s="17">
        <v>3.7589952306457099E-2</v>
      </c>
      <c r="AH1104" s="17"/>
      <c r="AI1104" s="17">
        <v>2.6501814522327999E-2</v>
      </c>
      <c r="AJ1104" s="17">
        <v>4.8189300746934498E-2</v>
      </c>
      <c r="AK1104" s="17"/>
      <c r="AL1104" s="17">
        <v>0</v>
      </c>
      <c r="AM1104" s="17">
        <v>4.4600148414416702E-2</v>
      </c>
      <c r="AN1104" s="17"/>
      <c r="AO1104" s="17">
        <v>3.6922371515957501E-2</v>
      </c>
      <c r="AP1104" s="17">
        <v>4.26844814650362E-2</v>
      </c>
    </row>
    <row r="1105" spans="2:42" x14ac:dyDescent="0.35">
      <c r="B1105" t="s">
        <v>421</v>
      </c>
      <c r="C1105" s="17">
        <v>7.6627255101209798E-3</v>
      </c>
      <c r="D1105" s="17">
        <v>6.1839891007398002E-3</v>
      </c>
      <c r="E1105" s="17">
        <v>9.1619764330604092E-3</v>
      </c>
      <c r="F1105" s="17"/>
      <c r="G1105" s="17">
        <v>8.1536717805181305E-3</v>
      </c>
      <c r="H1105" s="17">
        <v>6.2115633290610404E-3</v>
      </c>
      <c r="I1105" s="17">
        <v>1.5637403564965499E-2</v>
      </c>
      <c r="J1105" s="17">
        <v>6.1646109633095502E-3</v>
      </c>
      <c r="K1105" s="17">
        <v>8.5165262327525793E-3</v>
      </c>
      <c r="L1105" s="17">
        <v>2.6703741114696799E-3</v>
      </c>
      <c r="M1105" s="17"/>
      <c r="N1105" s="17">
        <v>8.8438874293755507E-3</v>
      </c>
      <c r="O1105" s="17">
        <v>7.2570028063078896E-3</v>
      </c>
      <c r="P1105" s="17">
        <v>7.24025624908624E-3</v>
      </c>
      <c r="Q1105" s="17">
        <v>7.2824239088654097E-3</v>
      </c>
      <c r="R1105" s="17"/>
      <c r="S1105" s="17">
        <v>5.0567558591529697E-3</v>
      </c>
      <c r="T1105" s="17">
        <v>1.0128509208955E-2</v>
      </c>
      <c r="U1105" s="17">
        <v>1.5307010652762101E-2</v>
      </c>
      <c r="V1105" s="17">
        <v>7.6153149827165104E-3</v>
      </c>
      <c r="W1105" s="17">
        <v>0</v>
      </c>
      <c r="X1105" s="17">
        <v>1.9334376521944901E-2</v>
      </c>
      <c r="Y1105" s="17">
        <v>8.0831372629557707E-3</v>
      </c>
      <c r="Z1105" s="17">
        <v>0</v>
      </c>
      <c r="AA1105" s="17">
        <v>6.49974611204101E-3</v>
      </c>
      <c r="AB1105" s="17">
        <v>6.9229378739406296E-3</v>
      </c>
      <c r="AC1105" s="17">
        <v>0</v>
      </c>
      <c r="AD1105" s="17">
        <v>0</v>
      </c>
      <c r="AE1105" s="17"/>
      <c r="AF1105" s="17">
        <v>7.7553075345088898E-3</v>
      </c>
      <c r="AG1105" s="17">
        <v>7.6056039729380997E-3</v>
      </c>
      <c r="AH1105" s="17"/>
      <c r="AI1105" s="17">
        <v>4.8560776020694302E-3</v>
      </c>
      <c r="AJ1105" s="17">
        <v>8.9280521367991906E-3</v>
      </c>
      <c r="AK1105" s="17"/>
      <c r="AL1105" s="17">
        <v>0</v>
      </c>
      <c r="AM1105" s="17">
        <v>8.2450583338956E-3</v>
      </c>
      <c r="AN1105" s="17"/>
      <c r="AO1105" s="17">
        <v>5.5244384782811096E-3</v>
      </c>
      <c r="AP1105" s="17">
        <v>8.24566572688612E-3</v>
      </c>
    </row>
    <row r="1106" spans="2:42" x14ac:dyDescent="0.35">
      <c r="B1106" t="s">
        <v>422</v>
      </c>
      <c r="C1106" s="17">
        <v>1.1619383591213301E-3</v>
      </c>
      <c r="D1106" s="17">
        <v>7.3340145170774495E-4</v>
      </c>
      <c r="E1106" s="17">
        <v>1.5887445210783801E-3</v>
      </c>
      <c r="F1106" s="17"/>
      <c r="G1106" s="17">
        <v>2.58112598846863E-3</v>
      </c>
      <c r="H1106" s="17">
        <v>4.6880231875316798E-3</v>
      </c>
      <c r="I1106" s="17">
        <v>0</v>
      </c>
      <c r="J1106" s="17">
        <v>0</v>
      </c>
      <c r="K1106" s="17">
        <v>0</v>
      </c>
      <c r="L1106" s="17">
        <v>0</v>
      </c>
      <c r="M1106" s="17"/>
      <c r="N1106" s="17">
        <v>1.30244155331827E-3</v>
      </c>
      <c r="O1106" s="17">
        <v>0</v>
      </c>
      <c r="P1106" s="17">
        <v>2.0531930866364199E-3</v>
      </c>
      <c r="Q1106" s="17">
        <v>1.4482499029709699E-3</v>
      </c>
      <c r="R1106" s="17"/>
      <c r="S1106" s="17">
        <v>5.0857710971117104E-3</v>
      </c>
      <c r="T1106" s="17">
        <v>0</v>
      </c>
      <c r="U1106" s="17">
        <v>5.6228652867943802E-3</v>
      </c>
      <c r="V1106" s="17">
        <v>0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/>
      <c r="AF1106" s="17">
        <v>6.3079065484548805E-4</v>
      </c>
      <c r="AG1106" s="17">
        <v>1.8891376874971299E-3</v>
      </c>
      <c r="AH1106" s="17"/>
      <c r="AI1106" s="17">
        <v>0</v>
      </c>
      <c r="AJ1106" s="17">
        <v>1.6857773273571701E-3</v>
      </c>
      <c r="AK1106" s="17"/>
      <c r="AL1106" s="17">
        <v>0</v>
      </c>
      <c r="AM1106" s="17">
        <v>1.25024047105597E-3</v>
      </c>
      <c r="AN1106" s="17"/>
      <c r="AO1106" s="17">
        <v>0</v>
      </c>
      <c r="AP1106" s="17">
        <v>1.4787062152828601E-3</v>
      </c>
    </row>
    <row r="1107" spans="2:42" x14ac:dyDescent="0.35">
      <c r="B1107" t="s">
        <v>423</v>
      </c>
      <c r="C1107" s="17">
        <v>6.5933754638436799E-3</v>
      </c>
      <c r="D1107" s="17">
        <v>8.48164457021355E-3</v>
      </c>
      <c r="E1107" s="17">
        <v>4.7976553150525496E-3</v>
      </c>
      <c r="F1107" s="17"/>
      <c r="G1107" s="17">
        <v>1.7952602367817001E-2</v>
      </c>
      <c r="H1107" s="17">
        <v>1.23988196915514E-2</v>
      </c>
      <c r="I1107" s="17">
        <v>7.7300319921825801E-3</v>
      </c>
      <c r="J1107" s="17">
        <v>3.81877760741484E-3</v>
      </c>
      <c r="K1107" s="17">
        <v>0</v>
      </c>
      <c r="L1107" s="17">
        <v>0</v>
      </c>
      <c r="M1107" s="17"/>
      <c r="N1107" s="17">
        <v>4.4165713189471796E-3</v>
      </c>
      <c r="O1107" s="17">
        <v>1.00949358636754E-2</v>
      </c>
      <c r="P1107" s="17">
        <v>3.9166355447900897E-3</v>
      </c>
      <c r="Q1107" s="17">
        <v>7.7508126733250903E-3</v>
      </c>
      <c r="R1107" s="17"/>
      <c r="S1107" s="17">
        <v>5.4739144554746596E-3</v>
      </c>
      <c r="T1107" s="17">
        <v>7.3736414685099897E-3</v>
      </c>
      <c r="U1107" s="17">
        <v>5.7319715414752299E-3</v>
      </c>
      <c r="V1107" s="17">
        <v>3.40076858093602E-3</v>
      </c>
      <c r="W1107" s="17">
        <v>4.2266588153554198E-3</v>
      </c>
      <c r="X1107" s="17">
        <v>1.02260671667027E-2</v>
      </c>
      <c r="Y1107" s="17">
        <v>4.6266538870909603E-3</v>
      </c>
      <c r="Z1107" s="17">
        <v>7.1783198461278603E-3</v>
      </c>
      <c r="AA1107" s="17">
        <v>9.9120109578636501E-3</v>
      </c>
      <c r="AB1107" s="17">
        <v>9.3480677144751004E-3</v>
      </c>
      <c r="AC1107" s="17">
        <v>5.9674763539778403E-3</v>
      </c>
      <c r="AD1107" s="17">
        <v>0</v>
      </c>
      <c r="AE1107" s="17"/>
      <c r="AF1107" s="17">
        <v>5.35638136706389E-3</v>
      </c>
      <c r="AG1107" s="17">
        <v>8.3213713717171095E-3</v>
      </c>
      <c r="AH1107" s="17"/>
      <c r="AI1107" s="17">
        <v>4.42783148203815E-3</v>
      </c>
      <c r="AJ1107" s="17">
        <v>7.5696719396362404E-3</v>
      </c>
      <c r="AK1107" s="17"/>
      <c r="AL1107" s="17">
        <v>0</v>
      </c>
      <c r="AM1107" s="17">
        <v>7.0944424728335096E-3</v>
      </c>
      <c r="AN1107" s="17"/>
      <c r="AO1107" s="17">
        <v>3.6640945660668502E-3</v>
      </c>
      <c r="AP1107" s="17">
        <v>7.3919565785814604E-3</v>
      </c>
    </row>
    <row r="1108" spans="2:42" x14ac:dyDescent="0.35">
      <c r="B1108" t="s">
        <v>107</v>
      </c>
      <c r="C1108" s="17">
        <v>1.40052879758407E-2</v>
      </c>
      <c r="D1108" s="17">
        <v>1.33537285869965E-2</v>
      </c>
      <c r="E1108" s="17">
        <v>1.47429478754169E-2</v>
      </c>
      <c r="F1108" s="17"/>
      <c r="G1108" s="17">
        <v>6.9899384166778296E-3</v>
      </c>
      <c r="H1108" s="17">
        <v>7.9793667148644904E-3</v>
      </c>
      <c r="I1108" s="17">
        <v>4.5736272421191401E-3</v>
      </c>
      <c r="J1108" s="17">
        <v>2.0543354554435601E-2</v>
      </c>
      <c r="K1108" s="17">
        <v>1.71843420966993E-2</v>
      </c>
      <c r="L1108" s="17">
        <v>2.38606938211753E-2</v>
      </c>
      <c r="M1108" s="17"/>
      <c r="N1108" s="17">
        <v>1.13556620749469E-2</v>
      </c>
      <c r="O1108" s="17">
        <v>2.2149807188350301E-2</v>
      </c>
      <c r="P1108" s="17">
        <v>4.7712170464717296E-3</v>
      </c>
      <c r="Q1108" s="17">
        <v>1.6720162917602002E-2</v>
      </c>
      <c r="R1108" s="17"/>
      <c r="S1108" s="17">
        <v>4.9163791190006498E-3</v>
      </c>
      <c r="T1108" s="17">
        <v>7.3562279226425603E-3</v>
      </c>
      <c r="U1108" s="17">
        <v>1.2666322856203E-2</v>
      </c>
      <c r="V1108" s="17">
        <v>9.5178067512771709E-3</v>
      </c>
      <c r="W1108" s="17">
        <v>1.5820029300378499E-2</v>
      </c>
      <c r="X1108" s="17">
        <v>6.9073981140906904E-3</v>
      </c>
      <c r="Y1108" s="17">
        <v>2.2249003875595301E-2</v>
      </c>
      <c r="Z1108" s="17">
        <v>7.6382435516964197E-3</v>
      </c>
      <c r="AA1108" s="17">
        <v>2.7008110013325599E-2</v>
      </c>
      <c r="AB1108" s="17">
        <v>1.7056458604442E-2</v>
      </c>
      <c r="AC1108" s="17">
        <v>4.3424517333680503E-2</v>
      </c>
      <c r="AD1108" s="17">
        <v>0</v>
      </c>
      <c r="AE1108" s="17"/>
      <c r="AF1108" s="17">
        <v>1.19306615335757E-2</v>
      </c>
      <c r="AG1108" s="17">
        <v>1.6929491213573601E-2</v>
      </c>
      <c r="AH1108" s="17"/>
      <c r="AI1108" s="17">
        <v>5.5332719113401797E-3</v>
      </c>
      <c r="AJ1108" s="17">
        <v>1.78247437320492E-2</v>
      </c>
      <c r="AK1108" s="17"/>
      <c r="AL1108" s="17">
        <v>0</v>
      </c>
      <c r="AM1108" s="17">
        <v>1.5069627143931201E-2</v>
      </c>
      <c r="AN1108" s="17"/>
      <c r="AO1108" s="17">
        <v>6.9550665714281402E-3</v>
      </c>
      <c r="AP1108" s="17">
        <v>1.5927320674226499E-2</v>
      </c>
    </row>
    <row r="1109" spans="2:42" x14ac:dyDescent="0.35">
      <c r="B1109" t="s">
        <v>99</v>
      </c>
      <c r="C1109" s="17">
        <v>1.7493214512540399E-2</v>
      </c>
      <c r="D1109" s="17">
        <v>1.3441420802003E-2</v>
      </c>
      <c r="E1109" s="17">
        <v>2.1575821909350999E-2</v>
      </c>
      <c r="F1109" s="17"/>
      <c r="G1109" s="17">
        <v>9.6598531365220692E-3</v>
      </c>
      <c r="H1109" s="17">
        <v>5.9572912320762098E-3</v>
      </c>
      <c r="I1109" s="17">
        <v>7.8687126828014004E-3</v>
      </c>
      <c r="J1109" s="17">
        <v>1.8468591082338399E-2</v>
      </c>
      <c r="K1109" s="17">
        <v>1.1340980627875001E-2</v>
      </c>
      <c r="L1109" s="17">
        <v>4.3338539738787103E-2</v>
      </c>
      <c r="M1109" s="17"/>
      <c r="N1109" s="17">
        <v>1.2523110725763901E-2</v>
      </c>
      <c r="O1109" s="17">
        <v>1.6081045778836199E-2</v>
      </c>
      <c r="P1109" s="17">
        <v>2.17768283645879E-2</v>
      </c>
      <c r="Q1109" s="17">
        <v>1.94715251829168E-2</v>
      </c>
      <c r="R1109" s="17"/>
      <c r="S1109" s="17">
        <v>9.9915840047887592E-3</v>
      </c>
      <c r="T1109" s="17">
        <v>1.7314602696688199E-2</v>
      </c>
      <c r="U1109" s="17">
        <v>2.8382937503590701E-2</v>
      </c>
      <c r="V1109" s="17">
        <v>2.1748544522355601E-2</v>
      </c>
      <c r="W1109" s="17">
        <v>1.36293970656762E-2</v>
      </c>
      <c r="X1109" s="17">
        <v>2.1645929596466901E-2</v>
      </c>
      <c r="Y1109" s="17">
        <v>1.54330505667713E-2</v>
      </c>
      <c r="Z1109" s="17">
        <v>8.2661055794106993E-3</v>
      </c>
      <c r="AA1109" s="17">
        <v>1.04130948245174E-2</v>
      </c>
      <c r="AB1109" s="17">
        <v>2.3964976447606201E-2</v>
      </c>
      <c r="AC1109" s="17">
        <v>2.0846629993669E-2</v>
      </c>
      <c r="AD1109" s="17">
        <v>2.67232796859442E-2</v>
      </c>
      <c r="AE1109" s="17"/>
      <c r="AF1109" s="17">
        <v>1.6902003410900798E-2</v>
      </c>
      <c r="AG1109" s="17">
        <v>1.8446069404070699E-2</v>
      </c>
      <c r="AH1109" s="17"/>
      <c r="AI1109" s="17">
        <v>7.8046809750596299E-3</v>
      </c>
      <c r="AJ1109" s="17">
        <v>2.1861115246818798E-2</v>
      </c>
      <c r="AK1109" s="17"/>
      <c r="AL1109" s="17">
        <v>0</v>
      </c>
      <c r="AM1109" s="17">
        <v>1.88226204778889E-2</v>
      </c>
      <c r="AN1109" s="17"/>
      <c r="AO1109" s="17">
        <v>6.2250703741119602E-3</v>
      </c>
      <c r="AP1109" s="17">
        <v>2.05651381078234E-2</v>
      </c>
    </row>
    <row r="1110" spans="2:42" x14ac:dyDescent="0.35">
      <c r="B1110" t="s">
        <v>75</v>
      </c>
      <c r="C1110" s="17">
        <v>6.1754767159232001E-3</v>
      </c>
      <c r="D1110" s="17">
        <v>8.6265470445972808E-3</v>
      </c>
      <c r="E1110" s="17">
        <v>3.8272621274536298E-3</v>
      </c>
      <c r="F1110" s="17"/>
      <c r="G1110" s="17">
        <v>2.7076826578457499E-2</v>
      </c>
      <c r="H1110" s="17">
        <v>6.2924228555452204E-3</v>
      </c>
      <c r="I1110" s="17">
        <v>2.1938059254929501E-3</v>
      </c>
      <c r="J1110" s="17">
        <v>1.85466457512437E-3</v>
      </c>
      <c r="K1110" s="17">
        <v>0</v>
      </c>
      <c r="L1110" s="17">
        <v>2.9914234075735799E-3</v>
      </c>
      <c r="M1110" s="17"/>
      <c r="N1110" s="17">
        <v>7.9825198521247791E-3</v>
      </c>
      <c r="O1110" s="17">
        <v>2.4943063774496401E-3</v>
      </c>
      <c r="P1110" s="17">
        <v>5.2330328081323001E-3</v>
      </c>
      <c r="Q1110" s="17">
        <v>7.6144890305121097E-3</v>
      </c>
      <c r="R1110" s="17"/>
      <c r="S1110" s="17">
        <v>4.6463986890029401E-3</v>
      </c>
      <c r="T1110" s="17">
        <v>7.5701395562268103E-3</v>
      </c>
      <c r="U1110" s="17">
        <v>3.7753874713967301E-3</v>
      </c>
      <c r="V1110" s="17">
        <v>1.11012053363232E-2</v>
      </c>
      <c r="W1110" s="17">
        <v>4.2245612286972399E-3</v>
      </c>
      <c r="X1110" s="17">
        <v>1.1551854581343999E-2</v>
      </c>
      <c r="Y1110" s="17">
        <v>7.4729477455930697E-3</v>
      </c>
      <c r="Z1110" s="17">
        <v>0</v>
      </c>
      <c r="AA1110" s="17">
        <v>2.7884281606225599E-3</v>
      </c>
      <c r="AB1110" s="17">
        <v>8.0122116179295599E-3</v>
      </c>
      <c r="AC1110" s="17">
        <v>5.5363429888281596E-3</v>
      </c>
      <c r="AD1110" s="17">
        <v>0</v>
      </c>
      <c r="AE1110" s="17"/>
      <c r="AF1110" s="17">
        <v>1.02948754693871E-3</v>
      </c>
      <c r="AG1110" s="17">
        <v>1.1630442389647701E-2</v>
      </c>
      <c r="AH1110" s="17"/>
      <c r="AI1110" s="17">
        <v>1.90329298867919E-3</v>
      </c>
      <c r="AJ1110" s="17">
        <v>8.1015137541407996E-3</v>
      </c>
      <c r="AK1110" s="17"/>
      <c r="AL1110" s="17">
        <v>0</v>
      </c>
      <c r="AM1110" s="17">
        <v>6.6447852914930904E-3</v>
      </c>
      <c r="AN1110" s="17"/>
      <c r="AO1110" s="17">
        <v>1.4152392232204001E-3</v>
      </c>
      <c r="AP1110" s="17">
        <v>7.4732135653405004E-3</v>
      </c>
    </row>
    <row r="1111" spans="2:42" x14ac:dyDescent="0.35"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/>
      <c r="AJ1111" s="17"/>
      <c r="AK1111" s="17"/>
      <c r="AL1111" s="17"/>
      <c r="AM1111" s="17"/>
      <c r="AN1111" s="17"/>
      <c r="AO1111" s="17"/>
      <c r="AP1111" s="17"/>
    </row>
    <row r="1112" spans="2:42" x14ac:dyDescent="0.35">
      <c r="B1112" s="6" t="s">
        <v>428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7"/>
      <c r="AL1112" s="17"/>
      <c r="AM1112" s="17"/>
      <c r="AN1112" s="17"/>
      <c r="AO1112" s="17"/>
      <c r="AP1112" s="17"/>
    </row>
    <row r="1113" spans="2:42" x14ac:dyDescent="0.35">
      <c r="B1113" s="24" t="s">
        <v>59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</row>
    <row r="1114" spans="2:42" x14ac:dyDescent="0.35">
      <c r="B1114" t="s">
        <v>425</v>
      </c>
      <c r="C1114" s="17">
        <v>0.91798663625152599</v>
      </c>
      <c r="D1114" s="17">
        <v>0.91652928961486202</v>
      </c>
      <c r="E1114" s="17">
        <v>0.92122339608304904</v>
      </c>
      <c r="F1114" s="17"/>
      <c r="G1114" s="17">
        <v>0.824128133523367</v>
      </c>
      <c r="H1114" s="17">
        <v>0.88023245575695797</v>
      </c>
      <c r="I1114" s="17">
        <v>0.94698557056761901</v>
      </c>
      <c r="J1114" s="17">
        <v>0.93469651232523399</v>
      </c>
      <c r="K1114" s="17">
        <v>0.95636016867822005</v>
      </c>
      <c r="L1114" s="17">
        <v>0.94870925435826803</v>
      </c>
      <c r="M1114" s="17"/>
      <c r="N1114" s="17">
        <v>0.95208383101832605</v>
      </c>
      <c r="O1114" s="17">
        <v>0.94196414500264602</v>
      </c>
      <c r="P1114" s="17">
        <v>0.88533093138951002</v>
      </c>
      <c r="Q1114" s="17">
        <v>0.88797840361200997</v>
      </c>
      <c r="R1114" s="17"/>
      <c r="S1114" s="17">
        <v>0.87437415062992097</v>
      </c>
      <c r="T1114" s="17">
        <v>0.92786143542698496</v>
      </c>
      <c r="U1114" s="17">
        <v>0.92938162081874798</v>
      </c>
      <c r="V1114" s="17">
        <v>0.92487700982212595</v>
      </c>
      <c r="W1114" s="17">
        <v>0.88764434410148396</v>
      </c>
      <c r="X1114" s="17">
        <v>0.89738578346526998</v>
      </c>
      <c r="Y1114" s="17">
        <v>0.95354816463889203</v>
      </c>
      <c r="Z1114" s="17">
        <v>0.901366486361594</v>
      </c>
      <c r="AA1114" s="17">
        <v>0.90262580196804598</v>
      </c>
      <c r="AB1114" s="17">
        <v>0.94836144183479198</v>
      </c>
      <c r="AC1114" s="17">
        <v>0.97524443875683098</v>
      </c>
      <c r="AD1114" s="17">
        <v>0.95754644724940596</v>
      </c>
      <c r="AE1114" s="17"/>
      <c r="AF1114" s="17">
        <v>0.94498285566428697</v>
      </c>
      <c r="AG1114" s="17">
        <v>0.88340458896774199</v>
      </c>
      <c r="AH1114" s="17"/>
      <c r="AI1114" s="17">
        <v>0.94635964196836697</v>
      </c>
      <c r="AJ1114" s="17">
        <v>0.90519517797511695</v>
      </c>
      <c r="AK1114" s="17"/>
      <c r="AL1114" s="17">
        <v>0.92981912678241097</v>
      </c>
      <c r="AM1114" s="17">
        <v>0.91708741995909404</v>
      </c>
      <c r="AN1114" s="17"/>
      <c r="AO1114" s="17">
        <v>0.95338167901500304</v>
      </c>
      <c r="AP1114" s="17">
        <v>0.90833723297043301</v>
      </c>
    </row>
    <row r="1115" spans="2:42" x14ac:dyDescent="0.35">
      <c r="B1115" t="s">
        <v>426</v>
      </c>
      <c r="C1115" s="17">
        <v>0.78325619986204498</v>
      </c>
      <c r="D1115" s="17">
        <v>0.78078447229620296</v>
      </c>
      <c r="E1115" s="17">
        <v>0.78545899042479095</v>
      </c>
      <c r="F1115" s="17"/>
      <c r="G1115" s="17">
        <v>0.79442289855628601</v>
      </c>
      <c r="H1115" s="17">
        <v>0.85170234307354797</v>
      </c>
      <c r="I1115" s="17">
        <v>0.81780757151849304</v>
      </c>
      <c r="J1115" s="17">
        <v>0.78795345635401703</v>
      </c>
      <c r="K1115" s="17">
        <v>0.81363607635498303</v>
      </c>
      <c r="L1115" s="17">
        <v>0.66749290005096196</v>
      </c>
      <c r="M1115" s="17"/>
      <c r="N1115" s="17">
        <v>0.83981279013169796</v>
      </c>
      <c r="O1115" s="17">
        <v>0.77907214117706802</v>
      </c>
      <c r="P1115" s="17">
        <v>0.75723374649035702</v>
      </c>
      <c r="Q1115" s="17">
        <v>0.75315451850385495</v>
      </c>
      <c r="R1115" s="17"/>
      <c r="S1115" s="17">
        <v>0.76361476413038498</v>
      </c>
      <c r="T1115" s="17">
        <v>0.75730358318381996</v>
      </c>
      <c r="U1115" s="17">
        <v>0.75830613255873502</v>
      </c>
      <c r="V1115" s="17">
        <v>0.75444512813184095</v>
      </c>
      <c r="W1115" s="17">
        <v>0.78544407841534503</v>
      </c>
      <c r="X1115" s="17">
        <v>0.80678682681226099</v>
      </c>
      <c r="Y1115" s="17">
        <v>0.79378373514129397</v>
      </c>
      <c r="Z1115" s="17">
        <v>0.74750070173282401</v>
      </c>
      <c r="AA1115" s="17">
        <v>0.81307668346178696</v>
      </c>
      <c r="AB1115" s="17">
        <v>0.82072898743872602</v>
      </c>
      <c r="AC1115" s="17">
        <v>0.80527743455005396</v>
      </c>
      <c r="AD1115" s="17">
        <v>0.82573592469370705</v>
      </c>
      <c r="AE1115" s="17"/>
      <c r="AF1115" s="17">
        <v>0.79275321770802298</v>
      </c>
      <c r="AG1115" s="17">
        <v>0.77331176117814504</v>
      </c>
      <c r="AH1115" s="17"/>
      <c r="AI1115" s="17">
        <v>0.83985109860447404</v>
      </c>
      <c r="AJ1115" s="17">
        <v>0.75774140974265802</v>
      </c>
      <c r="AK1115" s="17"/>
      <c r="AL1115" s="17">
        <v>0.862069719303033</v>
      </c>
      <c r="AM1115" s="17">
        <v>0.77726672532494101</v>
      </c>
      <c r="AN1115" s="17"/>
      <c r="AO1115" s="17">
        <v>0.83018346307013202</v>
      </c>
      <c r="AP1115" s="17">
        <v>0.77046288045292</v>
      </c>
    </row>
    <row r="1116" spans="2:42" x14ac:dyDescent="0.35">
      <c r="B1116" t="s">
        <v>427</v>
      </c>
      <c r="C1116" s="17">
        <v>0.46299251604237401</v>
      </c>
      <c r="D1116" s="17">
        <v>0.47285009784385101</v>
      </c>
      <c r="E1116" s="17">
        <v>0.45609853662093802</v>
      </c>
      <c r="F1116" s="17"/>
      <c r="G1116" s="17">
        <v>0.19465178378822701</v>
      </c>
      <c r="H1116" s="17">
        <v>0.226725628433877</v>
      </c>
      <c r="I1116" s="17">
        <v>0.35582287918764</v>
      </c>
      <c r="J1116" s="17">
        <v>0.48194812055425201</v>
      </c>
      <c r="K1116" s="17">
        <v>0.63298041970674401</v>
      </c>
      <c r="L1116" s="17">
        <v>0.79349299470189705</v>
      </c>
      <c r="M1116" s="17"/>
      <c r="N1116" s="17">
        <v>0.45018293663282399</v>
      </c>
      <c r="O1116" s="17">
        <v>0.47820676407632501</v>
      </c>
      <c r="P1116" s="17">
        <v>0.48258377434259098</v>
      </c>
      <c r="Q1116" s="17">
        <v>0.44736108852199802</v>
      </c>
      <c r="R1116" s="17"/>
      <c r="S1116" s="17">
        <v>0.36593934506232201</v>
      </c>
      <c r="T1116" s="17">
        <v>0.52776581029348502</v>
      </c>
      <c r="U1116" s="17">
        <v>0.51560297571910796</v>
      </c>
      <c r="V1116" s="17">
        <v>0.49843461422087798</v>
      </c>
      <c r="W1116" s="17">
        <v>0.45143895421722102</v>
      </c>
      <c r="X1116" s="17">
        <v>0.429725642679057</v>
      </c>
      <c r="Y1116" s="17">
        <v>0.42507045124262199</v>
      </c>
      <c r="Z1116" s="17">
        <v>0.412138653131147</v>
      </c>
      <c r="AA1116" s="17">
        <v>0.43762951466539202</v>
      </c>
      <c r="AB1116" s="17">
        <v>0.52792426193594599</v>
      </c>
      <c r="AC1116" s="17">
        <v>0.56113326134311603</v>
      </c>
      <c r="AD1116" s="17">
        <v>0.41880855465720901</v>
      </c>
      <c r="AE1116" s="17"/>
      <c r="AF1116" s="17">
        <v>0.50451378632035804</v>
      </c>
      <c r="AG1116" s="17">
        <v>0.40949755525803699</v>
      </c>
      <c r="AH1116" s="17"/>
      <c r="AI1116" s="17">
        <v>0.53755336487185701</v>
      </c>
      <c r="AJ1116" s="17">
        <v>0.42937810111664498</v>
      </c>
      <c r="AK1116" s="17"/>
      <c r="AL1116" s="17">
        <v>0.50954248109619504</v>
      </c>
      <c r="AM1116" s="17">
        <v>0.459454927156983</v>
      </c>
      <c r="AN1116" s="17"/>
      <c r="AO1116" s="17">
        <v>0.51146814446252098</v>
      </c>
      <c r="AP1116" s="17">
        <v>0.44977708101504099</v>
      </c>
    </row>
    <row r="1117" spans="2:42" x14ac:dyDescent="0.35">
      <c r="B1117" t="s">
        <v>75</v>
      </c>
      <c r="C1117" s="17">
        <v>7.7982918980621799E-3</v>
      </c>
      <c r="D1117" s="17">
        <v>6.2507639202518698E-3</v>
      </c>
      <c r="E1117" s="17">
        <v>8.7552706371150004E-3</v>
      </c>
      <c r="F1117" s="17"/>
      <c r="G1117" s="17">
        <v>3.0225301354524899E-2</v>
      </c>
      <c r="H1117" s="17">
        <v>1.2757122637690001E-2</v>
      </c>
      <c r="I1117" s="17">
        <v>2.3279007902284499E-3</v>
      </c>
      <c r="J1117" s="17">
        <v>0</v>
      </c>
      <c r="K1117" s="17">
        <v>2.4694291482917599E-3</v>
      </c>
      <c r="L1117" s="17">
        <v>3.10527658861986E-3</v>
      </c>
      <c r="M1117" s="17"/>
      <c r="N1117" s="17">
        <v>1.11894566308937E-3</v>
      </c>
      <c r="O1117" s="17">
        <v>6.2028224711263499E-3</v>
      </c>
      <c r="P1117" s="17">
        <v>7.6370769568111499E-3</v>
      </c>
      <c r="Q1117" s="17">
        <v>1.5570412765275699E-2</v>
      </c>
      <c r="R1117" s="17"/>
      <c r="S1117" s="17">
        <v>1.04829327781665E-2</v>
      </c>
      <c r="T1117" s="17">
        <v>1.0369664520173299E-2</v>
      </c>
      <c r="U1117" s="17">
        <v>9.9897670951265803E-3</v>
      </c>
      <c r="V1117" s="17">
        <v>3.5542905313022499E-3</v>
      </c>
      <c r="W1117" s="17">
        <v>1.9888775256627099E-2</v>
      </c>
      <c r="X1117" s="17">
        <v>1.1662323052611299E-2</v>
      </c>
      <c r="Y1117" s="17">
        <v>0</v>
      </c>
      <c r="Z1117" s="17">
        <v>7.7167330991787996E-3</v>
      </c>
      <c r="AA1117" s="17">
        <v>5.69526396818738E-3</v>
      </c>
      <c r="AB1117" s="17">
        <v>0</v>
      </c>
      <c r="AC1117" s="17">
        <v>0</v>
      </c>
      <c r="AD1117" s="17">
        <v>1.6202580321477901E-2</v>
      </c>
      <c r="AE1117" s="17"/>
      <c r="AF1117" s="17">
        <v>2.0632535469149301E-3</v>
      </c>
      <c r="AG1117" s="17">
        <v>1.40626892304044E-2</v>
      </c>
      <c r="AH1117" s="17"/>
      <c r="AI1117" s="17">
        <v>4.2362228124274703E-3</v>
      </c>
      <c r="AJ1117" s="17">
        <v>9.4041865481146406E-3</v>
      </c>
      <c r="AK1117" s="17"/>
      <c r="AL1117" s="17">
        <v>4.3571733642167199E-3</v>
      </c>
      <c r="AM1117" s="17">
        <v>8.0598014967174798E-3</v>
      </c>
      <c r="AN1117" s="17"/>
      <c r="AO1117" s="17">
        <v>4.8199071908116703E-3</v>
      </c>
      <c r="AP1117" s="17">
        <v>8.6102597026654296E-3</v>
      </c>
    </row>
    <row r="1118" spans="2:42" x14ac:dyDescent="0.35">
      <c r="B1118" t="s">
        <v>99</v>
      </c>
      <c r="C1118" s="17">
        <v>7.9567033179886292E-3</v>
      </c>
      <c r="D1118" s="17">
        <v>7.5792830147604498E-3</v>
      </c>
      <c r="E1118" s="17">
        <v>8.3828672285965796E-3</v>
      </c>
      <c r="F1118" s="17"/>
      <c r="G1118" s="17">
        <v>2.0124092542561901E-2</v>
      </c>
      <c r="H1118" s="17">
        <v>1.17112763587515E-2</v>
      </c>
      <c r="I1118" s="17">
        <v>4.8667622154268796E-3</v>
      </c>
      <c r="J1118" s="17">
        <v>8.4571923216233899E-3</v>
      </c>
      <c r="K1118" s="17">
        <v>0</v>
      </c>
      <c r="L1118" s="17">
        <v>4.19479313825568E-3</v>
      </c>
      <c r="M1118" s="17"/>
      <c r="N1118" s="17">
        <v>2.2529075103664702E-3</v>
      </c>
      <c r="O1118" s="17">
        <v>2.9175488506780899E-3</v>
      </c>
      <c r="P1118" s="17">
        <v>1.3210165900993E-2</v>
      </c>
      <c r="Q1118" s="17">
        <v>1.48338468681298E-2</v>
      </c>
      <c r="R1118" s="17"/>
      <c r="S1118" s="17">
        <v>8.0264164594506492E-3</v>
      </c>
      <c r="T1118" s="17">
        <v>8.1617452413763492E-3</v>
      </c>
      <c r="U1118" s="17">
        <v>3.9951086248095303E-3</v>
      </c>
      <c r="V1118" s="17">
        <v>7.0041011680911499E-3</v>
      </c>
      <c r="W1118" s="17">
        <v>0</v>
      </c>
      <c r="X1118" s="17">
        <v>2.07444665577869E-2</v>
      </c>
      <c r="Y1118" s="17">
        <v>0</v>
      </c>
      <c r="Z1118" s="17">
        <v>1.99091607959214E-2</v>
      </c>
      <c r="AA1118" s="17">
        <v>5.9935744012767703E-3</v>
      </c>
      <c r="AB1118" s="17">
        <v>1.19530875917587E-2</v>
      </c>
      <c r="AC1118" s="17">
        <v>0</v>
      </c>
      <c r="AD1118" s="17">
        <v>1.41808251854375E-2</v>
      </c>
      <c r="AE1118" s="17"/>
      <c r="AF1118" s="17">
        <v>6.3880094267669899E-3</v>
      </c>
      <c r="AG1118" s="17">
        <v>1.0144478296272101E-2</v>
      </c>
      <c r="AH1118" s="17"/>
      <c r="AI1118" s="17">
        <v>6.5021969761943701E-3</v>
      </c>
      <c r="AJ1118" s="17">
        <v>8.6124412884212107E-3</v>
      </c>
      <c r="AK1118" s="17"/>
      <c r="AL1118" s="17">
        <v>6.0583243155791699E-3</v>
      </c>
      <c r="AM1118" s="17">
        <v>8.1009716209060993E-3</v>
      </c>
      <c r="AN1118" s="17"/>
      <c r="AO1118" s="17">
        <v>3.9696539039096399E-3</v>
      </c>
      <c r="AP1118" s="17">
        <v>9.0436534865526198E-3</v>
      </c>
    </row>
    <row r="1119" spans="2:42" x14ac:dyDescent="0.35"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</row>
    <row r="1120" spans="2:42" x14ac:dyDescent="0.35">
      <c r="B1120" s="6" t="s">
        <v>432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7"/>
      <c r="AL1120" s="17"/>
      <c r="AM1120" s="17"/>
      <c r="AN1120" s="17"/>
      <c r="AO1120" s="17"/>
      <c r="AP1120" s="17"/>
    </row>
    <row r="1121" spans="2:42" x14ac:dyDescent="0.35">
      <c r="B1121" s="24" t="s">
        <v>59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  <c r="AL1121" s="17"/>
      <c r="AM1121" s="17"/>
      <c r="AN1121" s="17"/>
      <c r="AO1121" s="17"/>
      <c r="AP1121" s="17"/>
    </row>
    <row r="1122" spans="2:42" x14ac:dyDescent="0.35">
      <c r="B1122" t="s">
        <v>429</v>
      </c>
      <c r="C1122" s="17">
        <v>0.18283090134784899</v>
      </c>
      <c r="D1122" s="17">
        <v>0.181336025710297</v>
      </c>
      <c r="E1122" s="17">
        <v>0.182558411118831</v>
      </c>
      <c r="F1122" s="17"/>
      <c r="G1122" s="17">
        <v>0.35463678809628502</v>
      </c>
      <c r="H1122" s="17">
        <v>0.241624428930203</v>
      </c>
      <c r="I1122" s="17">
        <v>0.15829421646306299</v>
      </c>
      <c r="J1122" s="17">
        <v>0.161045499846766</v>
      </c>
      <c r="K1122" s="17">
        <v>0.121752115703312</v>
      </c>
      <c r="L1122" s="17">
        <v>9.8478426760629997E-2</v>
      </c>
      <c r="M1122" s="17"/>
      <c r="N1122" s="17">
        <v>0.17839264179257899</v>
      </c>
      <c r="O1122" s="17">
        <v>0.16889769939447599</v>
      </c>
      <c r="P1122" s="17">
        <v>0.20327996360623299</v>
      </c>
      <c r="Q1122" s="17">
        <v>0.18106600346344401</v>
      </c>
      <c r="R1122" s="17"/>
      <c r="S1122" s="17">
        <v>0.24748225645175601</v>
      </c>
      <c r="T1122" s="17">
        <v>0.179805912944242</v>
      </c>
      <c r="U1122" s="17">
        <v>0.14626303815087599</v>
      </c>
      <c r="V1122" s="17">
        <v>0.15085968856568799</v>
      </c>
      <c r="W1122" s="17">
        <v>0.17853825059659201</v>
      </c>
      <c r="X1122" s="17">
        <v>0.22923787122716099</v>
      </c>
      <c r="Y1122" s="17">
        <v>0.17207472644897501</v>
      </c>
      <c r="Z1122" s="17">
        <v>0.13591247622904601</v>
      </c>
      <c r="AA1122" s="17">
        <v>0.1809099492764</v>
      </c>
      <c r="AB1122" s="17">
        <v>0.18441676180996999</v>
      </c>
      <c r="AC1122" s="17">
        <v>0.16745552860649199</v>
      </c>
      <c r="AD1122" s="17">
        <v>7.7329328365501201E-2</v>
      </c>
      <c r="AE1122" s="17"/>
      <c r="AF1122" s="17">
        <v>0.16098256243197501</v>
      </c>
      <c r="AG1122" s="17">
        <v>0.21223332808762599</v>
      </c>
      <c r="AH1122" s="17"/>
      <c r="AI1122" s="17">
        <v>0.16662368362684599</v>
      </c>
      <c r="AJ1122" s="17">
        <v>0.19013763336362</v>
      </c>
      <c r="AK1122" s="17"/>
      <c r="AL1122" s="17">
        <v>0.17291977717618101</v>
      </c>
      <c r="AM1122" s="17">
        <v>0.183584102401188</v>
      </c>
      <c r="AN1122" s="17"/>
      <c r="AO1122" s="17">
        <v>0.162812413271159</v>
      </c>
      <c r="AP1122" s="17">
        <v>0.188288345369616</v>
      </c>
    </row>
    <row r="1123" spans="2:42" x14ac:dyDescent="0.35">
      <c r="B1123" t="s">
        <v>430</v>
      </c>
      <c r="C1123" s="17">
        <v>0.74330802325405099</v>
      </c>
      <c r="D1123" s="17">
        <v>0.74373438033709505</v>
      </c>
      <c r="E1123" s="17">
        <v>0.74469862429028599</v>
      </c>
      <c r="F1123" s="17"/>
      <c r="G1123" s="17">
        <v>0.57958950963874201</v>
      </c>
      <c r="H1123" s="17">
        <v>0.694541408970347</v>
      </c>
      <c r="I1123" s="17">
        <v>0.763093895586613</v>
      </c>
      <c r="J1123" s="17">
        <v>0.764593587881921</v>
      </c>
      <c r="K1123" s="17">
        <v>0.80708414832170206</v>
      </c>
      <c r="L1123" s="17">
        <v>0.81651767246100404</v>
      </c>
      <c r="M1123" s="17"/>
      <c r="N1123" s="17">
        <v>0.77322786552947198</v>
      </c>
      <c r="O1123" s="17">
        <v>0.76013986264237299</v>
      </c>
      <c r="P1123" s="17">
        <v>0.73547903220201505</v>
      </c>
      <c r="Q1123" s="17">
        <v>0.70518490317746796</v>
      </c>
      <c r="R1123" s="17"/>
      <c r="S1123" s="17">
        <v>0.67389127871608101</v>
      </c>
      <c r="T1123" s="17">
        <v>0.75649220057743305</v>
      </c>
      <c r="U1123" s="17">
        <v>0.79685281773975203</v>
      </c>
      <c r="V1123" s="17">
        <v>0.78394214587518396</v>
      </c>
      <c r="W1123" s="17">
        <v>0.73360052613513604</v>
      </c>
      <c r="X1123" s="17">
        <v>0.69562735899919503</v>
      </c>
      <c r="Y1123" s="17">
        <v>0.74697142670889605</v>
      </c>
      <c r="Z1123" s="17">
        <v>0.78958979944486596</v>
      </c>
      <c r="AA1123" s="17">
        <v>0.76859582279439997</v>
      </c>
      <c r="AB1123" s="17">
        <v>0.73036534795656305</v>
      </c>
      <c r="AC1123" s="17">
        <v>0.761966204657895</v>
      </c>
      <c r="AD1123" s="17">
        <v>0.754710757281292</v>
      </c>
      <c r="AE1123" s="17"/>
      <c r="AF1123" s="17">
        <v>0.76778013316469895</v>
      </c>
      <c r="AG1123" s="17">
        <v>0.71273320647635097</v>
      </c>
      <c r="AH1123" s="17"/>
      <c r="AI1123" s="17">
        <v>0.76581948373978304</v>
      </c>
      <c r="AJ1123" s="17">
        <v>0.73315913700569102</v>
      </c>
      <c r="AK1123" s="17"/>
      <c r="AL1123" s="17">
        <v>0.74552569023833604</v>
      </c>
      <c r="AM1123" s="17">
        <v>0.74313949049433703</v>
      </c>
      <c r="AN1123" s="17"/>
      <c r="AO1123" s="17">
        <v>0.75172358002359196</v>
      </c>
      <c r="AP1123" s="17">
        <v>0.74101377256909295</v>
      </c>
    </row>
    <row r="1124" spans="2:42" x14ac:dyDescent="0.35">
      <c r="B1124" t="s">
        <v>431</v>
      </c>
      <c r="C1124" s="17">
        <v>6.3390782277114796E-2</v>
      </c>
      <c r="D1124" s="17">
        <v>6.5233732250049303E-2</v>
      </c>
      <c r="E1124" s="17">
        <v>6.2051096940940999E-2</v>
      </c>
      <c r="F1124" s="17"/>
      <c r="G1124" s="17">
        <v>3.2232857074236697E-2</v>
      </c>
      <c r="H1124" s="17">
        <v>5.3114505542678297E-2</v>
      </c>
      <c r="I1124" s="17">
        <v>7.3935161788422896E-2</v>
      </c>
      <c r="J1124" s="17">
        <v>7.0404723981645101E-2</v>
      </c>
      <c r="K1124" s="17">
        <v>6.6767063965333204E-2</v>
      </c>
      <c r="L1124" s="17">
        <v>7.6088019433068102E-2</v>
      </c>
      <c r="M1124" s="17"/>
      <c r="N1124" s="17">
        <v>4.3930119045290601E-2</v>
      </c>
      <c r="O1124" s="17">
        <v>5.9546416416069101E-2</v>
      </c>
      <c r="P1124" s="17">
        <v>5.2495966399809101E-2</v>
      </c>
      <c r="Q1124" s="17">
        <v>9.7445255536388803E-2</v>
      </c>
      <c r="R1124" s="17"/>
      <c r="S1124" s="17">
        <v>7.1974284673071695E-2</v>
      </c>
      <c r="T1124" s="17">
        <v>5.2550227502881998E-2</v>
      </c>
      <c r="U1124" s="17">
        <v>4.4373275714567999E-2</v>
      </c>
      <c r="V1124" s="17">
        <v>5.86730543134465E-2</v>
      </c>
      <c r="W1124" s="17">
        <v>7.7493664779249793E-2</v>
      </c>
      <c r="X1124" s="17">
        <v>5.2642165879636597E-2</v>
      </c>
      <c r="Y1124" s="17">
        <v>5.6007244981364203E-2</v>
      </c>
      <c r="Z1124" s="17">
        <v>6.6780991226908601E-2</v>
      </c>
      <c r="AA1124" s="17">
        <v>4.72623448923183E-2</v>
      </c>
      <c r="AB1124" s="17">
        <v>7.7540498102306996E-2</v>
      </c>
      <c r="AC1124" s="17">
        <v>6.2649548208374997E-2</v>
      </c>
      <c r="AD1124" s="17">
        <v>0.16795991435320701</v>
      </c>
      <c r="AE1124" s="17"/>
      <c r="AF1124" s="17">
        <v>6.5003113124201997E-2</v>
      </c>
      <c r="AG1124" s="17">
        <v>6.0298296522776899E-2</v>
      </c>
      <c r="AH1124" s="17"/>
      <c r="AI1124" s="17">
        <v>6.0295127838235499E-2</v>
      </c>
      <c r="AJ1124" s="17">
        <v>6.4786402289611494E-2</v>
      </c>
      <c r="AK1124" s="17"/>
      <c r="AL1124" s="17">
        <v>6.2319142820425798E-2</v>
      </c>
      <c r="AM1124" s="17">
        <v>6.3472222076838503E-2</v>
      </c>
      <c r="AN1124" s="17"/>
      <c r="AO1124" s="17">
        <v>7.7341141313020903E-2</v>
      </c>
      <c r="AP1124" s="17">
        <v>5.9587632747023299E-2</v>
      </c>
    </row>
    <row r="1125" spans="2:42" x14ac:dyDescent="0.35">
      <c r="B1125" t="s">
        <v>196</v>
      </c>
      <c r="C1125" s="17">
        <v>1.0470293120985E-2</v>
      </c>
      <c r="D1125" s="17">
        <v>9.6958617025584108E-3</v>
      </c>
      <c r="E1125" s="17">
        <v>1.0691867649942099E-2</v>
      </c>
      <c r="F1125" s="17"/>
      <c r="G1125" s="17">
        <v>3.3540845190736197E-2</v>
      </c>
      <c r="H1125" s="17">
        <v>1.07196565567724E-2</v>
      </c>
      <c r="I1125" s="17">
        <v>4.6767261619014002E-3</v>
      </c>
      <c r="J1125" s="17">
        <v>3.9561882896678897E-3</v>
      </c>
      <c r="K1125" s="17">
        <v>4.3966720096523196E-3</v>
      </c>
      <c r="L1125" s="17">
        <v>8.91588134529777E-3</v>
      </c>
      <c r="M1125" s="17"/>
      <c r="N1125" s="17">
        <v>4.4493736326580904E-3</v>
      </c>
      <c r="O1125" s="17">
        <v>1.14160215470824E-2</v>
      </c>
      <c r="P1125" s="17">
        <v>8.7450377919421497E-3</v>
      </c>
      <c r="Q1125" s="17">
        <v>1.63038378226994E-2</v>
      </c>
      <c r="R1125" s="17"/>
      <c r="S1125" s="17">
        <v>6.6521801590906596E-3</v>
      </c>
      <c r="T1125" s="17">
        <v>1.11516589754428E-2</v>
      </c>
      <c r="U1125" s="17">
        <v>1.25108683948038E-2</v>
      </c>
      <c r="V1125" s="17">
        <v>6.5251112456816002E-3</v>
      </c>
      <c r="W1125" s="17">
        <v>1.03675584890221E-2</v>
      </c>
      <c r="X1125" s="17">
        <v>2.2492603894007999E-2</v>
      </c>
      <c r="Y1125" s="17">
        <v>2.4946601860765201E-2</v>
      </c>
      <c r="Z1125" s="17">
        <v>7.7167330991787996E-3</v>
      </c>
      <c r="AA1125" s="17">
        <v>3.23188303688137E-3</v>
      </c>
      <c r="AB1125" s="17">
        <v>7.6773921311596204E-3</v>
      </c>
      <c r="AC1125" s="17">
        <v>7.9287185272377894E-3</v>
      </c>
      <c r="AD1125" s="17">
        <v>0</v>
      </c>
      <c r="AE1125" s="17"/>
      <c r="AF1125" s="17">
        <v>6.2341912791235203E-3</v>
      </c>
      <c r="AG1125" s="17">
        <v>1.47351689132467E-2</v>
      </c>
      <c r="AH1125" s="17"/>
      <c r="AI1125" s="17">
        <v>7.2617047951360801E-3</v>
      </c>
      <c r="AJ1125" s="17">
        <v>1.1916827341076699E-2</v>
      </c>
      <c r="AK1125" s="17"/>
      <c r="AL1125" s="17">
        <v>1.9235389765057499E-2</v>
      </c>
      <c r="AM1125" s="17">
        <v>9.8041850276363793E-3</v>
      </c>
      <c r="AN1125" s="17"/>
      <c r="AO1125" s="17">
        <v>8.1228653922284302E-3</v>
      </c>
      <c r="AP1125" s="17">
        <v>1.1110249314267601E-2</v>
      </c>
    </row>
    <row r="1126" spans="2:42" x14ac:dyDescent="0.35"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7"/>
      <c r="AL1126" s="17"/>
      <c r="AM1126" s="17"/>
      <c r="AN1126" s="17"/>
      <c r="AO1126" s="17"/>
      <c r="AP1126" s="17"/>
    </row>
    <row r="1127" spans="2:42" x14ac:dyDescent="0.35">
      <c r="B1127" s="6" t="s">
        <v>432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7"/>
      <c r="AL1127" s="17"/>
      <c r="AM1127" s="17"/>
      <c r="AN1127" s="17"/>
      <c r="AO1127" s="17"/>
      <c r="AP1127" s="17"/>
    </row>
    <row r="1128" spans="2:42" x14ac:dyDescent="0.35">
      <c r="B1128" s="24" t="s">
        <v>59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  <c r="AG1128" s="17"/>
      <c r="AH1128" s="17"/>
      <c r="AI1128" s="17"/>
      <c r="AJ1128" s="17"/>
      <c r="AK1128" s="17"/>
      <c r="AL1128" s="17"/>
      <c r="AM1128" s="17"/>
      <c r="AN1128" s="17"/>
      <c r="AO1128" s="17"/>
      <c r="AP1128" s="17"/>
    </row>
    <row r="1129" spans="2:42" x14ac:dyDescent="0.35">
      <c r="B1129" t="s">
        <v>433</v>
      </c>
      <c r="C1129" s="17">
        <v>0.46672940783408601</v>
      </c>
      <c r="D1129" s="17">
        <v>0.57893494418756597</v>
      </c>
      <c r="E1129" s="17">
        <v>0.35713106522147198</v>
      </c>
      <c r="F1129" s="17"/>
      <c r="G1129" s="17">
        <v>0.35966755356853602</v>
      </c>
      <c r="H1129" s="17">
        <v>0.52150194247078696</v>
      </c>
      <c r="I1129" s="17">
        <v>0.52948407528444297</v>
      </c>
      <c r="J1129" s="17">
        <v>0.50686499365221305</v>
      </c>
      <c r="K1129" s="17">
        <v>0.46662033644828599</v>
      </c>
      <c r="L1129" s="17">
        <v>0.40994941750409197</v>
      </c>
      <c r="M1129" s="17"/>
      <c r="N1129" s="17">
        <v>0.53226285271240403</v>
      </c>
      <c r="O1129" s="17">
        <v>0.47028401673475201</v>
      </c>
      <c r="P1129" s="17">
        <v>0.46652287440294299</v>
      </c>
      <c r="Q1129" s="17">
        <v>0.397457137213651</v>
      </c>
      <c r="R1129" s="17"/>
      <c r="S1129" s="17">
        <v>0.47719334884975201</v>
      </c>
      <c r="T1129" s="17">
        <v>0.41626606463029098</v>
      </c>
      <c r="U1129" s="17">
        <v>0.45132691067688402</v>
      </c>
      <c r="V1129" s="17">
        <v>0.46185780627176798</v>
      </c>
      <c r="W1129" s="17">
        <v>0.45668372860447798</v>
      </c>
      <c r="X1129" s="17">
        <v>0.47952152489649702</v>
      </c>
      <c r="Y1129" s="17">
        <v>0.46728922308773602</v>
      </c>
      <c r="Z1129" s="17">
        <v>0.42759426371543802</v>
      </c>
      <c r="AA1129" s="17">
        <v>0.49686498318080102</v>
      </c>
      <c r="AB1129" s="17">
        <v>0.50674974721352195</v>
      </c>
      <c r="AC1129" s="17">
        <v>0.47518527749578399</v>
      </c>
      <c r="AD1129" s="17">
        <v>0.48320517101475202</v>
      </c>
      <c r="AE1129" s="17"/>
      <c r="AF1129" s="17">
        <v>0.48691158227801101</v>
      </c>
      <c r="AG1129" s="17">
        <v>0.44117250681528503</v>
      </c>
      <c r="AH1129" s="17"/>
      <c r="AI1129" s="17">
        <v>0.50811429659819296</v>
      </c>
      <c r="AJ1129" s="17">
        <v>0.44807177659180603</v>
      </c>
      <c r="AK1129" s="17"/>
      <c r="AL1129" s="17">
        <v>0.48786556762695799</v>
      </c>
      <c r="AM1129" s="17">
        <v>0.46512315434116303</v>
      </c>
      <c r="AN1129" s="17"/>
      <c r="AO1129" s="17">
        <v>0.46202774600681101</v>
      </c>
      <c r="AP1129" s="17">
        <v>0.46801117577446799</v>
      </c>
    </row>
    <row r="1130" spans="2:42" x14ac:dyDescent="0.35">
      <c r="B1130" t="s">
        <v>434</v>
      </c>
      <c r="C1130" s="17">
        <v>0.459560766255318</v>
      </c>
      <c r="D1130" s="17">
        <v>0.36134314476422202</v>
      </c>
      <c r="E1130" s="17">
        <v>0.55619169878076402</v>
      </c>
      <c r="F1130" s="17"/>
      <c r="G1130" s="17">
        <v>0.47670182521502702</v>
      </c>
      <c r="H1130" s="17">
        <v>0.389710753138588</v>
      </c>
      <c r="I1130" s="17">
        <v>0.395851280068929</v>
      </c>
      <c r="J1130" s="17">
        <v>0.45367535069563403</v>
      </c>
      <c r="K1130" s="17">
        <v>0.49802272342324</v>
      </c>
      <c r="L1130" s="17">
        <v>0.53604708491878905</v>
      </c>
      <c r="M1130" s="17"/>
      <c r="N1130" s="17">
        <v>0.40655787296985801</v>
      </c>
      <c r="O1130" s="17">
        <v>0.47231530183649401</v>
      </c>
      <c r="P1130" s="17">
        <v>0.44745829581232299</v>
      </c>
      <c r="Q1130" s="17">
        <v>0.51238722397432601</v>
      </c>
      <c r="R1130" s="17"/>
      <c r="S1130" s="17">
        <v>0.417657840930233</v>
      </c>
      <c r="T1130" s="17">
        <v>0.496993615447957</v>
      </c>
      <c r="U1130" s="17">
        <v>0.47892764293134399</v>
      </c>
      <c r="V1130" s="17">
        <v>0.484444396130988</v>
      </c>
      <c r="W1130" s="17">
        <v>0.494589763361023</v>
      </c>
      <c r="X1130" s="17">
        <v>0.45377652032814703</v>
      </c>
      <c r="Y1130" s="17">
        <v>0.453456965268762</v>
      </c>
      <c r="Z1130" s="17">
        <v>0.46709438158212502</v>
      </c>
      <c r="AA1130" s="17">
        <v>0.41834115026663699</v>
      </c>
      <c r="AB1130" s="17">
        <v>0.44787404916600199</v>
      </c>
      <c r="AC1130" s="17">
        <v>0.47238236914044601</v>
      </c>
      <c r="AD1130" s="17">
        <v>0.473181703756483</v>
      </c>
      <c r="AE1130" s="17"/>
      <c r="AF1130" s="17">
        <v>0.45218696841469003</v>
      </c>
      <c r="AG1130" s="17">
        <v>0.47035969006334499</v>
      </c>
      <c r="AH1130" s="17"/>
      <c r="AI1130" s="17">
        <v>0.42918977248157503</v>
      </c>
      <c r="AJ1130" s="17">
        <v>0.47325298143854599</v>
      </c>
      <c r="AK1130" s="17"/>
      <c r="AL1130" s="17">
        <v>0.45414641921454801</v>
      </c>
      <c r="AM1130" s="17">
        <v>0.459972232384046</v>
      </c>
      <c r="AN1130" s="17"/>
      <c r="AO1130" s="17">
        <v>0.466348582530134</v>
      </c>
      <c r="AP1130" s="17">
        <v>0.45771027049320401</v>
      </c>
    </row>
    <row r="1131" spans="2:42" x14ac:dyDescent="0.35">
      <c r="B1131" t="s">
        <v>435</v>
      </c>
      <c r="C1131" s="17">
        <v>4.05287925712128E-2</v>
      </c>
      <c r="D1131" s="17">
        <v>3.7337613859705097E-2</v>
      </c>
      <c r="E1131" s="17">
        <v>4.3938190172438697E-2</v>
      </c>
      <c r="F1131" s="17"/>
      <c r="G1131" s="17">
        <v>8.8661977820981105E-2</v>
      </c>
      <c r="H1131" s="17">
        <v>6.4954687448344595E-2</v>
      </c>
      <c r="I1131" s="17">
        <v>4.06462475132391E-2</v>
      </c>
      <c r="J1131" s="17">
        <v>1.5725689052427501E-2</v>
      </c>
      <c r="K1131" s="17">
        <v>9.2200432785872893E-3</v>
      </c>
      <c r="L1131" s="17">
        <v>2.94211371051325E-2</v>
      </c>
      <c r="M1131" s="17"/>
      <c r="N1131" s="17">
        <v>3.6787652369701898E-2</v>
      </c>
      <c r="O1131" s="17">
        <v>2.8089050778356099E-2</v>
      </c>
      <c r="P1131" s="17">
        <v>5.1277116709116097E-2</v>
      </c>
      <c r="Q1131" s="17">
        <v>4.70584229997782E-2</v>
      </c>
      <c r="R1131" s="17"/>
      <c r="S1131" s="17">
        <v>7.2559656704687406E-2</v>
      </c>
      <c r="T1131" s="17">
        <v>4.10946919687427E-2</v>
      </c>
      <c r="U1131" s="17">
        <v>3.2527674373939802E-2</v>
      </c>
      <c r="V1131" s="17">
        <v>3.2457690935859103E-2</v>
      </c>
      <c r="W1131" s="17">
        <v>1.4470908670511399E-2</v>
      </c>
      <c r="X1131" s="17">
        <v>3.5737081389797198E-2</v>
      </c>
      <c r="Y1131" s="17">
        <v>3.2921135706771701E-2</v>
      </c>
      <c r="Z1131" s="17">
        <v>5.8289860077712599E-2</v>
      </c>
      <c r="AA1131" s="17">
        <v>4.8560719482620703E-2</v>
      </c>
      <c r="AB1131" s="17">
        <v>2.2026704125688801E-2</v>
      </c>
      <c r="AC1131" s="17">
        <v>4.0654434316902799E-2</v>
      </c>
      <c r="AD1131" s="17">
        <v>3.2134504471833303E-2</v>
      </c>
      <c r="AE1131" s="17"/>
      <c r="AF1131" s="17">
        <v>3.58246986039059E-2</v>
      </c>
      <c r="AG1131" s="17">
        <v>4.6481406141042701E-2</v>
      </c>
      <c r="AH1131" s="17"/>
      <c r="AI1131" s="17">
        <v>3.8814330649323103E-2</v>
      </c>
      <c r="AJ1131" s="17">
        <v>4.1301726829895399E-2</v>
      </c>
      <c r="AK1131" s="17"/>
      <c r="AL1131" s="17">
        <v>4.4544879073150301E-2</v>
      </c>
      <c r="AM1131" s="17">
        <v>4.02235879817874E-2</v>
      </c>
      <c r="AN1131" s="17"/>
      <c r="AO1131" s="17">
        <v>4.5874777867980998E-2</v>
      </c>
      <c r="AP1131" s="17">
        <v>3.9071369044194601E-2</v>
      </c>
    </row>
    <row r="1132" spans="2:42" x14ac:dyDescent="0.35">
      <c r="B1132" t="s">
        <v>196</v>
      </c>
      <c r="C1132" s="17">
        <v>0</v>
      </c>
      <c r="D1132" s="17">
        <v>0</v>
      </c>
      <c r="E1132" s="17">
        <v>0</v>
      </c>
      <c r="F1132" s="17"/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/>
      <c r="N1132" s="17">
        <v>0</v>
      </c>
      <c r="O1132" s="17">
        <v>0</v>
      </c>
      <c r="P1132" s="17">
        <v>0</v>
      </c>
      <c r="Q1132" s="17">
        <v>0</v>
      </c>
      <c r="R1132" s="17"/>
      <c r="S1132" s="17">
        <v>0</v>
      </c>
      <c r="T1132" s="17">
        <v>0</v>
      </c>
      <c r="U1132" s="17">
        <v>0</v>
      </c>
      <c r="V1132" s="17">
        <v>0</v>
      </c>
      <c r="W1132" s="17">
        <v>0</v>
      </c>
      <c r="X1132" s="17">
        <v>0</v>
      </c>
      <c r="Y1132" s="17">
        <v>0</v>
      </c>
      <c r="Z1132" s="17">
        <v>0</v>
      </c>
      <c r="AA1132" s="17">
        <v>0</v>
      </c>
      <c r="AB1132" s="17">
        <v>0</v>
      </c>
      <c r="AC1132" s="17">
        <v>0</v>
      </c>
      <c r="AD1132" s="17">
        <v>0</v>
      </c>
      <c r="AE1132" s="17"/>
      <c r="AF1132" s="17">
        <v>0</v>
      </c>
      <c r="AG1132" s="17">
        <v>0</v>
      </c>
      <c r="AH1132" s="17"/>
      <c r="AI1132" s="17">
        <v>0</v>
      </c>
      <c r="AJ1132" s="17">
        <v>0</v>
      </c>
      <c r="AK1132" s="17"/>
      <c r="AL1132" s="17">
        <v>0</v>
      </c>
      <c r="AM1132" s="17">
        <v>0</v>
      </c>
      <c r="AN1132" s="17"/>
      <c r="AO1132" s="17">
        <v>0</v>
      </c>
      <c r="AP1132" s="17">
        <v>0</v>
      </c>
    </row>
    <row r="1133" spans="2:42" x14ac:dyDescent="0.35">
      <c r="B1133" t="s">
        <v>124</v>
      </c>
      <c r="C1133" s="17">
        <v>3.3181033339383201E-2</v>
      </c>
      <c r="D1133" s="17">
        <v>2.2384297188506899E-2</v>
      </c>
      <c r="E1133" s="17">
        <v>4.2739045825324902E-2</v>
      </c>
      <c r="F1133" s="17"/>
      <c r="G1133" s="17">
        <v>7.4968643395455906E-2</v>
      </c>
      <c r="H1133" s="17">
        <v>2.38326169422803E-2</v>
      </c>
      <c r="I1133" s="17">
        <v>3.4018397133389403E-2</v>
      </c>
      <c r="J1133" s="17">
        <v>2.37339665997249E-2</v>
      </c>
      <c r="K1133" s="17">
        <v>2.6136896849886401E-2</v>
      </c>
      <c r="L1133" s="17">
        <v>2.4582360471986399E-2</v>
      </c>
      <c r="M1133" s="17"/>
      <c r="N1133" s="17">
        <v>2.43916219480367E-2</v>
      </c>
      <c r="O1133" s="17">
        <v>2.9311630650398299E-2</v>
      </c>
      <c r="P1133" s="17">
        <v>3.4741713075617603E-2</v>
      </c>
      <c r="Q1133" s="17">
        <v>4.30972158122441E-2</v>
      </c>
      <c r="R1133" s="17"/>
      <c r="S1133" s="17">
        <v>3.2589153515327499E-2</v>
      </c>
      <c r="T1133" s="17">
        <v>4.5645627953009499E-2</v>
      </c>
      <c r="U1133" s="17">
        <v>3.7217772017831802E-2</v>
      </c>
      <c r="V1133" s="17">
        <v>2.1240106661384699E-2</v>
      </c>
      <c r="W1133" s="17">
        <v>3.4255599363987997E-2</v>
      </c>
      <c r="X1133" s="17">
        <v>3.0964873385558499E-2</v>
      </c>
      <c r="Y1133" s="17">
        <v>4.6332675936730003E-2</v>
      </c>
      <c r="Z1133" s="17">
        <v>4.70214946247247E-2</v>
      </c>
      <c r="AA1133" s="17">
        <v>3.6233147069941199E-2</v>
      </c>
      <c r="AB1133" s="17">
        <v>2.33494994947877E-2</v>
      </c>
      <c r="AC1133" s="17">
        <v>1.17779190468671E-2</v>
      </c>
      <c r="AD1133" s="17">
        <v>1.1478620756932E-2</v>
      </c>
      <c r="AE1133" s="17"/>
      <c r="AF1133" s="17">
        <v>2.50767507033932E-2</v>
      </c>
      <c r="AG1133" s="17">
        <v>4.1986396980327502E-2</v>
      </c>
      <c r="AH1133" s="17"/>
      <c r="AI1133" s="17">
        <v>2.3881600270908802E-2</v>
      </c>
      <c r="AJ1133" s="17">
        <v>3.7373515139753198E-2</v>
      </c>
      <c r="AK1133" s="17"/>
      <c r="AL1133" s="17">
        <v>1.34431340853437E-2</v>
      </c>
      <c r="AM1133" s="17">
        <v>3.4681025293003702E-2</v>
      </c>
      <c r="AN1133" s="17"/>
      <c r="AO1133" s="17">
        <v>2.5748893595074301E-2</v>
      </c>
      <c r="AP1133" s="17">
        <v>3.52071846881329E-2</v>
      </c>
    </row>
    <row r="1134" spans="2:42" x14ac:dyDescent="0.35"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/>
      <c r="AL1134" s="17"/>
      <c r="AM1134" s="17"/>
      <c r="AN1134" s="17"/>
      <c r="AO1134" s="17"/>
      <c r="AP1134" s="17"/>
    </row>
    <row r="1135" spans="2:42" x14ac:dyDescent="0.35">
      <c r="B1135" s="6" t="s">
        <v>432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  <c r="AL1135" s="17"/>
      <c r="AM1135" s="17"/>
      <c r="AN1135" s="17"/>
      <c r="AO1135" s="17"/>
      <c r="AP1135" s="17"/>
    </row>
    <row r="1136" spans="2:42" x14ac:dyDescent="0.35">
      <c r="B1136" s="24" t="s">
        <v>59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17"/>
      <c r="AO1136" s="17"/>
      <c r="AP1136" s="17"/>
    </row>
    <row r="1137" spans="2:42" x14ac:dyDescent="0.35">
      <c r="B1137" t="s">
        <v>436</v>
      </c>
      <c r="C1137" s="17">
        <v>0.52030786873655499</v>
      </c>
      <c r="D1137" s="17">
        <v>0.54378625762292199</v>
      </c>
      <c r="E1137" s="17">
        <v>0.49787232404713699</v>
      </c>
      <c r="F1137" s="17"/>
      <c r="G1137" s="17">
        <v>0.39765469308576501</v>
      </c>
      <c r="H1137" s="17">
        <v>0.51125323835085101</v>
      </c>
      <c r="I1137" s="17">
        <v>0.60917239897140896</v>
      </c>
      <c r="J1137" s="17">
        <v>0.56815873109981896</v>
      </c>
      <c r="K1137" s="17">
        <v>0.565893363594833</v>
      </c>
      <c r="L1137" s="17">
        <v>0.46794137961976601</v>
      </c>
      <c r="M1137" s="17"/>
      <c r="N1137" s="17">
        <v>0.56779269510313402</v>
      </c>
      <c r="O1137" s="17">
        <v>0.51752594121717999</v>
      </c>
      <c r="P1137" s="17">
        <v>0.49720089690200298</v>
      </c>
      <c r="Q1137" s="17">
        <v>0.49514317907215899</v>
      </c>
      <c r="R1137" s="17"/>
      <c r="S1137" s="17">
        <v>0.50326105261127596</v>
      </c>
      <c r="T1137" s="17">
        <v>0.480723610014543</v>
      </c>
      <c r="U1137" s="17">
        <v>0.46654812028963399</v>
      </c>
      <c r="V1137" s="17">
        <v>0.554764671504416</v>
      </c>
      <c r="W1137" s="17">
        <v>0.53912038334811596</v>
      </c>
      <c r="X1137" s="17">
        <v>0.51179266605003104</v>
      </c>
      <c r="Y1137" s="17">
        <v>0.49258893114668501</v>
      </c>
      <c r="Z1137" s="17">
        <v>0.546673434004884</v>
      </c>
      <c r="AA1137" s="17">
        <v>0.54631558800429403</v>
      </c>
      <c r="AB1137" s="17">
        <v>0.54294928210233295</v>
      </c>
      <c r="AC1137" s="17">
        <v>0.52442252256710797</v>
      </c>
      <c r="AD1137" s="17">
        <v>0.66214297194403404</v>
      </c>
      <c r="AE1137" s="17"/>
      <c r="AF1137" s="17">
        <v>0.55604560575633899</v>
      </c>
      <c r="AG1137" s="17">
        <v>0.47435667392043701</v>
      </c>
      <c r="AH1137" s="17"/>
      <c r="AI1137" s="17">
        <v>0.55308842151152704</v>
      </c>
      <c r="AJ1137" s="17">
        <v>0.50552934730377597</v>
      </c>
      <c r="AK1137" s="17"/>
      <c r="AL1137" s="17">
        <v>0.53755729345261305</v>
      </c>
      <c r="AM1137" s="17">
        <v>0.51899698970400698</v>
      </c>
      <c r="AN1137" s="17"/>
      <c r="AO1137" s="17">
        <v>0.50516277044448699</v>
      </c>
      <c r="AP1137" s="17">
        <v>0.52443672830958998</v>
      </c>
    </row>
    <row r="1138" spans="2:42" x14ac:dyDescent="0.35">
      <c r="B1138" t="s">
        <v>437</v>
      </c>
      <c r="C1138" s="17">
        <v>0.16622648874104801</v>
      </c>
      <c r="D1138" s="17">
        <v>0.18332370968084999</v>
      </c>
      <c r="E1138" s="17">
        <v>0.14997657993709201</v>
      </c>
      <c r="F1138" s="17"/>
      <c r="G1138" s="17">
        <v>0.20985301481181101</v>
      </c>
      <c r="H1138" s="17">
        <v>0.20859297849186301</v>
      </c>
      <c r="I1138" s="17">
        <v>0.13836782034866099</v>
      </c>
      <c r="J1138" s="17">
        <v>0.139330188821882</v>
      </c>
      <c r="K1138" s="17">
        <v>0.13614510083093101</v>
      </c>
      <c r="L1138" s="17">
        <v>0.16712944469531399</v>
      </c>
      <c r="M1138" s="17"/>
      <c r="N1138" s="17">
        <v>0.16702528416219201</v>
      </c>
      <c r="O1138" s="17">
        <v>0.155984459053261</v>
      </c>
      <c r="P1138" s="17">
        <v>0.19824064714864301</v>
      </c>
      <c r="Q1138" s="17">
        <v>0.147268324865653</v>
      </c>
      <c r="R1138" s="17"/>
      <c r="S1138" s="17">
        <v>0.17542659577092701</v>
      </c>
      <c r="T1138" s="17">
        <v>0.16365535754003799</v>
      </c>
      <c r="U1138" s="17">
        <v>0.179416287866067</v>
      </c>
      <c r="V1138" s="17">
        <v>0.13542622109146801</v>
      </c>
      <c r="W1138" s="17">
        <v>0.20533100529252599</v>
      </c>
      <c r="X1138" s="17">
        <v>0.158371135327317</v>
      </c>
      <c r="Y1138" s="17">
        <v>0.206299976895848</v>
      </c>
      <c r="Z1138" s="17">
        <v>0.14996260713430201</v>
      </c>
      <c r="AA1138" s="17">
        <v>0.158303174664675</v>
      </c>
      <c r="AB1138" s="17">
        <v>0.16594607852106</v>
      </c>
      <c r="AC1138" s="17">
        <v>0.130278278491194</v>
      </c>
      <c r="AD1138" s="17">
        <v>0.12803368435478901</v>
      </c>
      <c r="AE1138" s="17"/>
      <c r="AF1138" s="17">
        <v>0.16420452608498001</v>
      </c>
      <c r="AG1138" s="17">
        <v>0.16862172706790499</v>
      </c>
      <c r="AH1138" s="17"/>
      <c r="AI1138" s="17">
        <v>0.16359112501683401</v>
      </c>
      <c r="AJ1138" s="17">
        <v>0.16741459498040401</v>
      </c>
      <c r="AK1138" s="17"/>
      <c r="AL1138" s="17">
        <v>0.17660401286625499</v>
      </c>
      <c r="AM1138" s="17">
        <v>0.16543784337985901</v>
      </c>
      <c r="AN1138" s="17"/>
      <c r="AO1138" s="17">
        <v>0.17691499974323599</v>
      </c>
      <c r="AP1138" s="17">
        <v>0.16331258484146299</v>
      </c>
    </row>
    <row r="1139" spans="2:42" x14ac:dyDescent="0.35">
      <c r="B1139" t="s">
        <v>438</v>
      </c>
      <c r="C1139" s="17">
        <v>0.13520458682823999</v>
      </c>
      <c r="D1139" s="17">
        <v>0.151383110971019</v>
      </c>
      <c r="E1139" s="17">
        <v>0.119639052580177</v>
      </c>
      <c r="F1139" s="17"/>
      <c r="G1139" s="17">
        <v>0.12903879382839101</v>
      </c>
      <c r="H1139" s="17">
        <v>0.15023924135790001</v>
      </c>
      <c r="I1139" s="17">
        <v>0.11546069204906501</v>
      </c>
      <c r="J1139" s="17">
        <v>0.120958380864626</v>
      </c>
      <c r="K1139" s="17">
        <v>0.13508791026485001</v>
      </c>
      <c r="L1139" s="17">
        <v>0.15477330662104699</v>
      </c>
      <c r="M1139" s="17"/>
      <c r="N1139" s="17">
        <v>0.12741866860453199</v>
      </c>
      <c r="O1139" s="17">
        <v>0.132698349920814</v>
      </c>
      <c r="P1139" s="17">
        <v>0.144569148863543</v>
      </c>
      <c r="Q1139" s="17">
        <v>0.135956220521707</v>
      </c>
      <c r="R1139" s="17"/>
      <c r="S1139" s="17">
        <v>0.171874986006815</v>
      </c>
      <c r="T1139" s="17">
        <v>0.12709583091663901</v>
      </c>
      <c r="U1139" s="17">
        <v>0.116123548178015</v>
      </c>
      <c r="V1139" s="17">
        <v>0.132440300818048</v>
      </c>
      <c r="W1139" s="17">
        <v>0.10860429385605699</v>
      </c>
      <c r="X1139" s="17">
        <v>0.15380716759079799</v>
      </c>
      <c r="Y1139" s="17">
        <v>0.122613126905337</v>
      </c>
      <c r="Z1139" s="17">
        <v>0.12569274485559501</v>
      </c>
      <c r="AA1139" s="17">
        <v>0.118354138432269</v>
      </c>
      <c r="AB1139" s="17">
        <v>0.13540975126155799</v>
      </c>
      <c r="AC1139" s="17">
        <v>0.17040870174445699</v>
      </c>
      <c r="AD1139" s="17">
        <v>0.113738864322616</v>
      </c>
      <c r="AE1139" s="17"/>
      <c r="AF1139" s="17">
        <v>0.13670285560466</v>
      </c>
      <c r="AG1139" s="17">
        <v>0.13295446107120101</v>
      </c>
      <c r="AH1139" s="17"/>
      <c r="AI1139" s="17">
        <v>0.14135326453397801</v>
      </c>
      <c r="AJ1139" s="17">
        <v>0.13243256629883399</v>
      </c>
      <c r="AK1139" s="17"/>
      <c r="AL1139" s="17">
        <v>0.156008601422743</v>
      </c>
      <c r="AM1139" s="17">
        <v>0.13362357488299101</v>
      </c>
      <c r="AN1139" s="17"/>
      <c r="AO1139" s="17">
        <v>0.139548156921003</v>
      </c>
      <c r="AP1139" s="17">
        <v>0.13402044192453599</v>
      </c>
    </row>
    <row r="1140" spans="2:42" x14ac:dyDescent="0.35">
      <c r="B1140" t="s">
        <v>439</v>
      </c>
      <c r="C1140" s="17">
        <v>0</v>
      </c>
      <c r="D1140" s="17">
        <v>0</v>
      </c>
      <c r="E1140" s="17">
        <v>0</v>
      </c>
      <c r="F1140" s="17"/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/>
      <c r="N1140" s="17">
        <v>0</v>
      </c>
      <c r="O1140" s="17">
        <v>0</v>
      </c>
      <c r="P1140" s="17">
        <v>0</v>
      </c>
      <c r="Q1140" s="17">
        <v>0</v>
      </c>
      <c r="R1140" s="17"/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/>
      <c r="AF1140" s="17">
        <v>0</v>
      </c>
      <c r="AG1140" s="17">
        <v>0</v>
      </c>
      <c r="AH1140" s="17"/>
      <c r="AI1140" s="17">
        <v>0</v>
      </c>
      <c r="AJ1140" s="17">
        <v>0</v>
      </c>
      <c r="AK1140" s="17"/>
      <c r="AL1140" s="17">
        <v>0</v>
      </c>
      <c r="AM1140" s="17">
        <v>0</v>
      </c>
      <c r="AN1140" s="17"/>
      <c r="AO1140" s="17">
        <v>0</v>
      </c>
      <c r="AP1140" s="17">
        <v>0</v>
      </c>
    </row>
    <row r="1141" spans="2:42" x14ac:dyDescent="0.35">
      <c r="B1141" t="s">
        <v>440</v>
      </c>
      <c r="C1141" s="17">
        <v>0.17826105569415701</v>
      </c>
      <c r="D1141" s="17">
        <v>0.12150692172520899</v>
      </c>
      <c r="E1141" s="17">
        <v>0.23251204343559401</v>
      </c>
      <c r="F1141" s="17"/>
      <c r="G1141" s="17">
        <v>0.26345349827403303</v>
      </c>
      <c r="H1141" s="17">
        <v>0.129914541799387</v>
      </c>
      <c r="I1141" s="17">
        <v>0.13699908863086499</v>
      </c>
      <c r="J1141" s="17">
        <v>0.171552699213672</v>
      </c>
      <c r="K1141" s="17">
        <v>0.16287362530938701</v>
      </c>
      <c r="L1141" s="17">
        <v>0.21015586906387301</v>
      </c>
      <c r="M1141" s="17"/>
      <c r="N1141" s="17">
        <v>0.13776335213014201</v>
      </c>
      <c r="O1141" s="17">
        <v>0.19379124980874499</v>
      </c>
      <c r="P1141" s="17">
        <v>0.15998930708581099</v>
      </c>
      <c r="Q1141" s="17">
        <v>0.22163227554048101</v>
      </c>
      <c r="R1141" s="17"/>
      <c r="S1141" s="17">
        <v>0.149437365610981</v>
      </c>
      <c r="T1141" s="17">
        <v>0.22852520152878</v>
      </c>
      <c r="U1141" s="17">
        <v>0.23791204366628499</v>
      </c>
      <c r="V1141" s="17">
        <v>0.17736880658606799</v>
      </c>
      <c r="W1141" s="17">
        <v>0.146944317503301</v>
      </c>
      <c r="X1141" s="17">
        <v>0.17602903103185399</v>
      </c>
      <c r="Y1141" s="17">
        <v>0.178497965052131</v>
      </c>
      <c r="Z1141" s="17">
        <v>0.17767121400521901</v>
      </c>
      <c r="AA1141" s="17">
        <v>0.177027098898762</v>
      </c>
      <c r="AB1141" s="17">
        <v>0.155694888115049</v>
      </c>
      <c r="AC1141" s="17">
        <v>0.17489049719724101</v>
      </c>
      <c r="AD1141" s="17">
        <v>9.6084479378559906E-2</v>
      </c>
      <c r="AE1141" s="17"/>
      <c r="AF1141" s="17">
        <v>0.143047012554021</v>
      </c>
      <c r="AG1141" s="17">
        <v>0.22406713794045799</v>
      </c>
      <c r="AH1141" s="17"/>
      <c r="AI1141" s="17">
        <v>0.14196718893766</v>
      </c>
      <c r="AJ1141" s="17">
        <v>0.19462349141698501</v>
      </c>
      <c r="AK1141" s="17"/>
      <c r="AL1141" s="17">
        <v>0.12983009225838801</v>
      </c>
      <c r="AM1141" s="17">
        <v>0.181941592033143</v>
      </c>
      <c r="AN1141" s="17"/>
      <c r="AO1141" s="17">
        <v>0.17837407289127499</v>
      </c>
      <c r="AP1141" s="17">
        <v>0.178230244924412</v>
      </c>
    </row>
    <row r="1142" spans="2:42" x14ac:dyDescent="0.35"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  <c r="AL1142" s="17"/>
      <c r="AM1142" s="17"/>
      <c r="AN1142" s="17"/>
      <c r="AO1142" s="17"/>
      <c r="AP1142" s="17"/>
    </row>
    <row r="1143" spans="2:42" x14ac:dyDescent="0.35">
      <c r="B1143" s="6" t="s">
        <v>451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</row>
    <row r="1144" spans="2:42" x14ac:dyDescent="0.35">
      <c r="B1144" s="24" t="s">
        <v>59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  <c r="AI1144" s="17"/>
      <c r="AJ1144" s="17"/>
      <c r="AK1144" s="17"/>
      <c r="AL1144" s="17"/>
      <c r="AM1144" s="17"/>
      <c r="AN1144" s="17"/>
      <c r="AO1144" s="17"/>
      <c r="AP1144" s="17"/>
    </row>
    <row r="1145" spans="2:42" x14ac:dyDescent="0.35">
      <c r="B1145" t="s">
        <v>441</v>
      </c>
      <c r="C1145" s="17">
        <v>0.76842439167202703</v>
      </c>
      <c r="D1145" s="17">
        <v>0.74767856101996899</v>
      </c>
      <c r="E1145" s="17">
        <v>0.78761007077724898</v>
      </c>
      <c r="F1145" s="17"/>
      <c r="G1145" s="17">
        <v>0.84633348975730904</v>
      </c>
      <c r="H1145" s="17">
        <v>0.84033171378604898</v>
      </c>
      <c r="I1145" s="17">
        <v>0.86236258494446205</v>
      </c>
      <c r="J1145" s="17">
        <v>0.79853018437603995</v>
      </c>
      <c r="K1145" s="17">
        <v>0.73835734396385699</v>
      </c>
      <c r="L1145" s="17">
        <v>0.57672429029724603</v>
      </c>
      <c r="M1145" s="17"/>
      <c r="N1145" s="17">
        <v>0.80379024485331396</v>
      </c>
      <c r="O1145" s="17">
        <v>0.76451232774894096</v>
      </c>
      <c r="P1145" s="17">
        <v>0.74021630941865801</v>
      </c>
      <c r="Q1145" s="17">
        <v>0.76010830224449299</v>
      </c>
      <c r="R1145" s="17"/>
      <c r="S1145" s="17">
        <v>0.79562749237587005</v>
      </c>
      <c r="T1145" s="17">
        <v>0.76136270033285802</v>
      </c>
      <c r="U1145" s="17">
        <v>0.73406478915822204</v>
      </c>
      <c r="V1145" s="17">
        <v>0.75614161532750601</v>
      </c>
      <c r="W1145" s="17">
        <v>0.80412724829639404</v>
      </c>
      <c r="X1145" s="17">
        <v>0.75910949621167501</v>
      </c>
      <c r="Y1145" s="17">
        <v>0.78048243244808102</v>
      </c>
      <c r="Z1145" s="17">
        <v>0.79967245416413801</v>
      </c>
      <c r="AA1145" s="17">
        <v>0.770862566922909</v>
      </c>
      <c r="AB1145" s="17">
        <v>0.76639661241922297</v>
      </c>
      <c r="AC1145" s="17">
        <v>0.75245633043329796</v>
      </c>
      <c r="AD1145" s="17">
        <v>0.69498966609312995</v>
      </c>
      <c r="AE1145" s="17"/>
      <c r="AF1145" s="17">
        <v>0.77045316819229004</v>
      </c>
      <c r="AG1145" s="17">
        <v>0.76606294958862597</v>
      </c>
      <c r="AH1145" s="17"/>
      <c r="AI1145" s="17">
        <v>0.78409726035292604</v>
      </c>
      <c r="AJ1145" s="17">
        <v>0.76135856129071</v>
      </c>
      <c r="AK1145" s="17"/>
      <c r="AL1145" s="17">
        <v>0.81232967890071395</v>
      </c>
      <c r="AM1145" s="17">
        <v>0.765087786458028</v>
      </c>
      <c r="AN1145" s="17"/>
      <c r="AO1145" s="17">
        <v>0.80658278351407897</v>
      </c>
      <c r="AP1145" s="17">
        <v>0.75802164364026503</v>
      </c>
    </row>
    <row r="1146" spans="2:42" x14ac:dyDescent="0.35">
      <c r="B1146" t="s">
        <v>442</v>
      </c>
      <c r="C1146" s="17">
        <v>0.48878532260970398</v>
      </c>
      <c r="D1146" s="17">
        <v>0.52402828501718701</v>
      </c>
      <c r="E1146" s="17">
        <v>0.45462065413199698</v>
      </c>
      <c r="F1146" s="17"/>
      <c r="G1146" s="17">
        <v>0.49356235179732599</v>
      </c>
      <c r="H1146" s="17">
        <v>0.50323048342750898</v>
      </c>
      <c r="I1146" s="17">
        <v>0.50284635055489302</v>
      </c>
      <c r="J1146" s="17">
        <v>0.43321689177300599</v>
      </c>
      <c r="K1146" s="17">
        <v>0.51372839829968198</v>
      </c>
      <c r="L1146" s="17">
        <v>0.49074387438313499</v>
      </c>
      <c r="M1146" s="17"/>
      <c r="N1146" s="17">
        <v>0.59162883149619105</v>
      </c>
      <c r="O1146" s="17">
        <v>0.50892015536128299</v>
      </c>
      <c r="P1146" s="17">
        <v>0.418249100693944</v>
      </c>
      <c r="Q1146" s="17">
        <v>0.421398925919794</v>
      </c>
      <c r="R1146" s="17"/>
      <c r="S1146" s="17">
        <v>0.58399305513313304</v>
      </c>
      <c r="T1146" s="17">
        <v>0.49289684420723401</v>
      </c>
      <c r="U1146" s="17">
        <v>0.44247086986656903</v>
      </c>
      <c r="V1146" s="17">
        <v>0.45564650532136503</v>
      </c>
      <c r="W1146" s="17">
        <v>0.50880194574676096</v>
      </c>
      <c r="X1146" s="17">
        <v>0.42367816923181001</v>
      </c>
      <c r="Y1146" s="17">
        <v>0.52588840538225701</v>
      </c>
      <c r="Z1146" s="17">
        <v>0.48597905316259399</v>
      </c>
      <c r="AA1146" s="17">
        <v>0.44468994102395898</v>
      </c>
      <c r="AB1146" s="17">
        <v>0.46548407510166601</v>
      </c>
      <c r="AC1146" s="17">
        <v>0.52834782814706305</v>
      </c>
      <c r="AD1146" s="17">
        <v>0.46926608427319699</v>
      </c>
      <c r="AE1146" s="17"/>
      <c r="AF1146" s="17">
        <v>0.45139103239043099</v>
      </c>
      <c r="AG1146" s="17">
        <v>0.54271042438064399</v>
      </c>
      <c r="AH1146" s="17"/>
      <c r="AI1146" s="17">
        <v>0.49409023372981398</v>
      </c>
      <c r="AJ1146" s="17">
        <v>0.48639369903868901</v>
      </c>
      <c r="AK1146" s="17"/>
      <c r="AL1146" s="17">
        <v>0.476825277877926</v>
      </c>
      <c r="AM1146" s="17">
        <v>0.489694232450194</v>
      </c>
      <c r="AN1146" s="17"/>
      <c r="AO1146" s="17">
        <v>0.477971554849903</v>
      </c>
      <c r="AP1146" s="17">
        <v>0.49173337403034101</v>
      </c>
    </row>
    <row r="1147" spans="2:42" x14ac:dyDescent="0.35">
      <c r="B1147" t="s">
        <v>443</v>
      </c>
      <c r="C1147" s="17">
        <v>0.41361953572966698</v>
      </c>
      <c r="D1147" s="17">
        <v>0.41648352720142201</v>
      </c>
      <c r="E1147" s="17">
        <v>0.41124187674914497</v>
      </c>
      <c r="F1147" s="17"/>
      <c r="G1147" s="17">
        <v>0.39637551329050302</v>
      </c>
      <c r="H1147" s="17">
        <v>0.47274392521386299</v>
      </c>
      <c r="I1147" s="17">
        <v>0.47558022198859601</v>
      </c>
      <c r="J1147" s="17">
        <v>0.46553030741134299</v>
      </c>
      <c r="K1147" s="17">
        <v>0.39303069118474798</v>
      </c>
      <c r="L1147" s="17">
        <v>0.29800329269404802</v>
      </c>
      <c r="M1147" s="17"/>
      <c r="N1147" s="17">
        <v>0.41988541650011202</v>
      </c>
      <c r="O1147" s="17">
        <v>0.40525582645630998</v>
      </c>
      <c r="P1147" s="17">
        <v>0.42747418267704002</v>
      </c>
      <c r="Q1147" s="17">
        <v>0.40886232835888597</v>
      </c>
      <c r="R1147" s="17"/>
      <c r="S1147" s="17">
        <v>0.38133572200355897</v>
      </c>
      <c r="T1147" s="17">
        <v>0.398523381682647</v>
      </c>
      <c r="U1147" s="17">
        <v>0.40534333493499802</v>
      </c>
      <c r="V1147" s="17">
        <v>0.43450428768550903</v>
      </c>
      <c r="W1147" s="17">
        <v>0.41326719591431199</v>
      </c>
      <c r="X1147" s="17">
        <v>0.42613765784299901</v>
      </c>
      <c r="Y1147" s="17">
        <v>0.45424596379190701</v>
      </c>
      <c r="Z1147" s="17">
        <v>0.35573123117113198</v>
      </c>
      <c r="AA1147" s="17">
        <v>0.45137887459285198</v>
      </c>
      <c r="AB1147" s="17">
        <v>0.38783628945908</v>
      </c>
      <c r="AC1147" s="17">
        <v>0.44078802461012101</v>
      </c>
      <c r="AD1147" s="17">
        <v>0.41451288932208602</v>
      </c>
      <c r="AE1147" s="17"/>
      <c r="AF1147" s="17">
        <v>0.45258268493236897</v>
      </c>
      <c r="AG1147" s="17">
        <v>0.36154804335306401</v>
      </c>
      <c r="AH1147" s="17"/>
      <c r="AI1147" s="17">
        <v>0.449163848049418</v>
      </c>
      <c r="AJ1147" s="17">
        <v>0.397595023115838</v>
      </c>
      <c r="AK1147" s="17"/>
      <c r="AL1147" s="17">
        <v>0.41018285095069201</v>
      </c>
      <c r="AM1147" s="17">
        <v>0.41388070838280699</v>
      </c>
      <c r="AN1147" s="17"/>
      <c r="AO1147" s="17">
        <v>0.42368730889267198</v>
      </c>
      <c r="AP1147" s="17">
        <v>0.41087485749770097</v>
      </c>
    </row>
    <row r="1148" spans="2:42" x14ac:dyDescent="0.35">
      <c r="B1148" t="s">
        <v>444</v>
      </c>
      <c r="C1148" s="17">
        <v>0.286848864213189</v>
      </c>
      <c r="D1148" s="17">
        <v>0.26758909682086701</v>
      </c>
      <c r="E1148" s="17">
        <v>0.30560999664725602</v>
      </c>
      <c r="F1148" s="17"/>
      <c r="G1148" s="17">
        <v>0.18940455338078799</v>
      </c>
      <c r="H1148" s="17">
        <v>0.24538722939527599</v>
      </c>
      <c r="I1148" s="17">
        <v>0.30460075165828798</v>
      </c>
      <c r="J1148" s="17">
        <v>0.278075726265892</v>
      </c>
      <c r="K1148" s="17">
        <v>0.33695924857635501</v>
      </c>
      <c r="L1148" s="17">
        <v>0.34499120258557098</v>
      </c>
      <c r="M1148" s="17"/>
      <c r="N1148" s="17">
        <v>0.29771116734645597</v>
      </c>
      <c r="O1148" s="17">
        <v>0.28236891427077598</v>
      </c>
      <c r="P1148" s="17">
        <v>0.28276527925286898</v>
      </c>
      <c r="Q1148" s="17">
        <v>0.28338148879484798</v>
      </c>
      <c r="R1148" s="17"/>
      <c r="S1148" s="17">
        <v>0.25136763684506203</v>
      </c>
      <c r="T1148" s="17">
        <v>0.27906896625288902</v>
      </c>
      <c r="U1148" s="17">
        <v>0.296360569140318</v>
      </c>
      <c r="V1148" s="17">
        <v>0.32962397703702101</v>
      </c>
      <c r="W1148" s="17">
        <v>0.28581761276491002</v>
      </c>
      <c r="X1148" s="17">
        <v>0.30426713435753799</v>
      </c>
      <c r="Y1148" s="17">
        <v>0.25695520347709599</v>
      </c>
      <c r="Z1148" s="17">
        <v>0.32077383849500601</v>
      </c>
      <c r="AA1148" s="17">
        <v>0.29437646235906301</v>
      </c>
      <c r="AB1148" s="17">
        <v>0.282192390244772</v>
      </c>
      <c r="AC1148" s="17">
        <v>0.30450626324268099</v>
      </c>
      <c r="AD1148" s="17">
        <v>0.27404822915122901</v>
      </c>
      <c r="AE1148" s="17"/>
      <c r="AF1148" s="17">
        <v>0.30100008475662698</v>
      </c>
      <c r="AG1148" s="17">
        <v>0.26877134698118399</v>
      </c>
      <c r="AH1148" s="17"/>
      <c r="AI1148" s="17">
        <v>0.31123408387357798</v>
      </c>
      <c r="AJ1148" s="17">
        <v>0.27585522741066199</v>
      </c>
      <c r="AK1148" s="17"/>
      <c r="AL1148" s="17">
        <v>0.29309422702184901</v>
      </c>
      <c r="AM1148" s="17">
        <v>0.28637424460753202</v>
      </c>
      <c r="AN1148" s="17"/>
      <c r="AO1148" s="17">
        <v>0.30913232531953799</v>
      </c>
      <c r="AP1148" s="17">
        <v>0.28077394281386803</v>
      </c>
    </row>
    <row r="1149" spans="2:42" x14ac:dyDescent="0.35">
      <c r="B1149" t="s">
        <v>445</v>
      </c>
      <c r="C1149" s="17">
        <v>0.17884224483469</v>
      </c>
      <c r="D1149" s="17">
        <v>0.239103306546459</v>
      </c>
      <c r="E1149" s="17">
        <v>0.12000207594688</v>
      </c>
      <c r="F1149" s="17"/>
      <c r="G1149" s="17">
        <v>0.145375191419957</v>
      </c>
      <c r="H1149" s="17">
        <v>0.15445349309470899</v>
      </c>
      <c r="I1149" s="17">
        <v>0.11132356574852301</v>
      </c>
      <c r="J1149" s="17">
        <v>0.168483964730087</v>
      </c>
      <c r="K1149" s="17">
        <v>0.176887366341169</v>
      </c>
      <c r="L1149" s="17">
        <v>0.28588700053834498</v>
      </c>
      <c r="M1149" s="17"/>
      <c r="N1149" s="17">
        <v>0.17829848617003999</v>
      </c>
      <c r="O1149" s="17">
        <v>0.17923679121494401</v>
      </c>
      <c r="P1149" s="17">
        <v>0.19350157480570801</v>
      </c>
      <c r="Q1149" s="17">
        <v>0.16729515034463699</v>
      </c>
      <c r="R1149" s="17"/>
      <c r="S1149" s="17">
        <v>0.169846539032385</v>
      </c>
      <c r="T1149" s="17">
        <v>0.183595515456737</v>
      </c>
      <c r="U1149" s="17">
        <v>0.172009239312156</v>
      </c>
      <c r="V1149" s="17">
        <v>0.18522387065834001</v>
      </c>
      <c r="W1149" s="17">
        <v>0.20065735032979801</v>
      </c>
      <c r="X1149" s="17">
        <v>0.19005973912053201</v>
      </c>
      <c r="Y1149" s="17">
        <v>0.183863260275204</v>
      </c>
      <c r="Z1149" s="17">
        <v>0.19204490659995699</v>
      </c>
      <c r="AA1149" s="17">
        <v>0.17595321939974101</v>
      </c>
      <c r="AB1149" s="17">
        <v>0.17689999887164001</v>
      </c>
      <c r="AC1149" s="17">
        <v>0.190355040431652</v>
      </c>
      <c r="AD1149" s="17">
        <v>8.0674183884313994E-2</v>
      </c>
      <c r="AE1149" s="17"/>
      <c r="AF1149" s="17">
        <v>0.17543323324170401</v>
      </c>
      <c r="AG1149" s="17">
        <v>0.183376215414562</v>
      </c>
      <c r="AH1149" s="17"/>
      <c r="AI1149" s="17">
        <v>0.16236806236564999</v>
      </c>
      <c r="AJ1149" s="17">
        <v>0.186269333095755</v>
      </c>
      <c r="AK1149" s="17"/>
      <c r="AL1149" s="17">
        <v>0.16743981877479799</v>
      </c>
      <c r="AM1149" s="17">
        <v>0.179708778153229</v>
      </c>
      <c r="AN1149" s="17"/>
      <c r="AO1149" s="17">
        <v>0.14133914839390199</v>
      </c>
      <c r="AP1149" s="17">
        <v>0.189066346109693</v>
      </c>
    </row>
    <row r="1150" spans="2:42" x14ac:dyDescent="0.35">
      <c r="B1150" t="s">
        <v>446</v>
      </c>
      <c r="C1150" s="17">
        <v>0.116481474262942</v>
      </c>
      <c r="D1150" s="17">
        <v>0.14913455743918999</v>
      </c>
      <c r="E1150" s="17">
        <v>8.3474731455174797E-2</v>
      </c>
      <c r="F1150" s="17"/>
      <c r="G1150" s="17">
        <v>0.26060928276996997</v>
      </c>
      <c r="H1150" s="17">
        <v>0.19649277069839899</v>
      </c>
      <c r="I1150" s="17">
        <v>0.15973121755117001</v>
      </c>
      <c r="J1150" s="17">
        <v>7.6395079950205697E-2</v>
      </c>
      <c r="K1150" s="17">
        <v>3.3891217589190503E-2</v>
      </c>
      <c r="L1150" s="17">
        <v>7.4056503885708298E-3</v>
      </c>
      <c r="M1150" s="17"/>
      <c r="N1150" s="17">
        <v>0.11528055865593601</v>
      </c>
      <c r="O1150" s="17">
        <v>0.12220601828443201</v>
      </c>
      <c r="P1150" s="17">
        <v>0.104340984595664</v>
      </c>
      <c r="Q1150" s="17">
        <v>0.12001616415168</v>
      </c>
      <c r="R1150" s="17"/>
      <c r="S1150" s="17">
        <v>0.12465374106244401</v>
      </c>
      <c r="T1150" s="17">
        <v>0.107868070610491</v>
      </c>
      <c r="U1150" s="17">
        <v>0.13550852159297999</v>
      </c>
      <c r="V1150" s="17">
        <v>0.10045826928323499</v>
      </c>
      <c r="W1150" s="17">
        <v>0.13058161561927001</v>
      </c>
      <c r="X1150" s="17">
        <v>0.171673178515411</v>
      </c>
      <c r="Y1150" s="17">
        <v>8.5508204651980599E-2</v>
      </c>
      <c r="Z1150" s="17">
        <v>0.12029577933199601</v>
      </c>
      <c r="AA1150" s="17">
        <v>0.113934199318777</v>
      </c>
      <c r="AB1150" s="17">
        <v>0.10555220320899</v>
      </c>
      <c r="AC1150" s="17">
        <v>0.11417912969112</v>
      </c>
      <c r="AD1150" s="17">
        <v>3.7691733952505198E-2</v>
      </c>
      <c r="AE1150" s="17"/>
      <c r="AF1150" s="17">
        <v>0.100195865531229</v>
      </c>
      <c r="AG1150" s="17">
        <v>0.13864268334569599</v>
      </c>
      <c r="AH1150" s="17"/>
      <c r="AI1150" s="17">
        <v>0.13636297300501499</v>
      </c>
      <c r="AJ1150" s="17">
        <v>0.107518258868361</v>
      </c>
      <c r="AK1150" s="17"/>
      <c r="AL1150" s="17">
        <v>0.12629849255270301</v>
      </c>
      <c r="AM1150" s="17">
        <v>0.115735424835206</v>
      </c>
      <c r="AN1150" s="17"/>
      <c r="AO1150" s="17">
        <v>0.144387489139741</v>
      </c>
      <c r="AP1150" s="17">
        <v>0.108873731186777</v>
      </c>
    </row>
    <row r="1151" spans="2:42" x14ac:dyDescent="0.35">
      <c r="B1151" t="s">
        <v>447</v>
      </c>
      <c r="C1151" s="17">
        <v>4.15141362034585E-2</v>
      </c>
      <c r="D1151" s="17">
        <v>3.1157176586944699E-2</v>
      </c>
      <c r="E1151" s="17">
        <v>5.1299896864050801E-2</v>
      </c>
      <c r="F1151" s="17"/>
      <c r="G1151" s="17">
        <v>5.4160785468307E-2</v>
      </c>
      <c r="H1151" s="17">
        <v>6.7393831929272396E-2</v>
      </c>
      <c r="I1151" s="17">
        <v>5.3527406402908498E-2</v>
      </c>
      <c r="J1151" s="17">
        <v>4.2436513701865901E-2</v>
      </c>
      <c r="K1151" s="17">
        <v>2.8975612284540798E-2</v>
      </c>
      <c r="L1151" s="17">
        <v>9.7773327757271194E-3</v>
      </c>
      <c r="M1151" s="17"/>
      <c r="N1151" s="17">
        <v>5.3057651464884802E-2</v>
      </c>
      <c r="O1151" s="17">
        <v>4.3338832305482598E-2</v>
      </c>
      <c r="P1151" s="17">
        <v>3.4978766142120997E-2</v>
      </c>
      <c r="Q1151" s="17">
        <v>3.3456536173172201E-2</v>
      </c>
      <c r="R1151" s="17"/>
      <c r="S1151" s="17">
        <v>5.6923949074828201E-2</v>
      </c>
      <c r="T1151" s="17">
        <v>3.04818240012306E-2</v>
      </c>
      <c r="U1151" s="17">
        <v>2.7091542849695002E-2</v>
      </c>
      <c r="V1151" s="17">
        <v>4.2877456971120199E-2</v>
      </c>
      <c r="W1151" s="17">
        <v>4.3689198721782098E-2</v>
      </c>
      <c r="X1151" s="17">
        <v>4.8883955076759203E-2</v>
      </c>
      <c r="Y1151" s="17">
        <v>4.7176390679785303E-2</v>
      </c>
      <c r="Z1151" s="17">
        <v>2.22549070127449E-2</v>
      </c>
      <c r="AA1151" s="17">
        <v>4.4221199869934502E-2</v>
      </c>
      <c r="AB1151" s="17">
        <v>4.2553424897819998E-2</v>
      </c>
      <c r="AC1151" s="17">
        <v>3.0615654610451501E-2</v>
      </c>
      <c r="AD1151" s="17">
        <v>4.0175677951765E-2</v>
      </c>
      <c r="AE1151" s="17"/>
      <c r="AF1151" s="17">
        <v>4.5511683443707901E-2</v>
      </c>
      <c r="AG1151" s="17">
        <v>3.6486015432346398E-2</v>
      </c>
      <c r="AH1151" s="17"/>
      <c r="AI1151" s="17">
        <v>4.5383006120332497E-2</v>
      </c>
      <c r="AJ1151" s="17">
        <v>3.97699259279439E-2</v>
      </c>
      <c r="AK1151" s="17"/>
      <c r="AL1151" s="17">
        <v>4.7319604195641102E-2</v>
      </c>
      <c r="AM1151" s="17">
        <v>4.1072946633930602E-2</v>
      </c>
      <c r="AN1151" s="17"/>
      <c r="AO1151" s="17">
        <v>3.4740532406800799E-2</v>
      </c>
      <c r="AP1151" s="17">
        <v>4.3360757357077603E-2</v>
      </c>
    </row>
    <row r="1152" spans="2:42" x14ac:dyDescent="0.35">
      <c r="B1152" t="s">
        <v>448</v>
      </c>
      <c r="C1152" s="17">
        <v>2.5020956466662501E-2</v>
      </c>
      <c r="D1152" s="17">
        <v>2.0149552114269699E-2</v>
      </c>
      <c r="E1152" s="17">
        <v>2.9958329565803701E-2</v>
      </c>
      <c r="F1152" s="17"/>
      <c r="G1152" s="17">
        <v>2.7362538331974998E-2</v>
      </c>
      <c r="H1152" s="17">
        <v>1.2752662436652001E-2</v>
      </c>
      <c r="I1152" s="17">
        <v>1.26381252698689E-2</v>
      </c>
      <c r="J1152" s="17">
        <v>2.7549072324170899E-2</v>
      </c>
      <c r="K1152" s="17">
        <v>2.8743070526498601E-2</v>
      </c>
      <c r="L1152" s="17">
        <v>3.90153639147977E-2</v>
      </c>
      <c r="M1152" s="17"/>
      <c r="N1152" s="17">
        <v>2.9098568574172801E-2</v>
      </c>
      <c r="O1152" s="17">
        <v>2.66588272461834E-2</v>
      </c>
      <c r="P1152" s="17">
        <v>2.3482717872331402E-2</v>
      </c>
      <c r="Q1152" s="17">
        <v>2.0603196323455999E-2</v>
      </c>
      <c r="R1152" s="17"/>
      <c r="S1152" s="17">
        <v>3.2956141133535399E-2</v>
      </c>
      <c r="T1152" s="17">
        <v>2.2158586302291401E-2</v>
      </c>
      <c r="U1152" s="17">
        <v>1.7293153596781099E-2</v>
      </c>
      <c r="V1152" s="17">
        <v>1.29393620310793E-2</v>
      </c>
      <c r="W1152" s="17">
        <v>1.77962569186025E-2</v>
      </c>
      <c r="X1152" s="17">
        <v>1.05152788077155E-2</v>
      </c>
      <c r="Y1152" s="17">
        <v>3.9433854297252699E-2</v>
      </c>
      <c r="Z1152" s="17">
        <v>3.68989460896074E-2</v>
      </c>
      <c r="AA1152" s="17">
        <v>3.0095125840707799E-2</v>
      </c>
      <c r="AB1152" s="17">
        <v>3.9651947127330597E-2</v>
      </c>
      <c r="AC1152" s="17">
        <v>0</v>
      </c>
      <c r="AD1152" s="17">
        <v>4.2575933327574499E-2</v>
      </c>
      <c r="AE1152" s="17"/>
      <c r="AF1152" s="17">
        <v>2.8112008823961698E-2</v>
      </c>
      <c r="AG1152" s="17">
        <v>2.10703510416815E-2</v>
      </c>
      <c r="AH1152" s="17"/>
      <c r="AI1152" s="17">
        <v>2.5505701637139999E-2</v>
      </c>
      <c r="AJ1152" s="17">
        <v>2.4802417842847601E-2</v>
      </c>
      <c r="AK1152" s="17"/>
      <c r="AL1152" s="17">
        <v>3.0405660361127899E-2</v>
      </c>
      <c r="AM1152" s="17">
        <v>2.4611743084307601E-2</v>
      </c>
      <c r="AN1152" s="17"/>
      <c r="AO1152" s="17">
        <v>2.5472951975542699E-2</v>
      </c>
      <c r="AP1152" s="17">
        <v>2.4897733365179898E-2</v>
      </c>
    </row>
    <row r="1153" spans="2:42" x14ac:dyDescent="0.35">
      <c r="B1153" t="s">
        <v>449</v>
      </c>
      <c r="C1153" s="17">
        <v>1.17640573590275E-2</v>
      </c>
      <c r="D1153" s="17">
        <v>1.4682517324425701E-2</v>
      </c>
      <c r="E1153" s="17">
        <v>8.3067266922480804E-3</v>
      </c>
      <c r="F1153" s="17"/>
      <c r="G1153" s="17">
        <v>1.8787382863344498E-2</v>
      </c>
      <c r="H1153" s="17">
        <v>2.8716638448685401E-2</v>
      </c>
      <c r="I1153" s="17">
        <v>1.7157786261595101E-2</v>
      </c>
      <c r="J1153" s="17">
        <v>5.80696563241911E-3</v>
      </c>
      <c r="K1153" s="17">
        <v>0</v>
      </c>
      <c r="L1153" s="17">
        <v>1.5484358435793001E-3</v>
      </c>
      <c r="M1153" s="17"/>
      <c r="N1153" s="17">
        <v>1.1516880370117E-2</v>
      </c>
      <c r="O1153" s="17">
        <v>6.9188189300399498E-3</v>
      </c>
      <c r="P1153" s="17">
        <v>1.65010459332216E-2</v>
      </c>
      <c r="Q1153" s="17">
        <v>1.30519003081222E-2</v>
      </c>
      <c r="R1153" s="17"/>
      <c r="S1153" s="17">
        <v>1.63662695455901E-2</v>
      </c>
      <c r="T1153" s="17">
        <v>1.84373139795759E-2</v>
      </c>
      <c r="U1153" s="17">
        <v>4.0442549871440798E-3</v>
      </c>
      <c r="V1153" s="17">
        <v>1.8879079883640602E-2</v>
      </c>
      <c r="W1153" s="17">
        <v>5.3119899704200798E-3</v>
      </c>
      <c r="X1153" s="17">
        <v>1.6243925019508099E-2</v>
      </c>
      <c r="Y1153" s="17">
        <v>9.3498049749120692E-3</v>
      </c>
      <c r="Z1153" s="17">
        <v>0</v>
      </c>
      <c r="AA1153" s="17">
        <v>1.0334587659962599E-2</v>
      </c>
      <c r="AB1153" s="17">
        <v>0</v>
      </c>
      <c r="AC1153" s="17">
        <v>0</v>
      </c>
      <c r="AD1153" s="17">
        <v>4.4564230692352901E-2</v>
      </c>
      <c r="AE1153" s="17"/>
      <c r="AF1153" s="17">
        <v>1.38368261610323E-2</v>
      </c>
      <c r="AG1153" s="17">
        <v>9.0705048653494397E-3</v>
      </c>
      <c r="AH1153" s="17"/>
      <c r="AI1153" s="17">
        <v>1.05208769113827E-2</v>
      </c>
      <c r="AJ1153" s="17">
        <v>1.23245228586928E-2</v>
      </c>
      <c r="AK1153" s="17"/>
      <c r="AL1153" s="17">
        <v>6.0583243155791699E-3</v>
      </c>
      <c r="AM1153" s="17">
        <v>1.2197667519081801E-2</v>
      </c>
      <c r="AN1153" s="17"/>
      <c r="AO1153" s="17">
        <v>8.8382763955629495E-3</v>
      </c>
      <c r="AP1153" s="17">
        <v>1.25616843210083E-2</v>
      </c>
    </row>
    <row r="1154" spans="2:42" x14ac:dyDescent="0.35">
      <c r="B1154" t="s">
        <v>450</v>
      </c>
      <c r="C1154" s="17">
        <v>5.72662541473783E-3</v>
      </c>
      <c r="D1154" s="17">
        <v>7.9761365844862493E-3</v>
      </c>
      <c r="E1154" s="17">
        <v>3.5719394317966701E-3</v>
      </c>
      <c r="F1154" s="17"/>
      <c r="G1154" s="17">
        <v>1.35607167807854E-2</v>
      </c>
      <c r="H1154" s="17">
        <v>1.08021979977059E-2</v>
      </c>
      <c r="I1154" s="17">
        <v>9.7561564541665501E-3</v>
      </c>
      <c r="J1154" s="17">
        <v>1.9073329369525801E-3</v>
      </c>
      <c r="K1154" s="17">
        <v>0</v>
      </c>
      <c r="L1154" s="17">
        <v>0</v>
      </c>
      <c r="M1154" s="17"/>
      <c r="N1154" s="17">
        <v>3.9641031179768298E-3</v>
      </c>
      <c r="O1154" s="17">
        <v>6.7149844613676804E-3</v>
      </c>
      <c r="P1154" s="17">
        <v>9.4498435137600496E-3</v>
      </c>
      <c r="Q1154" s="17">
        <v>3.4034969771971199E-3</v>
      </c>
      <c r="R1154" s="17"/>
      <c r="S1154" s="17">
        <v>2.4685139328344701E-3</v>
      </c>
      <c r="T1154" s="17">
        <v>3.29293236890396E-3</v>
      </c>
      <c r="U1154" s="17">
        <v>4.0442549871440798E-3</v>
      </c>
      <c r="V1154" s="17">
        <v>8.5005974026749701E-3</v>
      </c>
      <c r="W1154" s="17">
        <v>0</v>
      </c>
      <c r="X1154" s="17">
        <v>1.1996664348351799E-2</v>
      </c>
      <c r="Y1154" s="17">
        <v>1.04169376956223E-2</v>
      </c>
      <c r="Z1154" s="17">
        <v>0</v>
      </c>
      <c r="AA1154" s="17">
        <v>2.9369968810366801E-3</v>
      </c>
      <c r="AB1154" s="17">
        <v>3.76787243668859E-3</v>
      </c>
      <c r="AC1154" s="17">
        <v>0</v>
      </c>
      <c r="AD1154" s="17">
        <v>4.3014782813141098E-2</v>
      </c>
      <c r="AE1154" s="17"/>
      <c r="AF1154" s="17">
        <v>4.7115660163229199E-3</v>
      </c>
      <c r="AG1154" s="17">
        <v>7.14739315624711E-3</v>
      </c>
      <c r="AH1154" s="17"/>
      <c r="AI1154" s="17">
        <v>9.75504099542507E-3</v>
      </c>
      <c r="AJ1154" s="17">
        <v>3.91048685209653E-3</v>
      </c>
      <c r="AK1154" s="17"/>
      <c r="AL1154" s="17">
        <v>1.16622843850685E-2</v>
      </c>
      <c r="AM1154" s="17">
        <v>5.2755419138881101E-3</v>
      </c>
      <c r="AN1154" s="17"/>
      <c r="AO1154" s="17">
        <v>6.02706508979066E-3</v>
      </c>
      <c r="AP1154" s="17">
        <v>5.6447194934595999E-3</v>
      </c>
    </row>
    <row r="1155" spans="2:42" x14ac:dyDescent="0.35">
      <c r="B1155" t="s">
        <v>107</v>
      </c>
      <c r="C1155" s="17">
        <v>5.3850165208389599E-3</v>
      </c>
      <c r="D1155" s="17">
        <v>5.66049276621755E-3</v>
      </c>
      <c r="E1155" s="17">
        <v>5.1551103580814396E-3</v>
      </c>
      <c r="F1155" s="17"/>
      <c r="G1155" s="17">
        <v>4.3295846516278698E-3</v>
      </c>
      <c r="H1155" s="17">
        <v>1.9532287351698399E-3</v>
      </c>
      <c r="I1155" s="17">
        <v>4.5620531365699202E-3</v>
      </c>
      <c r="J1155" s="17">
        <v>6.3224543724476898E-3</v>
      </c>
      <c r="K1155" s="17">
        <v>6.5308961783716798E-3</v>
      </c>
      <c r="L1155" s="17">
        <v>8.0361346646788297E-3</v>
      </c>
      <c r="M1155" s="17"/>
      <c r="N1155" s="17">
        <v>1.92934629280367E-3</v>
      </c>
      <c r="O1155" s="17">
        <v>1.0251124571857799E-2</v>
      </c>
      <c r="P1155" s="17">
        <v>7.2768023804649397E-3</v>
      </c>
      <c r="Q1155" s="17">
        <v>2.4699048019324798E-3</v>
      </c>
      <c r="R1155" s="17"/>
      <c r="S1155" s="17">
        <v>0</v>
      </c>
      <c r="T1155" s="17">
        <v>5.2024559889190898E-3</v>
      </c>
      <c r="U1155" s="17">
        <v>0</v>
      </c>
      <c r="V1155" s="17">
        <v>9.3882071254342593E-3</v>
      </c>
      <c r="W1155" s="17">
        <v>0</v>
      </c>
      <c r="X1155" s="17">
        <v>4.89701353710456E-3</v>
      </c>
      <c r="Y1155" s="17">
        <v>7.9096954645243699E-3</v>
      </c>
      <c r="Z1155" s="17">
        <v>1.5660328464384501E-2</v>
      </c>
      <c r="AA1155" s="17">
        <v>4.7739153067011004E-3</v>
      </c>
      <c r="AB1155" s="17">
        <v>3.40594081002288E-3</v>
      </c>
      <c r="AC1155" s="17">
        <v>1.7052857877991E-2</v>
      </c>
      <c r="AD1155" s="17">
        <v>1.6128859123009699E-2</v>
      </c>
      <c r="AE1155" s="17"/>
      <c r="AF1155" s="17">
        <v>4.5461126428283502E-3</v>
      </c>
      <c r="AG1155" s="17">
        <v>6.5649953996813702E-3</v>
      </c>
      <c r="AH1155" s="17"/>
      <c r="AI1155" s="17">
        <v>1.55252642451525E-3</v>
      </c>
      <c r="AJ1155" s="17">
        <v>7.1128256099118603E-3</v>
      </c>
      <c r="AK1155" s="17"/>
      <c r="AL1155" s="17">
        <v>0</v>
      </c>
      <c r="AM1155" s="17">
        <v>5.7942536613983103E-3</v>
      </c>
      <c r="AN1155" s="17"/>
      <c r="AO1155" s="17">
        <v>1.17545590229053E-3</v>
      </c>
      <c r="AP1155" s="17">
        <v>6.53262773622905E-3</v>
      </c>
    </row>
    <row r="1156" spans="2:42" x14ac:dyDescent="0.35">
      <c r="B1156" t="s">
        <v>99</v>
      </c>
      <c r="C1156" s="17">
        <v>3.3215171560727801E-3</v>
      </c>
      <c r="D1156" s="17">
        <v>1.8996606047406699E-3</v>
      </c>
      <c r="E1156" s="17">
        <v>4.7337616912341502E-3</v>
      </c>
      <c r="F1156" s="17"/>
      <c r="G1156" s="17">
        <v>4.7739633110128804E-3</v>
      </c>
      <c r="H1156" s="17">
        <v>1.98621521511261E-3</v>
      </c>
      <c r="I1156" s="17">
        <v>0</v>
      </c>
      <c r="J1156" s="17">
        <v>1.79364510576499E-3</v>
      </c>
      <c r="K1156" s="17">
        <v>2.5742361259791799E-3</v>
      </c>
      <c r="L1156" s="17">
        <v>7.8890623997469305E-3</v>
      </c>
      <c r="M1156" s="17"/>
      <c r="N1156" s="17">
        <v>0</v>
      </c>
      <c r="O1156" s="17">
        <v>5.12014503513119E-3</v>
      </c>
      <c r="P1156" s="17">
        <v>3.3682332421313302E-3</v>
      </c>
      <c r="Q1156" s="17">
        <v>5.0437576005988097E-3</v>
      </c>
      <c r="R1156" s="17"/>
      <c r="S1156" s="17">
        <v>5.0614198733944802E-3</v>
      </c>
      <c r="T1156" s="17">
        <v>2.19255589606948E-3</v>
      </c>
      <c r="U1156" s="17">
        <v>3.8741227041601098E-3</v>
      </c>
      <c r="V1156" s="17">
        <v>0</v>
      </c>
      <c r="W1156" s="17">
        <v>0</v>
      </c>
      <c r="X1156" s="17">
        <v>7.7549368865028404E-3</v>
      </c>
      <c r="Y1156" s="17">
        <v>0</v>
      </c>
      <c r="Z1156" s="17">
        <v>7.6382435516964197E-3</v>
      </c>
      <c r="AA1156" s="17">
        <v>0</v>
      </c>
      <c r="AB1156" s="17">
        <v>7.2621256934769698E-3</v>
      </c>
      <c r="AC1156" s="17">
        <v>0</v>
      </c>
      <c r="AD1156" s="17">
        <v>1.20701472436781E-2</v>
      </c>
      <c r="AE1156" s="17"/>
      <c r="AF1156" s="17">
        <v>2.4771157077104499E-3</v>
      </c>
      <c r="AG1156" s="17">
        <v>4.4906475843960996E-3</v>
      </c>
      <c r="AH1156" s="17"/>
      <c r="AI1156" s="17">
        <v>0</v>
      </c>
      <c r="AJ1156" s="17">
        <v>4.8189633040169599E-3</v>
      </c>
      <c r="AK1156" s="17"/>
      <c r="AL1156" s="17">
        <v>0</v>
      </c>
      <c r="AM1156" s="17">
        <v>3.5739375856127598E-3</v>
      </c>
      <c r="AN1156" s="17"/>
      <c r="AO1156" s="17">
        <v>0</v>
      </c>
      <c r="AP1156" s="17">
        <v>4.2270297940483204E-3</v>
      </c>
    </row>
    <row r="1157" spans="2:42" x14ac:dyDescent="0.35">
      <c r="B1157" t="s">
        <v>124</v>
      </c>
      <c r="C1157" s="17">
        <v>4.7277907558145602E-3</v>
      </c>
      <c r="D1157" s="17">
        <v>4.8178195354606802E-3</v>
      </c>
      <c r="E1157" s="17">
        <v>4.6741725559230297E-3</v>
      </c>
      <c r="F1157" s="17"/>
      <c r="G1157" s="17">
        <v>1.9604309529666301E-2</v>
      </c>
      <c r="H1157" s="17">
        <v>4.6043782125433303E-3</v>
      </c>
      <c r="I1157" s="17">
        <v>0</v>
      </c>
      <c r="J1157" s="17">
        <v>3.7182253068605499E-3</v>
      </c>
      <c r="K1157" s="17">
        <v>4.0495186703302499E-3</v>
      </c>
      <c r="L1157" s="17">
        <v>0</v>
      </c>
      <c r="M1157" s="17"/>
      <c r="N1157" s="17">
        <v>1.09039515699209E-3</v>
      </c>
      <c r="O1157" s="17">
        <v>2.5575054295560399E-3</v>
      </c>
      <c r="P1157" s="17">
        <v>5.43139366066201E-3</v>
      </c>
      <c r="Q1157" s="17">
        <v>9.0096673302855392E-3</v>
      </c>
      <c r="R1157" s="17"/>
      <c r="S1157" s="17">
        <v>4.9714719676079598E-3</v>
      </c>
      <c r="T1157" s="17">
        <v>8.4754019990398704E-3</v>
      </c>
      <c r="U1157" s="17">
        <v>0</v>
      </c>
      <c r="V1157" s="17">
        <v>3.5542905313022499E-3</v>
      </c>
      <c r="W1157" s="17">
        <v>5.3119899704200798E-3</v>
      </c>
      <c r="X1157" s="17">
        <v>1.1299568063332901E-2</v>
      </c>
      <c r="Y1157" s="17">
        <v>1.1575019626958999E-2</v>
      </c>
      <c r="Z1157" s="17">
        <v>0</v>
      </c>
      <c r="AA1157" s="17">
        <v>2.66834217462706E-3</v>
      </c>
      <c r="AB1157" s="17">
        <v>0</v>
      </c>
      <c r="AC1157" s="17">
        <v>0</v>
      </c>
      <c r="AD1157" s="17">
        <v>0</v>
      </c>
      <c r="AE1157" s="17"/>
      <c r="AF1157" s="17">
        <v>1.7226111574566701E-3</v>
      </c>
      <c r="AG1157" s="17">
        <v>7.2803990991819299E-3</v>
      </c>
      <c r="AH1157" s="17"/>
      <c r="AI1157" s="17">
        <v>2.1307585536477001E-3</v>
      </c>
      <c r="AJ1157" s="17">
        <v>5.8986159192828801E-3</v>
      </c>
      <c r="AK1157" s="17"/>
      <c r="AL1157" s="17">
        <v>0</v>
      </c>
      <c r="AM1157" s="17">
        <v>5.0870816814013696E-3</v>
      </c>
      <c r="AN1157" s="17"/>
      <c r="AO1157" s="17">
        <v>4.6787462176488799E-3</v>
      </c>
      <c r="AP1157" s="17">
        <v>4.74116128712477E-3</v>
      </c>
    </row>
    <row r="1158" spans="2:42" x14ac:dyDescent="0.35"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7"/>
      <c r="AD1158" s="17"/>
      <c r="AE1158" s="17"/>
      <c r="AF1158" s="17"/>
      <c r="AG1158" s="17"/>
      <c r="AH1158" s="17"/>
      <c r="AI1158" s="17"/>
      <c r="AJ1158" s="17"/>
      <c r="AK1158" s="17"/>
      <c r="AL1158" s="17"/>
      <c r="AM1158" s="17"/>
      <c r="AN1158" s="17"/>
      <c r="AO1158" s="17"/>
      <c r="AP1158" s="17"/>
    </row>
    <row r="1159" spans="2:42" x14ac:dyDescent="0.35">
      <c r="B1159" s="6" t="s">
        <v>463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  <c r="AD1159" s="17"/>
      <c r="AE1159" s="17"/>
      <c r="AF1159" s="17"/>
      <c r="AG1159" s="17"/>
      <c r="AH1159" s="17"/>
      <c r="AI1159" s="17"/>
      <c r="AJ1159" s="17"/>
      <c r="AK1159" s="17"/>
      <c r="AL1159" s="17"/>
      <c r="AM1159" s="17"/>
      <c r="AN1159" s="17"/>
      <c r="AO1159" s="17"/>
      <c r="AP1159" s="17"/>
    </row>
    <row r="1160" spans="2:42" x14ac:dyDescent="0.35">
      <c r="B1160" s="24" t="s">
        <v>59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</row>
    <row r="1161" spans="2:42" x14ac:dyDescent="0.35">
      <c r="B1161" t="s">
        <v>461</v>
      </c>
      <c r="C1161" s="17">
        <v>0.16635984402991799</v>
      </c>
      <c r="D1161" s="17">
        <v>0.19100614625187601</v>
      </c>
      <c r="E1161" s="17">
        <v>0.142810394618999</v>
      </c>
      <c r="F1161" s="17"/>
      <c r="G1161" s="17">
        <v>0.29400551588386797</v>
      </c>
      <c r="H1161" s="17">
        <v>0.240456657674399</v>
      </c>
      <c r="I1161" s="17">
        <v>0.21452455223565001</v>
      </c>
      <c r="J1161" s="17">
        <v>0.13892485395891499</v>
      </c>
      <c r="K1161" s="17">
        <v>0.10406962052115901</v>
      </c>
      <c r="L1161" s="17">
        <v>4.5243351364759099E-2</v>
      </c>
      <c r="M1161" s="17"/>
      <c r="N1161" s="17">
        <v>0.15803158137784101</v>
      </c>
      <c r="O1161" s="17">
        <v>0.15398746675185901</v>
      </c>
      <c r="P1161" s="17">
        <v>0.177725009809551</v>
      </c>
      <c r="Q1161" s="17">
        <v>0.17907734857635299</v>
      </c>
      <c r="R1161" s="17"/>
      <c r="S1161" s="17">
        <v>0.18234939635144301</v>
      </c>
      <c r="T1161" s="17">
        <v>0.14783957263578201</v>
      </c>
      <c r="U1161" s="17">
        <v>0.11384150386622199</v>
      </c>
      <c r="V1161" s="17">
        <v>0.186410492661052</v>
      </c>
      <c r="W1161" s="17">
        <v>0.158920139679668</v>
      </c>
      <c r="X1161" s="17">
        <v>0.19365514296523501</v>
      </c>
      <c r="Y1161" s="17">
        <v>0.17387710185521399</v>
      </c>
      <c r="Z1161" s="17">
        <v>0.18198012781978201</v>
      </c>
      <c r="AA1161" s="17">
        <v>0.18239365767927501</v>
      </c>
      <c r="AB1161" s="17">
        <v>0.13125513300932401</v>
      </c>
      <c r="AC1161" s="17">
        <v>0.20982566575550601</v>
      </c>
      <c r="AD1161" s="17">
        <v>0.12087099540942101</v>
      </c>
      <c r="AE1161" s="17"/>
      <c r="AF1161" s="17">
        <v>0.16422514279542</v>
      </c>
      <c r="AG1161" s="17">
        <v>0.16994493700570701</v>
      </c>
      <c r="AH1161" s="17"/>
      <c r="AI1161" s="17">
        <v>0.187292831673639</v>
      </c>
      <c r="AJ1161" s="17">
        <v>0.156922583814435</v>
      </c>
      <c r="AK1161" s="17"/>
      <c r="AL1161" s="17">
        <v>0.188871148802399</v>
      </c>
      <c r="AM1161" s="17">
        <v>0.16464908567667999</v>
      </c>
      <c r="AN1161" s="17"/>
      <c r="AO1161" s="17">
        <v>0.181799035787615</v>
      </c>
      <c r="AP1161" s="17">
        <v>0.162150808640424</v>
      </c>
    </row>
    <row r="1162" spans="2:42" x14ac:dyDescent="0.35">
      <c r="B1162" t="s">
        <v>145</v>
      </c>
      <c r="C1162" s="17">
        <v>0.189971950742329</v>
      </c>
      <c r="D1162" s="17">
        <v>0.216706573067172</v>
      </c>
      <c r="E1162" s="17">
        <v>0.16249298849413299</v>
      </c>
      <c r="F1162" s="17"/>
      <c r="G1162" s="17">
        <v>0.29985172872597599</v>
      </c>
      <c r="H1162" s="17">
        <v>0.31751395744958399</v>
      </c>
      <c r="I1162" s="17">
        <v>0.258419424687026</v>
      </c>
      <c r="J1162" s="17">
        <v>0.172039422358786</v>
      </c>
      <c r="K1162" s="17">
        <v>9.34229204271457E-2</v>
      </c>
      <c r="L1162" s="17">
        <v>3.5803915877075501E-2</v>
      </c>
      <c r="M1162" s="17"/>
      <c r="N1162" s="17">
        <v>0.23818974967585799</v>
      </c>
      <c r="O1162" s="17">
        <v>0.17286861395974801</v>
      </c>
      <c r="P1162" s="17">
        <v>0.200783187585581</v>
      </c>
      <c r="Q1162" s="17">
        <v>0.145903051179326</v>
      </c>
      <c r="R1162" s="17"/>
      <c r="S1162" s="17">
        <v>0.25234955232390299</v>
      </c>
      <c r="T1162" s="17">
        <v>0.180037228326832</v>
      </c>
      <c r="U1162" s="17">
        <v>0.170104750442132</v>
      </c>
      <c r="V1162" s="17">
        <v>0.152357952336095</v>
      </c>
      <c r="W1162" s="17">
        <v>0.24877788625105501</v>
      </c>
      <c r="X1162" s="17">
        <v>0.20356822896640001</v>
      </c>
      <c r="Y1162" s="17">
        <v>0.16161482576790301</v>
      </c>
      <c r="Z1162" s="17">
        <v>0.16112650889896399</v>
      </c>
      <c r="AA1162" s="17">
        <v>0.15204170371991699</v>
      </c>
      <c r="AB1162" s="17">
        <v>0.200643506782647</v>
      </c>
      <c r="AC1162" s="17">
        <v>0.18727118752392699</v>
      </c>
      <c r="AD1162" s="17">
        <v>0.155249437778199</v>
      </c>
      <c r="AE1162" s="17"/>
      <c r="AF1162" s="17">
        <v>0.18269552208588299</v>
      </c>
      <c r="AG1162" s="17">
        <v>0.19824577089735601</v>
      </c>
      <c r="AH1162" s="17"/>
      <c r="AI1162" s="17">
        <v>0.23778502631534401</v>
      </c>
      <c r="AJ1162" s="17">
        <v>0.168416287328918</v>
      </c>
      <c r="AK1162" s="17"/>
      <c r="AL1162" s="17">
        <v>0.232386459762115</v>
      </c>
      <c r="AM1162" s="17">
        <v>0.186748637996247</v>
      </c>
      <c r="AN1162" s="17"/>
      <c r="AO1162" s="17">
        <v>0.225649382341511</v>
      </c>
      <c r="AP1162" s="17">
        <v>0.18024556256321</v>
      </c>
    </row>
    <row r="1163" spans="2:42" x14ac:dyDescent="0.35">
      <c r="B1163" t="s">
        <v>147</v>
      </c>
      <c r="C1163" s="17">
        <v>0.106218921898708</v>
      </c>
      <c r="D1163" s="17">
        <v>0.106008811078096</v>
      </c>
      <c r="E1163" s="17">
        <v>0.10539269606506101</v>
      </c>
      <c r="F1163" s="17"/>
      <c r="G1163" s="17">
        <v>0.159951781305576</v>
      </c>
      <c r="H1163" s="17">
        <v>0.16272417482342</v>
      </c>
      <c r="I1163" s="17">
        <v>0.12852899683761301</v>
      </c>
      <c r="J1163" s="17">
        <v>0.102930476492058</v>
      </c>
      <c r="K1163" s="17">
        <v>7.5983129481251604E-2</v>
      </c>
      <c r="L1163" s="17">
        <v>2.8866418653840899E-2</v>
      </c>
      <c r="M1163" s="17"/>
      <c r="N1163" s="17">
        <v>0.13176393522851901</v>
      </c>
      <c r="O1163" s="17">
        <v>9.4069079029181504E-2</v>
      </c>
      <c r="P1163" s="17">
        <v>0.11170575174943501</v>
      </c>
      <c r="Q1163" s="17">
        <v>8.5266362755700195E-2</v>
      </c>
      <c r="R1163" s="17"/>
      <c r="S1163" s="17">
        <v>0.114821587586503</v>
      </c>
      <c r="T1163" s="17">
        <v>0.106223921668449</v>
      </c>
      <c r="U1163" s="17">
        <v>0.127779924220358</v>
      </c>
      <c r="V1163" s="17">
        <v>9.5511100001313395E-2</v>
      </c>
      <c r="W1163" s="17">
        <v>0.10151516309306099</v>
      </c>
      <c r="X1163" s="17">
        <v>9.9180904060139102E-2</v>
      </c>
      <c r="Y1163" s="17">
        <v>7.9631157122622198E-2</v>
      </c>
      <c r="Z1163" s="17">
        <v>0.11981851637306699</v>
      </c>
      <c r="AA1163" s="17">
        <v>0.134257431397734</v>
      </c>
      <c r="AB1163" s="17">
        <v>9.7919264031154293E-2</v>
      </c>
      <c r="AC1163" s="17">
        <v>6.2446367751940103E-2</v>
      </c>
      <c r="AD1163" s="17">
        <v>0.120568660620597</v>
      </c>
      <c r="AE1163" s="17"/>
      <c r="AF1163" s="17">
        <v>0.106202200404373</v>
      </c>
      <c r="AG1163" s="17">
        <v>0.107181878197704</v>
      </c>
      <c r="AH1163" s="17"/>
      <c r="AI1163" s="17">
        <v>0.11513218209524401</v>
      </c>
      <c r="AJ1163" s="17">
        <v>0.102200539177871</v>
      </c>
      <c r="AK1163" s="17"/>
      <c r="AL1163" s="17">
        <v>0.10037067839567899</v>
      </c>
      <c r="AM1163" s="17">
        <v>0.106663362215504</v>
      </c>
      <c r="AN1163" s="17"/>
      <c r="AO1163" s="17">
        <v>0.110211037461175</v>
      </c>
      <c r="AP1163" s="17">
        <v>0.105130590595808</v>
      </c>
    </row>
    <row r="1164" spans="2:42" x14ac:dyDescent="0.35">
      <c r="B1164" t="s">
        <v>149</v>
      </c>
      <c r="C1164" s="17">
        <v>5.9281856577265299E-2</v>
      </c>
      <c r="D1164" s="17">
        <v>5.98624252870264E-2</v>
      </c>
      <c r="E1164" s="17">
        <v>5.8381843143204999E-2</v>
      </c>
      <c r="F1164" s="17"/>
      <c r="G1164" s="17">
        <v>7.1592267987016303E-2</v>
      </c>
      <c r="H1164" s="17">
        <v>7.6073708357221298E-2</v>
      </c>
      <c r="I1164" s="17">
        <v>7.6599537754731495E-2</v>
      </c>
      <c r="J1164" s="17">
        <v>7.4402893215054694E-2</v>
      </c>
      <c r="K1164" s="17">
        <v>5.0759592723803801E-2</v>
      </c>
      <c r="L1164" s="17">
        <v>1.66470729661252E-2</v>
      </c>
      <c r="M1164" s="17"/>
      <c r="N1164" s="17">
        <v>6.1499519195984703E-2</v>
      </c>
      <c r="O1164" s="17">
        <v>5.4585054097270803E-2</v>
      </c>
      <c r="P1164" s="17">
        <v>6.01800965538783E-2</v>
      </c>
      <c r="Q1164" s="17">
        <v>6.1765166699880199E-2</v>
      </c>
      <c r="R1164" s="17"/>
      <c r="S1164" s="17">
        <v>7.8806809842845701E-2</v>
      </c>
      <c r="T1164" s="17">
        <v>5.0559079484257002E-2</v>
      </c>
      <c r="U1164" s="17">
        <v>3.65782931597513E-2</v>
      </c>
      <c r="V1164" s="17">
        <v>6.1689085834805403E-2</v>
      </c>
      <c r="W1164" s="17">
        <v>5.7459946551066302E-2</v>
      </c>
      <c r="X1164" s="17">
        <v>6.1582897562031398E-2</v>
      </c>
      <c r="Y1164" s="17">
        <v>5.9491291955662502E-2</v>
      </c>
      <c r="Z1164" s="17">
        <v>5.17669884596847E-2</v>
      </c>
      <c r="AA1164" s="17">
        <v>6.2321277224892703E-2</v>
      </c>
      <c r="AB1164" s="17">
        <v>4.5771697874176301E-2</v>
      </c>
      <c r="AC1164" s="17">
        <v>6.8950894991311795E-2</v>
      </c>
      <c r="AD1164" s="17">
        <v>7.9576410678699902E-2</v>
      </c>
      <c r="AE1164" s="17"/>
      <c r="AF1164" s="17">
        <v>5.3791549896683603E-2</v>
      </c>
      <c r="AG1164" s="17">
        <v>6.7217193281215504E-2</v>
      </c>
      <c r="AH1164" s="17"/>
      <c r="AI1164" s="17">
        <v>5.0870460169075801E-2</v>
      </c>
      <c r="AJ1164" s="17">
        <v>6.3073983053940602E-2</v>
      </c>
      <c r="AK1164" s="17"/>
      <c r="AL1164" s="17">
        <v>5.2198516252923398E-2</v>
      </c>
      <c r="AM1164" s="17">
        <v>5.9820158721506603E-2</v>
      </c>
      <c r="AN1164" s="17"/>
      <c r="AO1164" s="17">
        <v>5.4482896609832798E-2</v>
      </c>
      <c r="AP1164" s="17">
        <v>6.0590149955098399E-2</v>
      </c>
    </row>
    <row r="1165" spans="2:42" x14ac:dyDescent="0.35">
      <c r="B1165" t="s">
        <v>152</v>
      </c>
      <c r="C1165" s="17">
        <v>0.45832312489056398</v>
      </c>
      <c r="D1165" s="17">
        <v>0.41217485595680198</v>
      </c>
      <c r="E1165" s="17">
        <v>0.50670073613148603</v>
      </c>
      <c r="F1165" s="17"/>
      <c r="G1165" s="17">
        <v>0.137911726995331</v>
      </c>
      <c r="H1165" s="17">
        <v>0.17002652964471801</v>
      </c>
      <c r="I1165" s="17">
        <v>0.30312098100836898</v>
      </c>
      <c r="J1165" s="17">
        <v>0.49681706015774502</v>
      </c>
      <c r="K1165" s="17">
        <v>0.66750880719672301</v>
      </c>
      <c r="L1165" s="17">
        <v>0.86313595372750496</v>
      </c>
      <c r="M1165" s="17"/>
      <c r="N1165" s="17">
        <v>0.40196497148378002</v>
      </c>
      <c r="O1165" s="17">
        <v>0.50365607203342899</v>
      </c>
      <c r="P1165" s="17">
        <v>0.42039944587903</v>
      </c>
      <c r="Q1165" s="17">
        <v>0.506461410813418</v>
      </c>
      <c r="R1165" s="17"/>
      <c r="S1165" s="17">
        <v>0.35709993632227099</v>
      </c>
      <c r="T1165" s="17">
        <v>0.50466816098543299</v>
      </c>
      <c r="U1165" s="17">
        <v>0.53344221222419996</v>
      </c>
      <c r="V1165" s="17">
        <v>0.46918277072641601</v>
      </c>
      <c r="W1165" s="17">
        <v>0.41480133304092198</v>
      </c>
      <c r="X1165" s="17">
        <v>0.406462591347028</v>
      </c>
      <c r="Y1165" s="17">
        <v>0.50889512876119702</v>
      </c>
      <c r="Z1165" s="17">
        <v>0.44378856825128599</v>
      </c>
      <c r="AA1165" s="17">
        <v>0.454270440657144</v>
      </c>
      <c r="AB1165" s="17">
        <v>0.50879339318999595</v>
      </c>
      <c r="AC1165" s="17">
        <v>0.46392017454589901</v>
      </c>
      <c r="AD1165" s="17">
        <v>0.49240017439438799</v>
      </c>
      <c r="AE1165" s="17"/>
      <c r="AF1165" s="17">
        <v>0.47830453864354799</v>
      </c>
      <c r="AG1165" s="17">
        <v>0.43131114906816798</v>
      </c>
      <c r="AH1165" s="17"/>
      <c r="AI1165" s="17">
        <v>0.38977142682315902</v>
      </c>
      <c r="AJ1165" s="17">
        <v>0.48922842249481902</v>
      </c>
      <c r="AK1165" s="17"/>
      <c r="AL1165" s="17">
        <v>0.40017916322457198</v>
      </c>
      <c r="AM1165" s="17">
        <v>0.46274180559858102</v>
      </c>
      <c r="AN1165" s="17"/>
      <c r="AO1165" s="17">
        <v>0.41628581341426502</v>
      </c>
      <c r="AP1165" s="17">
        <v>0.46978334472977401</v>
      </c>
    </row>
    <row r="1166" spans="2:42" x14ac:dyDescent="0.35">
      <c r="B1166" t="s">
        <v>75</v>
      </c>
      <c r="C1166" s="17">
        <v>1.98443018612149E-2</v>
      </c>
      <c r="D1166" s="17">
        <v>1.42411883590274E-2</v>
      </c>
      <c r="E1166" s="17">
        <v>2.42213415471157E-2</v>
      </c>
      <c r="F1166" s="17"/>
      <c r="G1166" s="17">
        <v>3.6686979102232599E-2</v>
      </c>
      <c r="H1166" s="17">
        <v>3.32049720506572E-2</v>
      </c>
      <c r="I1166" s="17">
        <v>1.88065074766103E-2</v>
      </c>
      <c r="J1166" s="17">
        <v>1.48852938174416E-2</v>
      </c>
      <c r="K1166" s="17">
        <v>8.2559296499170494E-3</v>
      </c>
      <c r="L1166" s="17">
        <v>1.0303287410694599E-2</v>
      </c>
      <c r="M1166" s="17"/>
      <c r="N1166" s="17">
        <v>8.5502430380175708E-3</v>
      </c>
      <c r="O1166" s="17">
        <v>2.08337141285121E-2</v>
      </c>
      <c r="P1166" s="17">
        <v>2.9206508422525201E-2</v>
      </c>
      <c r="Q1166" s="17">
        <v>2.1526659975323499E-2</v>
      </c>
      <c r="R1166" s="17"/>
      <c r="S1166" s="17">
        <v>1.4572717573033999E-2</v>
      </c>
      <c r="T1166" s="17">
        <v>1.06720368992463E-2</v>
      </c>
      <c r="U1166" s="17">
        <v>1.8253316087338298E-2</v>
      </c>
      <c r="V1166" s="17">
        <v>3.4848598440317902E-2</v>
      </c>
      <c r="W1166" s="17">
        <v>1.8525531384228001E-2</v>
      </c>
      <c r="X1166" s="17">
        <v>3.55502350991658E-2</v>
      </c>
      <c r="Y1166" s="17">
        <v>1.6490494537400899E-2</v>
      </c>
      <c r="Z1166" s="17">
        <v>4.1519290197215897E-2</v>
      </c>
      <c r="AA1166" s="17">
        <v>1.47154893210377E-2</v>
      </c>
      <c r="AB1166" s="17">
        <v>1.56170051127025E-2</v>
      </c>
      <c r="AC1166" s="17">
        <v>7.58570943141586E-3</v>
      </c>
      <c r="AD1166" s="17">
        <v>3.1334321118694101E-2</v>
      </c>
      <c r="AE1166" s="17"/>
      <c r="AF1166" s="17">
        <v>1.4781046174092E-2</v>
      </c>
      <c r="AG1166" s="17">
        <v>2.6099071549849001E-2</v>
      </c>
      <c r="AH1166" s="17"/>
      <c r="AI1166" s="17">
        <v>1.9148072923538002E-2</v>
      </c>
      <c r="AJ1166" s="17">
        <v>2.01581841300165E-2</v>
      </c>
      <c r="AK1166" s="17"/>
      <c r="AL1166" s="17">
        <v>2.5994033562312498E-2</v>
      </c>
      <c r="AM1166" s="17">
        <v>1.93769497914811E-2</v>
      </c>
      <c r="AN1166" s="17"/>
      <c r="AO1166" s="17">
        <v>1.15718343856001E-2</v>
      </c>
      <c r="AP1166" s="17">
        <v>2.2099543515684501E-2</v>
      </c>
    </row>
    <row r="1167" spans="2:42" x14ac:dyDescent="0.35"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  <c r="AD1167" s="17"/>
      <c r="AE1167" s="17"/>
      <c r="AF1167" s="17"/>
      <c r="AG1167" s="17"/>
      <c r="AH1167" s="17"/>
      <c r="AI1167" s="17"/>
      <c r="AJ1167" s="17"/>
      <c r="AK1167" s="17"/>
      <c r="AL1167" s="17"/>
      <c r="AM1167" s="17"/>
      <c r="AN1167" s="17"/>
      <c r="AO1167" s="17"/>
      <c r="AP1167" s="17"/>
    </row>
    <row r="1168" spans="2:42" x14ac:dyDescent="0.35">
      <c r="B1168" s="6" t="s">
        <v>464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/>
      <c r="AC1168" s="17"/>
      <c r="AD1168" s="17"/>
      <c r="AE1168" s="17"/>
      <c r="AF1168" s="17"/>
      <c r="AG1168" s="17"/>
      <c r="AH1168" s="17"/>
      <c r="AI1168" s="17"/>
      <c r="AJ1168" s="17"/>
      <c r="AK1168" s="17"/>
      <c r="AL1168" s="17"/>
      <c r="AM1168" s="17"/>
      <c r="AN1168" s="17"/>
      <c r="AO1168" s="17"/>
      <c r="AP1168" s="17"/>
    </row>
    <row r="1169" spans="2:42" x14ac:dyDescent="0.35">
      <c r="B1169" s="24" t="s">
        <v>59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7"/>
      <c r="AF1169" s="17"/>
      <c r="AG1169" s="17"/>
      <c r="AH1169" s="17"/>
      <c r="AI1169" s="17"/>
      <c r="AJ1169" s="17"/>
      <c r="AK1169" s="17"/>
      <c r="AL1169" s="17"/>
      <c r="AM1169" s="17"/>
      <c r="AN1169" s="17"/>
      <c r="AO1169" s="17"/>
      <c r="AP1169" s="17"/>
    </row>
    <row r="1170" spans="2:42" x14ac:dyDescent="0.35">
      <c r="B1170" t="s">
        <v>461</v>
      </c>
      <c r="C1170" s="17">
        <v>0.30207474115344002</v>
      </c>
      <c r="D1170" s="17">
        <v>0.29655290887629598</v>
      </c>
      <c r="E1170" s="17">
        <v>0.30842643755093901</v>
      </c>
      <c r="F1170" s="17"/>
      <c r="G1170" s="17">
        <v>0.44287528368828499</v>
      </c>
      <c r="H1170" s="17">
        <v>0.40732269413636402</v>
      </c>
      <c r="I1170" s="17">
        <v>0.36548618994796001</v>
      </c>
      <c r="J1170" s="17">
        <v>0.30194657960351801</v>
      </c>
      <c r="K1170" s="17">
        <v>0.21151024482793701</v>
      </c>
      <c r="L1170" s="17">
        <v>0.131059575694675</v>
      </c>
      <c r="M1170" s="17"/>
      <c r="N1170" s="17">
        <v>0.34082757078523801</v>
      </c>
      <c r="O1170" s="17">
        <v>0.29519396787950603</v>
      </c>
      <c r="P1170" s="17">
        <v>0.28096794541605202</v>
      </c>
      <c r="Q1170" s="17">
        <v>0.28845675366506401</v>
      </c>
      <c r="R1170" s="17"/>
      <c r="S1170" s="17">
        <v>0.30799641633705899</v>
      </c>
      <c r="T1170" s="17">
        <v>0.29183334579157599</v>
      </c>
      <c r="U1170" s="17">
        <v>0.25255633304865599</v>
      </c>
      <c r="V1170" s="17">
        <v>0.24999865242519301</v>
      </c>
      <c r="W1170" s="17">
        <v>0.275563383797512</v>
      </c>
      <c r="X1170" s="17">
        <v>0.344019370690477</v>
      </c>
      <c r="Y1170" s="17">
        <v>0.33188282153151899</v>
      </c>
      <c r="Z1170" s="17">
        <v>0.26046427510178399</v>
      </c>
      <c r="AA1170" s="17">
        <v>0.32434256428310998</v>
      </c>
      <c r="AB1170" s="17">
        <v>0.30426519844623101</v>
      </c>
      <c r="AC1170" s="17">
        <v>0.38908717165589601</v>
      </c>
      <c r="AD1170" s="17">
        <v>0.28627540450170402</v>
      </c>
      <c r="AE1170" s="17"/>
      <c r="AF1170" s="17">
        <v>0.28789001926263402</v>
      </c>
      <c r="AG1170" s="17">
        <v>0.32314726839355601</v>
      </c>
      <c r="AH1170" s="17"/>
      <c r="AI1170" s="17">
        <v>0.314409954807226</v>
      </c>
      <c r="AJ1170" s="17">
        <v>0.29651363238838102</v>
      </c>
      <c r="AK1170" s="17"/>
      <c r="AL1170" s="17">
        <v>0.25705501449185703</v>
      </c>
      <c r="AM1170" s="17">
        <v>0.30549603877369003</v>
      </c>
      <c r="AN1170" s="17"/>
      <c r="AO1170" s="17">
        <v>0.29037201711441002</v>
      </c>
      <c r="AP1170" s="17">
        <v>0.30526514000376898</v>
      </c>
    </row>
    <row r="1171" spans="2:42" x14ac:dyDescent="0.35">
      <c r="B1171" t="s">
        <v>145</v>
      </c>
      <c r="C1171" s="17">
        <v>0.30633689098615002</v>
      </c>
      <c r="D1171" s="17">
        <v>0.33542320927176</v>
      </c>
      <c r="E1171" s="17">
        <v>0.27683353543497602</v>
      </c>
      <c r="F1171" s="17"/>
      <c r="G1171" s="17">
        <v>0.30024669043636598</v>
      </c>
      <c r="H1171" s="17">
        <v>0.40454322267165999</v>
      </c>
      <c r="I1171" s="17">
        <v>0.369287253158674</v>
      </c>
      <c r="J1171" s="17">
        <v>0.32843669130970499</v>
      </c>
      <c r="K1171" s="17">
        <v>0.26469937279002598</v>
      </c>
      <c r="L1171" s="17">
        <v>0.188850596682415</v>
      </c>
      <c r="M1171" s="17"/>
      <c r="N1171" s="17">
        <v>0.351605124252788</v>
      </c>
      <c r="O1171" s="17">
        <v>0.32046496048045497</v>
      </c>
      <c r="P1171" s="17">
        <v>0.28314755363862998</v>
      </c>
      <c r="Q1171" s="17">
        <v>0.263277634950706</v>
      </c>
      <c r="R1171" s="17"/>
      <c r="S1171" s="17">
        <v>0.352124180481657</v>
      </c>
      <c r="T1171" s="17">
        <v>0.27227900759204998</v>
      </c>
      <c r="U1171" s="17">
        <v>0.27704121836559198</v>
      </c>
      <c r="V1171" s="17">
        <v>0.32262895127122598</v>
      </c>
      <c r="W1171" s="17">
        <v>0.34467271162281199</v>
      </c>
      <c r="X1171" s="17">
        <v>0.28051251805591099</v>
      </c>
      <c r="Y1171" s="17">
        <v>0.28816751709288801</v>
      </c>
      <c r="Z1171" s="17">
        <v>0.287495802196859</v>
      </c>
      <c r="AA1171" s="17">
        <v>0.30665739076458198</v>
      </c>
      <c r="AB1171" s="17">
        <v>0.31967782674003697</v>
      </c>
      <c r="AC1171" s="17">
        <v>0.29864937755048698</v>
      </c>
      <c r="AD1171" s="17">
        <v>0.30262170299230101</v>
      </c>
      <c r="AE1171" s="17"/>
      <c r="AF1171" s="17">
        <v>0.30658907555363202</v>
      </c>
      <c r="AG1171" s="17">
        <v>0.30634270330247199</v>
      </c>
      <c r="AH1171" s="17"/>
      <c r="AI1171" s="17">
        <v>0.34000857921456801</v>
      </c>
      <c r="AJ1171" s="17">
        <v>0.29115661719462799</v>
      </c>
      <c r="AK1171" s="17"/>
      <c r="AL1171" s="17">
        <v>0.37451224807816902</v>
      </c>
      <c r="AM1171" s="17">
        <v>0.30115586914805897</v>
      </c>
      <c r="AN1171" s="17"/>
      <c r="AO1171" s="17">
        <v>0.36502219029404698</v>
      </c>
      <c r="AP1171" s="17">
        <v>0.29033809354218099</v>
      </c>
    </row>
    <row r="1172" spans="2:42" x14ac:dyDescent="0.35">
      <c r="B1172" t="s">
        <v>147</v>
      </c>
      <c r="C1172" s="17">
        <v>0.141401925463643</v>
      </c>
      <c r="D1172" s="17">
        <v>0.130360519727656</v>
      </c>
      <c r="E1172" s="17">
        <v>0.15112378954804501</v>
      </c>
      <c r="F1172" s="17"/>
      <c r="G1172" s="17">
        <v>0.133674882729897</v>
      </c>
      <c r="H1172" s="17">
        <v>0.113640856900506</v>
      </c>
      <c r="I1172" s="17">
        <v>0.138602860458475</v>
      </c>
      <c r="J1172" s="17">
        <v>0.14089511760738899</v>
      </c>
      <c r="K1172" s="17">
        <v>0.184419459670257</v>
      </c>
      <c r="L1172" s="17">
        <v>0.14309118308754401</v>
      </c>
      <c r="M1172" s="17"/>
      <c r="N1172" s="17">
        <v>0.14020960288058901</v>
      </c>
      <c r="O1172" s="17">
        <v>0.13036468021185399</v>
      </c>
      <c r="P1172" s="17">
        <v>0.164908672457346</v>
      </c>
      <c r="Q1172" s="17">
        <v>0.132756907005457</v>
      </c>
      <c r="R1172" s="17"/>
      <c r="S1172" s="17">
        <v>0.14429891047241</v>
      </c>
      <c r="T1172" s="17">
        <v>0.16511554377458401</v>
      </c>
      <c r="U1172" s="17">
        <v>0.14969399629956301</v>
      </c>
      <c r="V1172" s="17">
        <v>0.13239306942455301</v>
      </c>
      <c r="W1172" s="17">
        <v>0.156816979442821</v>
      </c>
      <c r="X1172" s="17">
        <v>0.13816111392062599</v>
      </c>
      <c r="Y1172" s="17">
        <v>0.116248904077115</v>
      </c>
      <c r="Z1172" s="17">
        <v>0.187953140515352</v>
      </c>
      <c r="AA1172" s="17">
        <v>9.7431646413842499E-2</v>
      </c>
      <c r="AB1172" s="17">
        <v>0.15761120456406799</v>
      </c>
      <c r="AC1172" s="17">
        <v>0.122104690764225</v>
      </c>
      <c r="AD1172" s="17">
        <v>0.153722871327302</v>
      </c>
      <c r="AE1172" s="17"/>
      <c r="AF1172" s="17">
        <v>0.14819682377481</v>
      </c>
      <c r="AG1172" s="17">
        <v>0.13263103315000699</v>
      </c>
      <c r="AH1172" s="17"/>
      <c r="AI1172" s="17">
        <v>0.155508246103359</v>
      </c>
      <c r="AJ1172" s="17">
        <v>0.135042345033661</v>
      </c>
      <c r="AK1172" s="17"/>
      <c r="AL1172" s="17">
        <v>0.162976955128453</v>
      </c>
      <c r="AM1172" s="17">
        <v>0.13976231982578699</v>
      </c>
      <c r="AN1172" s="17"/>
      <c r="AO1172" s="17">
        <v>0.153003497611894</v>
      </c>
      <c r="AP1172" s="17">
        <v>0.13823910266098999</v>
      </c>
    </row>
    <row r="1173" spans="2:42" x14ac:dyDescent="0.35">
      <c r="B1173" t="s">
        <v>149</v>
      </c>
      <c r="C1173" s="17">
        <v>6.2944149319814804E-2</v>
      </c>
      <c r="D1173" s="17">
        <v>7.4237344320380802E-2</v>
      </c>
      <c r="E1173" s="17">
        <v>5.2374921742647698E-2</v>
      </c>
      <c r="F1173" s="17"/>
      <c r="G1173" s="17">
        <v>5.2478337666961798E-2</v>
      </c>
      <c r="H1173" s="17">
        <v>3.1024268727121E-2</v>
      </c>
      <c r="I1173" s="17">
        <v>3.6111657643982303E-2</v>
      </c>
      <c r="J1173" s="17">
        <v>7.3725162735647901E-2</v>
      </c>
      <c r="K1173" s="17">
        <v>9.1547664606917697E-2</v>
      </c>
      <c r="L1173" s="17">
        <v>8.9938343304699006E-2</v>
      </c>
      <c r="M1173" s="17"/>
      <c r="N1173" s="17">
        <v>5.52921502354181E-2</v>
      </c>
      <c r="O1173" s="17">
        <v>5.5769824197555898E-2</v>
      </c>
      <c r="P1173" s="17">
        <v>7.1456755892902596E-2</v>
      </c>
      <c r="Q1173" s="17">
        <v>7.2008202231229904E-2</v>
      </c>
      <c r="R1173" s="17"/>
      <c r="S1173" s="17">
        <v>5.3306779040797503E-2</v>
      </c>
      <c r="T1173" s="17">
        <v>7.3063955060309896E-2</v>
      </c>
      <c r="U1173" s="17">
        <v>7.4114062954978702E-2</v>
      </c>
      <c r="V1173" s="17">
        <v>7.5356595642246393E-2</v>
      </c>
      <c r="W1173" s="17">
        <v>5.3881543333147403E-2</v>
      </c>
      <c r="X1173" s="17">
        <v>2.90516168893603E-2</v>
      </c>
      <c r="Y1173" s="17">
        <v>6.7878380993249804E-2</v>
      </c>
      <c r="Z1173" s="17">
        <v>4.5454561940041598E-2</v>
      </c>
      <c r="AA1173" s="17">
        <v>9.5931498402515095E-2</v>
      </c>
      <c r="AB1173" s="17">
        <v>4.3015802064252699E-2</v>
      </c>
      <c r="AC1173" s="17">
        <v>5.6495829476311099E-2</v>
      </c>
      <c r="AD1173" s="17">
        <v>7.9619451854505502E-2</v>
      </c>
      <c r="AE1173" s="17"/>
      <c r="AF1173" s="17">
        <v>6.0762502421200501E-2</v>
      </c>
      <c r="AG1173" s="17">
        <v>6.6446072343276694E-2</v>
      </c>
      <c r="AH1173" s="17"/>
      <c r="AI1173" s="17">
        <v>5.3955534458010899E-2</v>
      </c>
      <c r="AJ1173" s="17">
        <v>6.6996504333412504E-2</v>
      </c>
      <c r="AK1173" s="17"/>
      <c r="AL1173" s="17">
        <v>7.4261257908935202E-2</v>
      </c>
      <c r="AM1173" s="17">
        <v>6.2084099746988301E-2</v>
      </c>
      <c r="AN1173" s="17"/>
      <c r="AO1173" s="17">
        <v>4.2908935150031399E-2</v>
      </c>
      <c r="AP1173" s="17">
        <v>6.8406153212257806E-2</v>
      </c>
    </row>
    <row r="1174" spans="2:42" x14ac:dyDescent="0.35">
      <c r="B1174" t="s">
        <v>152</v>
      </c>
      <c r="C1174" s="17">
        <v>0.17233212143962601</v>
      </c>
      <c r="D1174" s="17">
        <v>0.14936810355088301</v>
      </c>
      <c r="E1174" s="17">
        <v>0.196001398044794</v>
      </c>
      <c r="F1174" s="17"/>
      <c r="G1174" s="17">
        <v>4.9628718784367101E-2</v>
      </c>
      <c r="H1174" s="17">
        <v>3.4669870376427901E-2</v>
      </c>
      <c r="I1174" s="17">
        <v>6.2323102155340898E-2</v>
      </c>
      <c r="J1174" s="17">
        <v>0.146887525298629</v>
      </c>
      <c r="K1174" s="17">
        <v>0.239100332140608</v>
      </c>
      <c r="L1174" s="17">
        <v>0.43242980774726297</v>
      </c>
      <c r="M1174" s="17"/>
      <c r="N1174" s="17">
        <v>0.10456815459895299</v>
      </c>
      <c r="O1174" s="17">
        <v>0.18288971378910601</v>
      </c>
      <c r="P1174" s="17">
        <v>0.18517560456441401</v>
      </c>
      <c r="Q1174" s="17">
        <v>0.221535488261765</v>
      </c>
      <c r="R1174" s="17"/>
      <c r="S1174" s="17">
        <v>0.13332630996418399</v>
      </c>
      <c r="T1174" s="17">
        <v>0.18375172922673999</v>
      </c>
      <c r="U1174" s="17">
        <v>0.212732024761255</v>
      </c>
      <c r="V1174" s="17">
        <v>0.201450907230522</v>
      </c>
      <c r="W1174" s="17">
        <v>0.14872896874828301</v>
      </c>
      <c r="X1174" s="17">
        <v>0.193082638332436</v>
      </c>
      <c r="Y1174" s="17">
        <v>0.18386146464944</v>
      </c>
      <c r="Z1174" s="17">
        <v>0.21091548714678601</v>
      </c>
      <c r="AA1174" s="17">
        <v>0.160507217442205</v>
      </c>
      <c r="AB1174" s="17">
        <v>0.16779767701557899</v>
      </c>
      <c r="AC1174" s="17">
        <v>0.120668773064969</v>
      </c>
      <c r="AD1174" s="17">
        <v>0.163107436881922</v>
      </c>
      <c r="AE1174" s="17"/>
      <c r="AF1174" s="17">
        <v>0.183433589764703</v>
      </c>
      <c r="AG1174" s="17">
        <v>0.156446115043155</v>
      </c>
      <c r="AH1174" s="17"/>
      <c r="AI1174" s="17">
        <v>0.118417023226166</v>
      </c>
      <c r="AJ1174" s="17">
        <v>0.19663877178709299</v>
      </c>
      <c r="AK1174" s="17"/>
      <c r="AL1174" s="17">
        <v>0.110504437547435</v>
      </c>
      <c r="AM1174" s="17">
        <v>0.177030748540496</v>
      </c>
      <c r="AN1174" s="17"/>
      <c r="AO1174" s="17">
        <v>0.13384893732575201</v>
      </c>
      <c r="AP1174" s="17">
        <v>0.18282341440222299</v>
      </c>
    </row>
    <row r="1175" spans="2:42" x14ac:dyDescent="0.35">
      <c r="B1175" t="s">
        <v>75</v>
      </c>
      <c r="C1175" s="17">
        <v>1.4910171637326801E-2</v>
      </c>
      <c r="D1175" s="17">
        <v>1.40579142530239E-2</v>
      </c>
      <c r="E1175" s="17">
        <v>1.52399176785989E-2</v>
      </c>
      <c r="F1175" s="17"/>
      <c r="G1175" s="17">
        <v>2.1096086694122999E-2</v>
      </c>
      <c r="H1175" s="17">
        <v>8.7990871879219303E-3</v>
      </c>
      <c r="I1175" s="17">
        <v>2.8188936635567999E-2</v>
      </c>
      <c r="J1175" s="17">
        <v>8.1089234451107804E-3</v>
      </c>
      <c r="K1175" s="17">
        <v>8.7229259642537093E-3</v>
      </c>
      <c r="L1175" s="17">
        <v>1.46304934834037E-2</v>
      </c>
      <c r="M1175" s="17"/>
      <c r="N1175" s="17">
        <v>7.4973972470128696E-3</v>
      </c>
      <c r="O1175" s="17">
        <v>1.53168534415221E-2</v>
      </c>
      <c r="P1175" s="17">
        <v>1.4343468030656101E-2</v>
      </c>
      <c r="Q1175" s="17">
        <v>2.1965013885778002E-2</v>
      </c>
      <c r="R1175" s="17"/>
      <c r="S1175" s="17">
        <v>8.9474037038925203E-3</v>
      </c>
      <c r="T1175" s="17">
        <v>1.3956418554740099E-2</v>
      </c>
      <c r="U1175" s="17">
        <v>3.3862364569954402E-2</v>
      </c>
      <c r="V1175" s="17">
        <v>1.8171824006260499E-2</v>
      </c>
      <c r="W1175" s="17">
        <v>2.0336413055424701E-2</v>
      </c>
      <c r="X1175" s="17">
        <v>1.51727421111898E-2</v>
      </c>
      <c r="Y1175" s="17">
        <v>1.19609116557892E-2</v>
      </c>
      <c r="Z1175" s="17">
        <v>7.7167330991787996E-3</v>
      </c>
      <c r="AA1175" s="17">
        <v>1.5129682693745599E-2</v>
      </c>
      <c r="AB1175" s="17">
        <v>7.6322911698327202E-3</v>
      </c>
      <c r="AC1175" s="17">
        <v>1.2994157488112499E-2</v>
      </c>
      <c r="AD1175" s="17">
        <v>1.4653132442265999E-2</v>
      </c>
      <c r="AE1175" s="17"/>
      <c r="AF1175" s="17">
        <v>1.3127989223021001E-2</v>
      </c>
      <c r="AG1175" s="17">
        <v>1.49868077675327E-2</v>
      </c>
      <c r="AH1175" s="17"/>
      <c r="AI1175" s="17">
        <v>1.7700662190669798E-2</v>
      </c>
      <c r="AJ1175" s="17">
        <v>1.36521292628238E-2</v>
      </c>
      <c r="AK1175" s="17"/>
      <c r="AL1175" s="17">
        <v>2.06900868451513E-2</v>
      </c>
      <c r="AM1175" s="17">
        <v>1.4470923964980301E-2</v>
      </c>
      <c r="AN1175" s="17"/>
      <c r="AO1175" s="17">
        <v>1.48444225038659E-2</v>
      </c>
      <c r="AP1175" s="17">
        <v>1.49280961785792E-2</v>
      </c>
    </row>
    <row r="1176" spans="2:42" x14ac:dyDescent="0.35"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/>
      <c r="AC1176" s="17"/>
      <c r="AD1176" s="17"/>
      <c r="AE1176" s="17"/>
      <c r="AF1176" s="17"/>
      <c r="AG1176" s="17"/>
      <c r="AH1176" s="17"/>
      <c r="AI1176" s="17"/>
      <c r="AJ1176" s="17"/>
      <c r="AK1176" s="17"/>
      <c r="AL1176" s="17"/>
      <c r="AM1176" s="17"/>
      <c r="AN1176" s="17"/>
      <c r="AO1176" s="17"/>
      <c r="AP1176" s="17"/>
    </row>
    <row r="1177" spans="2:42" x14ac:dyDescent="0.35">
      <c r="B1177" s="6" t="s">
        <v>465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/>
      <c r="AJ1177" s="17"/>
      <c r="AK1177" s="17"/>
      <c r="AL1177" s="17"/>
      <c r="AM1177" s="17"/>
      <c r="AN1177" s="17"/>
      <c r="AO1177" s="17"/>
      <c r="AP1177" s="17"/>
    </row>
    <row r="1178" spans="2:42" x14ac:dyDescent="0.35">
      <c r="B1178" s="24" t="s">
        <v>59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7"/>
      <c r="AF1178" s="17"/>
      <c r="AG1178" s="17"/>
      <c r="AH1178" s="17"/>
      <c r="AI1178" s="17"/>
      <c r="AJ1178" s="17"/>
      <c r="AK1178" s="17"/>
      <c r="AL1178" s="17"/>
      <c r="AM1178" s="17"/>
      <c r="AN1178" s="17"/>
      <c r="AO1178" s="17"/>
      <c r="AP1178" s="17"/>
    </row>
    <row r="1179" spans="2:42" x14ac:dyDescent="0.35">
      <c r="B1179" t="s">
        <v>461</v>
      </c>
      <c r="C1179" s="17">
        <v>0.13047083942667501</v>
      </c>
      <c r="D1179" s="17">
        <v>0.16224883789417599</v>
      </c>
      <c r="E1179" s="17">
        <v>0.100391811976909</v>
      </c>
      <c r="F1179" s="17"/>
      <c r="G1179" s="17">
        <v>0.20926803492645499</v>
      </c>
      <c r="H1179" s="17">
        <v>0.20310139833376001</v>
      </c>
      <c r="I1179" s="17">
        <v>0.117945425502405</v>
      </c>
      <c r="J1179" s="17">
        <v>0.13595651845134701</v>
      </c>
      <c r="K1179" s="17">
        <v>8.7829366083874205E-2</v>
      </c>
      <c r="L1179" s="17">
        <v>5.2730024430317698E-2</v>
      </c>
      <c r="M1179" s="17"/>
      <c r="N1179" s="17">
        <v>0.15771998577973301</v>
      </c>
      <c r="O1179" s="17">
        <v>0.14924687642472401</v>
      </c>
      <c r="P1179" s="17">
        <v>0.12013940367046801</v>
      </c>
      <c r="Q1179" s="17">
        <v>9.0857587470375603E-2</v>
      </c>
      <c r="R1179" s="17"/>
      <c r="S1179" s="17">
        <v>0.18592482497434301</v>
      </c>
      <c r="T1179" s="17">
        <v>9.2270073455284499E-2</v>
      </c>
      <c r="U1179" s="17">
        <v>9.9984254524745103E-2</v>
      </c>
      <c r="V1179" s="17">
        <v>0.120567772462936</v>
      </c>
      <c r="W1179" s="17">
        <v>0.16229810164216801</v>
      </c>
      <c r="X1179" s="17">
        <v>0.118887440119638</v>
      </c>
      <c r="Y1179" s="17">
        <v>0.10127134461491701</v>
      </c>
      <c r="Z1179" s="17">
        <v>0.13137189764152199</v>
      </c>
      <c r="AA1179" s="17">
        <v>0.13463661507862301</v>
      </c>
      <c r="AB1179" s="17">
        <v>0.128034481762168</v>
      </c>
      <c r="AC1179" s="17">
        <v>0.18045818603748201</v>
      </c>
      <c r="AD1179" s="17">
        <v>9.4434421493122797E-2</v>
      </c>
      <c r="AE1179" s="17"/>
      <c r="AF1179" s="17">
        <v>0.13423083291844901</v>
      </c>
      <c r="AG1179" s="17">
        <v>0.12580337238974501</v>
      </c>
      <c r="AH1179" s="17"/>
      <c r="AI1179" s="17">
        <v>0.16006752886814599</v>
      </c>
      <c r="AJ1179" s="17">
        <v>0.117127705396794</v>
      </c>
      <c r="AK1179" s="17"/>
      <c r="AL1179" s="17">
        <v>0.123214812123967</v>
      </c>
      <c r="AM1179" s="17">
        <v>0.131022265007951</v>
      </c>
      <c r="AN1179" s="17"/>
      <c r="AO1179" s="17">
        <v>0.128706771495463</v>
      </c>
      <c r="AP1179" s="17">
        <v>0.130951759961148</v>
      </c>
    </row>
    <row r="1180" spans="2:42" x14ac:dyDescent="0.35">
      <c r="B1180" t="s">
        <v>145</v>
      </c>
      <c r="C1180" s="17">
        <v>0.221139602889911</v>
      </c>
      <c r="D1180" s="17">
        <v>0.28504198730174402</v>
      </c>
      <c r="E1180" s="17">
        <v>0.15971179138902</v>
      </c>
      <c r="F1180" s="17"/>
      <c r="G1180" s="17">
        <v>0.25420999008539202</v>
      </c>
      <c r="H1180" s="17">
        <v>0.296964345498966</v>
      </c>
      <c r="I1180" s="17">
        <v>0.31917566264432501</v>
      </c>
      <c r="J1180" s="17">
        <v>0.192251677861799</v>
      </c>
      <c r="K1180" s="17">
        <v>0.17263807996123401</v>
      </c>
      <c r="L1180" s="17">
        <v>0.11320762618253</v>
      </c>
      <c r="M1180" s="17"/>
      <c r="N1180" s="17">
        <v>0.27285585622137598</v>
      </c>
      <c r="O1180" s="17">
        <v>0.20179370428034701</v>
      </c>
      <c r="P1180" s="17">
        <v>0.23503117573747601</v>
      </c>
      <c r="Q1180" s="17">
        <v>0.174715227139247</v>
      </c>
      <c r="R1180" s="17"/>
      <c r="S1180" s="17">
        <v>0.26727352107625801</v>
      </c>
      <c r="T1180" s="17">
        <v>0.20067093919385001</v>
      </c>
      <c r="U1180" s="17">
        <v>0.18039319869709</v>
      </c>
      <c r="V1180" s="17">
        <v>0.17433145528136901</v>
      </c>
      <c r="W1180" s="17">
        <v>0.222570526379927</v>
      </c>
      <c r="X1180" s="17">
        <v>0.21408199207007</v>
      </c>
      <c r="Y1180" s="17">
        <v>0.235167530600978</v>
      </c>
      <c r="Z1180" s="17">
        <v>0.182312107287006</v>
      </c>
      <c r="AA1180" s="17">
        <v>0.237388831174142</v>
      </c>
      <c r="AB1180" s="17">
        <v>0.239571855899195</v>
      </c>
      <c r="AC1180" s="17">
        <v>0.238471166979319</v>
      </c>
      <c r="AD1180" s="17">
        <v>0.23226054209282501</v>
      </c>
      <c r="AE1180" s="17"/>
      <c r="AF1180" s="17">
        <v>0.227458993218532</v>
      </c>
      <c r="AG1180" s="17">
        <v>0.214567868830599</v>
      </c>
      <c r="AH1180" s="17"/>
      <c r="AI1180" s="17">
        <v>0.28868754705280603</v>
      </c>
      <c r="AJ1180" s="17">
        <v>0.190686829643402</v>
      </c>
      <c r="AK1180" s="17"/>
      <c r="AL1180" s="17">
        <v>0.296127201701752</v>
      </c>
      <c r="AM1180" s="17">
        <v>0.21544088118749599</v>
      </c>
      <c r="AN1180" s="17"/>
      <c r="AO1180" s="17">
        <v>0.28570545239043799</v>
      </c>
      <c r="AP1180" s="17">
        <v>0.203537648735479</v>
      </c>
    </row>
    <row r="1181" spans="2:42" x14ac:dyDescent="0.35">
      <c r="B1181" t="s">
        <v>147</v>
      </c>
      <c r="C1181" s="17">
        <v>0.15709628755142399</v>
      </c>
      <c r="D1181" s="17">
        <v>0.173183860621901</v>
      </c>
      <c r="E1181" s="17">
        <v>0.140711577173632</v>
      </c>
      <c r="F1181" s="17"/>
      <c r="G1181" s="17">
        <v>0.17844887930807299</v>
      </c>
      <c r="H1181" s="17">
        <v>0.19963611869138601</v>
      </c>
      <c r="I1181" s="17">
        <v>0.18064443439064301</v>
      </c>
      <c r="J1181" s="17">
        <v>0.17475630475423901</v>
      </c>
      <c r="K1181" s="17">
        <v>0.12686989998018999</v>
      </c>
      <c r="L1181" s="17">
        <v>9.4790409485359203E-2</v>
      </c>
      <c r="M1181" s="17"/>
      <c r="N1181" s="17">
        <v>0.16991750567322</v>
      </c>
      <c r="O1181" s="17">
        <v>0.15385541653021401</v>
      </c>
      <c r="P1181" s="17">
        <v>0.16086900620479599</v>
      </c>
      <c r="Q1181" s="17">
        <v>0.142749887217135</v>
      </c>
      <c r="R1181" s="17"/>
      <c r="S1181" s="17">
        <v>0.174729028896632</v>
      </c>
      <c r="T1181" s="17">
        <v>0.15642402258500701</v>
      </c>
      <c r="U1181" s="17">
        <v>0.15045870891808699</v>
      </c>
      <c r="V1181" s="17">
        <v>0.17470190686582199</v>
      </c>
      <c r="W1181" s="17">
        <v>0.147931990898406</v>
      </c>
      <c r="X1181" s="17">
        <v>0.15107391467647199</v>
      </c>
      <c r="Y1181" s="17">
        <v>0.135790178575208</v>
      </c>
      <c r="Z1181" s="17">
        <v>0.14344014425030299</v>
      </c>
      <c r="AA1181" s="17">
        <v>0.14961941609077101</v>
      </c>
      <c r="AB1181" s="17">
        <v>0.17260465362056501</v>
      </c>
      <c r="AC1181" s="17">
        <v>0.11376431306111499</v>
      </c>
      <c r="AD1181" s="17">
        <v>0.210190652147144</v>
      </c>
      <c r="AE1181" s="17"/>
      <c r="AF1181" s="17">
        <v>0.15634509949164199</v>
      </c>
      <c r="AG1181" s="17">
        <v>0.157894098925383</v>
      </c>
      <c r="AH1181" s="17"/>
      <c r="AI1181" s="17">
        <v>0.17655196872110199</v>
      </c>
      <c r="AJ1181" s="17">
        <v>0.14832504433508401</v>
      </c>
      <c r="AK1181" s="17"/>
      <c r="AL1181" s="17">
        <v>0.14787344572398001</v>
      </c>
      <c r="AM1181" s="17">
        <v>0.157797182228848</v>
      </c>
      <c r="AN1181" s="17"/>
      <c r="AO1181" s="17">
        <v>0.15589715129168999</v>
      </c>
      <c r="AP1181" s="17">
        <v>0.15742319630631599</v>
      </c>
    </row>
    <row r="1182" spans="2:42" x14ac:dyDescent="0.35">
      <c r="B1182" t="s">
        <v>149</v>
      </c>
      <c r="C1182" s="17">
        <v>0.124391198457244</v>
      </c>
      <c r="D1182" s="17">
        <v>0.109085791801699</v>
      </c>
      <c r="E1182" s="17">
        <v>0.139472765334579</v>
      </c>
      <c r="F1182" s="17"/>
      <c r="G1182" s="17">
        <v>9.8772741138648201E-2</v>
      </c>
      <c r="H1182" s="17">
        <v>0.114218755189693</v>
      </c>
      <c r="I1182" s="17">
        <v>0.122757898540927</v>
      </c>
      <c r="J1182" s="17">
        <v>0.15388348502319299</v>
      </c>
      <c r="K1182" s="17">
        <v>0.136691710249224</v>
      </c>
      <c r="L1182" s="17">
        <v>0.11896135011617601</v>
      </c>
      <c r="M1182" s="17"/>
      <c r="N1182" s="17">
        <v>0.13121624939961801</v>
      </c>
      <c r="O1182" s="17">
        <v>0.123888364020938</v>
      </c>
      <c r="P1182" s="17">
        <v>0.12518307648180199</v>
      </c>
      <c r="Q1182" s="17">
        <v>0.11595063254264899</v>
      </c>
      <c r="R1182" s="17"/>
      <c r="S1182" s="17">
        <v>0.12562920052587701</v>
      </c>
      <c r="T1182" s="17">
        <v>0.13995295813058201</v>
      </c>
      <c r="U1182" s="17">
        <v>0.12775123986133399</v>
      </c>
      <c r="V1182" s="17">
        <v>0.12373758837830599</v>
      </c>
      <c r="W1182" s="17">
        <v>0.120772464096724</v>
      </c>
      <c r="X1182" s="17">
        <v>0.10231939195338099</v>
      </c>
      <c r="Y1182" s="17">
        <v>0.107881136722805</v>
      </c>
      <c r="Z1182" s="17">
        <v>9.4248627469220206E-2</v>
      </c>
      <c r="AA1182" s="17">
        <v>0.12498198462769999</v>
      </c>
      <c r="AB1182" s="17">
        <v>0.10916919330731099</v>
      </c>
      <c r="AC1182" s="17">
        <v>0.16901751591106901</v>
      </c>
      <c r="AD1182" s="17">
        <v>0.17259623880604499</v>
      </c>
      <c r="AE1182" s="17"/>
      <c r="AF1182" s="17">
        <v>0.11777403827682099</v>
      </c>
      <c r="AG1182" s="17">
        <v>0.133549030007901</v>
      </c>
      <c r="AH1182" s="17"/>
      <c r="AI1182" s="17">
        <v>0.11092377558965</v>
      </c>
      <c r="AJ1182" s="17">
        <v>0.130462743341167</v>
      </c>
      <c r="AK1182" s="17"/>
      <c r="AL1182" s="17">
        <v>0.11339892518907101</v>
      </c>
      <c r="AM1182" s="17">
        <v>0.12522656200034701</v>
      </c>
      <c r="AN1182" s="17"/>
      <c r="AO1182" s="17">
        <v>0.114690053693105</v>
      </c>
      <c r="AP1182" s="17">
        <v>0.12703592638547401</v>
      </c>
    </row>
    <row r="1183" spans="2:42" x14ac:dyDescent="0.35">
      <c r="B1183" t="s">
        <v>152</v>
      </c>
      <c r="C1183" s="17">
        <v>0.33876842009268199</v>
      </c>
      <c r="D1183" s="17">
        <v>0.24814304463399001</v>
      </c>
      <c r="E1183" s="17">
        <v>0.42689687732196602</v>
      </c>
      <c r="F1183" s="17"/>
      <c r="G1183" s="17">
        <v>0.21068920289217699</v>
      </c>
      <c r="H1183" s="17">
        <v>0.16168872320493999</v>
      </c>
      <c r="I1183" s="17">
        <v>0.23000112429816499</v>
      </c>
      <c r="J1183" s="17">
        <v>0.32108777613540901</v>
      </c>
      <c r="K1183" s="17">
        <v>0.44744531849281999</v>
      </c>
      <c r="L1183" s="17">
        <v>0.599243525456018</v>
      </c>
      <c r="M1183" s="17"/>
      <c r="N1183" s="17">
        <v>0.249704319336468</v>
      </c>
      <c r="O1183" s="17">
        <v>0.34379863297555502</v>
      </c>
      <c r="P1183" s="17">
        <v>0.32535467371676902</v>
      </c>
      <c r="Q1183" s="17">
        <v>0.44216108058902798</v>
      </c>
      <c r="R1183" s="17"/>
      <c r="S1183" s="17">
        <v>0.223590305344465</v>
      </c>
      <c r="T1183" s="17">
        <v>0.38710917683266599</v>
      </c>
      <c r="U1183" s="17">
        <v>0.40526715454455797</v>
      </c>
      <c r="V1183" s="17">
        <v>0.37113923160206902</v>
      </c>
      <c r="W1183" s="17">
        <v>0.31570943633918502</v>
      </c>
      <c r="X1183" s="17">
        <v>0.38264895922728698</v>
      </c>
      <c r="Y1183" s="17">
        <v>0.385128271288808</v>
      </c>
      <c r="Z1183" s="17">
        <v>0.42411982279292298</v>
      </c>
      <c r="AA1183" s="17">
        <v>0.329542490581968</v>
      </c>
      <c r="AB1183" s="17">
        <v>0.32763806899158099</v>
      </c>
      <c r="AC1183" s="17">
        <v>0.27547296104181401</v>
      </c>
      <c r="AD1183" s="17">
        <v>0.24893530594463001</v>
      </c>
      <c r="AE1183" s="17"/>
      <c r="AF1183" s="17">
        <v>0.343634976474884</v>
      </c>
      <c r="AG1183" s="17">
        <v>0.332157080219735</v>
      </c>
      <c r="AH1183" s="17"/>
      <c r="AI1183" s="17">
        <v>0.24325637148367801</v>
      </c>
      <c r="AJ1183" s="17">
        <v>0.38182830584709299</v>
      </c>
      <c r="AK1183" s="17"/>
      <c r="AL1183" s="17">
        <v>0.29283584948123398</v>
      </c>
      <c r="AM1183" s="17">
        <v>0.34225908976524999</v>
      </c>
      <c r="AN1183" s="17"/>
      <c r="AO1183" s="17">
        <v>0.29544343152300401</v>
      </c>
      <c r="AP1183" s="17">
        <v>0.35057968670567102</v>
      </c>
    </row>
    <row r="1184" spans="2:42" x14ac:dyDescent="0.35">
      <c r="B1184" t="s">
        <v>75</v>
      </c>
      <c r="C1184" s="17">
        <v>2.81336515820623E-2</v>
      </c>
      <c r="D1184" s="17">
        <v>2.2296477746489698E-2</v>
      </c>
      <c r="E1184" s="17">
        <v>3.2815176803894598E-2</v>
      </c>
      <c r="F1184" s="17"/>
      <c r="G1184" s="17">
        <v>4.8611151649254503E-2</v>
      </c>
      <c r="H1184" s="17">
        <v>2.4390659081255098E-2</v>
      </c>
      <c r="I1184" s="17">
        <v>2.9475454623534899E-2</v>
      </c>
      <c r="J1184" s="17">
        <v>2.2064237774013801E-2</v>
      </c>
      <c r="K1184" s="17">
        <v>2.8525625232657399E-2</v>
      </c>
      <c r="L1184" s="17">
        <v>2.1067064329598099E-2</v>
      </c>
      <c r="M1184" s="17"/>
      <c r="N1184" s="17">
        <v>1.85860835895841E-2</v>
      </c>
      <c r="O1184" s="17">
        <v>2.7417005768222601E-2</v>
      </c>
      <c r="P1184" s="17">
        <v>3.3422664188689701E-2</v>
      </c>
      <c r="Q1184" s="17">
        <v>3.35655850415661E-2</v>
      </c>
      <c r="R1184" s="17"/>
      <c r="S1184" s="17">
        <v>2.2853119182425601E-2</v>
      </c>
      <c r="T1184" s="17">
        <v>2.35728298026113E-2</v>
      </c>
      <c r="U1184" s="17">
        <v>3.6145443454185799E-2</v>
      </c>
      <c r="V1184" s="17">
        <v>3.5522045409498097E-2</v>
      </c>
      <c r="W1184" s="17">
        <v>3.0717480643588799E-2</v>
      </c>
      <c r="X1184" s="17">
        <v>3.0988301953151401E-2</v>
      </c>
      <c r="Y1184" s="17">
        <v>3.4761538197283198E-2</v>
      </c>
      <c r="Z1184" s="17">
        <v>2.4507400559026799E-2</v>
      </c>
      <c r="AA1184" s="17">
        <v>2.3830662446795499E-2</v>
      </c>
      <c r="AB1184" s="17">
        <v>2.29817464191794E-2</v>
      </c>
      <c r="AC1184" s="17">
        <v>2.2815856969202099E-2</v>
      </c>
      <c r="AD1184" s="17">
        <v>4.1582839516233198E-2</v>
      </c>
      <c r="AE1184" s="17"/>
      <c r="AF1184" s="17">
        <v>2.05560596196727E-2</v>
      </c>
      <c r="AG1184" s="17">
        <v>3.6028549626637298E-2</v>
      </c>
      <c r="AH1184" s="17"/>
      <c r="AI1184" s="17">
        <v>2.0512808284618201E-2</v>
      </c>
      <c r="AJ1184" s="17">
        <v>3.1569371436460603E-2</v>
      </c>
      <c r="AK1184" s="17"/>
      <c r="AL1184" s="17">
        <v>2.6549765779997601E-2</v>
      </c>
      <c r="AM1184" s="17">
        <v>2.8254019810107899E-2</v>
      </c>
      <c r="AN1184" s="17"/>
      <c r="AO1184" s="17">
        <v>1.9557139606300102E-2</v>
      </c>
      <c r="AP1184" s="17">
        <v>3.0471781905912199E-2</v>
      </c>
    </row>
    <row r="1185" spans="2:42" x14ac:dyDescent="0.35"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7"/>
      <c r="AL1185" s="17"/>
      <c r="AM1185" s="17"/>
      <c r="AN1185" s="17"/>
      <c r="AO1185" s="17"/>
      <c r="AP1185" s="17"/>
    </row>
    <row r="1186" spans="2:42" x14ac:dyDescent="0.35">
      <c r="B1186" s="6" t="s">
        <v>466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</row>
    <row r="1187" spans="2:42" x14ac:dyDescent="0.35">
      <c r="B1187" s="24" t="s">
        <v>59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7"/>
      <c r="AL1187" s="17"/>
      <c r="AM1187" s="17"/>
      <c r="AN1187" s="17"/>
      <c r="AO1187" s="17"/>
      <c r="AP1187" s="17"/>
    </row>
    <row r="1188" spans="2:42" x14ac:dyDescent="0.35">
      <c r="B1188" t="s">
        <v>461</v>
      </c>
      <c r="C1188" s="17">
        <v>0.62809631306840197</v>
      </c>
      <c r="D1188" s="17">
        <v>0.59795903283315799</v>
      </c>
      <c r="E1188" s="17">
        <v>0.65804049269351805</v>
      </c>
      <c r="F1188" s="17"/>
      <c r="G1188" s="17">
        <v>0.70978604039285398</v>
      </c>
      <c r="H1188" s="17">
        <v>0.67507667869920995</v>
      </c>
      <c r="I1188" s="17">
        <v>0.71940681351404001</v>
      </c>
      <c r="J1188" s="17">
        <v>0.65221660562627803</v>
      </c>
      <c r="K1188" s="17">
        <v>0.59291777624422004</v>
      </c>
      <c r="L1188" s="17">
        <v>0.464676222313124</v>
      </c>
      <c r="M1188" s="17"/>
      <c r="N1188" s="17">
        <v>0.682232449395481</v>
      </c>
      <c r="O1188" s="17">
        <v>0.61506261534514195</v>
      </c>
      <c r="P1188" s="17">
        <v>0.59714536730704504</v>
      </c>
      <c r="Q1188" s="17">
        <v>0.61223148047309495</v>
      </c>
      <c r="R1188" s="17"/>
      <c r="S1188" s="17">
        <v>0.66145442501523399</v>
      </c>
      <c r="T1188" s="17">
        <v>0.59392221377624999</v>
      </c>
      <c r="U1188" s="17">
        <v>0.60630281058058899</v>
      </c>
      <c r="V1188" s="17">
        <v>0.61663209848546097</v>
      </c>
      <c r="W1188" s="17">
        <v>0.65416703731800296</v>
      </c>
      <c r="X1188" s="17">
        <v>0.61332143668038497</v>
      </c>
      <c r="Y1188" s="17">
        <v>0.60639918691561501</v>
      </c>
      <c r="Z1188" s="17">
        <v>0.55694843980348296</v>
      </c>
      <c r="AA1188" s="17">
        <v>0.64166813237716802</v>
      </c>
      <c r="AB1188" s="17">
        <v>0.65130924585150596</v>
      </c>
      <c r="AC1188" s="17">
        <v>0.73938506518828995</v>
      </c>
      <c r="AD1188" s="17">
        <v>0.54443982212345399</v>
      </c>
      <c r="AE1188" s="17"/>
      <c r="AF1188" s="17">
        <v>0.61871334317735804</v>
      </c>
      <c r="AG1188" s="17">
        <v>0.64137289135484099</v>
      </c>
      <c r="AH1188" s="17"/>
      <c r="AI1188" s="17">
        <v>0.65641098075488602</v>
      </c>
      <c r="AJ1188" s="17">
        <v>0.61533115544158501</v>
      </c>
      <c r="AK1188" s="17"/>
      <c r="AL1188" s="17">
        <v>0.65907402389680303</v>
      </c>
      <c r="AM1188" s="17">
        <v>0.62574214576892795</v>
      </c>
      <c r="AN1188" s="17"/>
      <c r="AO1188" s="17">
        <v>0.65315398004754499</v>
      </c>
      <c r="AP1188" s="17">
        <v>0.62126508713711004</v>
      </c>
    </row>
    <row r="1189" spans="2:42" x14ac:dyDescent="0.35">
      <c r="B1189" t="s">
        <v>145</v>
      </c>
      <c r="C1189" s="17">
        <v>0.18250988945516899</v>
      </c>
      <c r="D1189" s="17">
        <v>0.19542784668625199</v>
      </c>
      <c r="E1189" s="17">
        <v>0.16861427274097801</v>
      </c>
      <c r="F1189" s="17"/>
      <c r="G1189" s="17">
        <v>0.16324865860617199</v>
      </c>
      <c r="H1189" s="17">
        <v>0.21612588306731401</v>
      </c>
      <c r="I1189" s="17">
        <v>0.193505875340376</v>
      </c>
      <c r="J1189" s="17">
        <v>0.180541740711988</v>
      </c>
      <c r="K1189" s="17">
        <v>0.178769087893522</v>
      </c>
      <c r="L1189" s="17">
        <v>0.163073345562673</v>
      </c>
      <c r="M1189" s="17"/>
      <c r="N1189" s="17">
        <v>0.182982221629409</v>
      </c>
      <c r="O1189" s="17">
        <v>0.201664480518645</v>
      </c>
      <c r="P1189" s="17">
        <v>0.18771819292866801</v>
      </c>
      <c r="Q1189" s="17">
        <v>0.15583269979936901</v>
      </c>
      <c r="R1189" s="17"/>
      <c r="S1189" s="17">
        <v>0.18873416929737699</v>
      </c>
      <c r="T1189" s="17">
        <v>0.193964205051712</v>
      </c>
      <c r="U1189" s="17">
        <v>0.18754275222327699</v>
      </c>
      <c r="V1189" s="17">
        <v>0.160736770413725</v>
      </c>
      <c r="W1189" s="17">
        <v>0.18134212213894901</v>
      </c>
      <c r="X1189" s="17">
        <v>0.201344374271408</v>
      </c>
      <c r="Y1189" s="17">
        <v>0.18687508622625901</v>
      </c>
      <c r="Z1189" s="17">
        <v>0.21183024399672601</v>
      </c>
      <c r="AA1189" s="17">
        <v>0.15053177225801401</v>
      </c>
      <c r="AB1189" s="17">
        <v>0.18689459659754001</v>
      </c>
      <c r="AC1189" s="17">
        <v>0.12554727648849101</v>
      </c>
      <c r="AD1189" s="17">
        <v>0.250295309581059</v>
      </c>
      <c r="AE1189" s="17"/>
      <c r="AF1189" s="17">
        <v>0.19221832301180899</v>
      </c>
      <c r="AG1189" s="17">
        <v>0.17029986220013299</v>
      </c>
      <c r="AH1189" s="17"/>
      <c r="AI1189" s="17">
        <v>0.19040529937471101</v>
      </c>
      <c r="AJ1189" s="17">
        <v>0.17895038618756101</v>
      </c>
      <c r="AK1189" s="17"/>
      <c r="AL1189" s="17">
        <v>0.141497570411765</v>
      </c>
      <c r="AM1189" s="17">
        <v>0.18562664204229301</v>
      </c>
      <c r="AN1189" s="17"/>
      <c r="AO1189" s="17">
        <v>0.19184548882602201</v>
      </c>
      <c r="AP1189" s="17">
        <v>0.179964816581489</v>
      </c>
    </row>
    <row r="1190" spans="2:42" x14ac:dyDescent="0.35">
      <c r="B1190" t="s">
        <v>147</v>
      </c>
      <c r="C1190" s="17">
        <v>5.45119595107642E-2</v>
      </c>
      <c r="D1190" s="17">
        <v>6.0162160310345499E-2</v>
      </c>
      <c r="E1190" s="17">
        <v>4.9390870382330199E-2</v>
      </c>
      <c r="F1190" s="17"/>
      <c r="G1190" s="17">
        <v>5.4584392965337701E-2</v>
      </c>
      <c r="H1190" s="17">
        <v>4.8043321201616702E-2</v>
      </c>
      <c r="I1190" s="17">
        <v>4.3005350210201E-2</v>
      </c>
      <c r="J1190" s="17">
        <v>5.5549489947998902E-2</v>
      </c>
      <c r="K1190" s="17">
        <v>4.3109270740219897E-2</v>
      </c>
      <c r="L1190" s="17">
        <v>7.5930450248725107E-2</v>
      </c>
      <c r="M1190" s="17"/>
      <c r="N1190" s="17">
        <v>4.9647051062397397E-2</v>
      </c>
      <c r="O1190" s="17">
        <v>4.7318285827275597E-2</v>
      </c>
      <c r="P1190" s="17">
        <v>5.9770487662042703E-2</v>
      </c>
      <c r="Q1190" s="17">
        <v>6.2017374373487102E-2</v>
      </c>
      <c r="R1190" s="17"/>
      <c r="S1190" s="17">
        <v>4.2932002082630698E-2</v>
      </c>
      <c r="T1190" s="17">
        <v>6.6235941175972896E-2</v>
      </c>
      <c r="U1190" s="17">
        <v>7.5454312482838501E-2</v>
      </c>
      <c r="V1190" s="17">
        <v>6.3955418883038198E-2</v>
      </c>
      <c r="W1190" s="17">
        <v>4.5076444926435401E-2</v>
      </c>
      <c r="X1190" s="17">
        <v>3.6465540906359999E-2</v>
      </c>
      <c r="Y1190" s="17">
        <v>6.3114678646121997E-2</v>
      </c>
      <c r="Z1190" s="17">
        <v>5.8089715075256398E-2</v>
      </c>
      <c r="AA1190" s="17">
        <v>6.3756093286207405E-2</v>
      </c>
      <c r="AB1190" s="17">
        <v>4.9483705585355198E-2</v>
      </c>
      <c r="AC1190" s="17">
        <v>1.8164615360880099E-2</v>
      </c>
      <c r="AD1190" s="17">
        <v>6.36094594968033E-2</v>
      </c>
      <c r="AE1190" s="17"/>
      <c r="AF1190" s="17">
        <v>5.5545850851872698E-2</v>
      </c>
      <c r="AG1190" s="17">
        <v>5.2843570412116202E-2</v>
      </c>
      <c r="AH1190" s="17"/>
      <c r="AI1190" s="17">
        <v>4.9122190361825302E-2</v>
      </c>
      <c r="AJ1190" s="17">
        <v>5.6941839794727403E-2</v>
      </c>
      <c r="AK1190" s="17"/>
      <c r="AL1190" s="17">
        <v>6.3233697189714499E-2</v>
      </c>
      <c r="AM1190" s="17">
        <v>5.3849146504595997E-2</v>
      </c>
      <c r="AN1190" s="17"/>
      <c r="AO1190" s="17">
        <v>5.3921567703957E-2</v>
      </c>
      <c r="AP1190" s="17">
        <v>5.46729122372746E-2</v>
      </c>
    </row>
    <row r="1191" spans="2:42" x14ac:dyDescent="0.35">
      <c r="B1191" t="s">
        <v>149</v>
      </c>
      <c r="C1191" s="17">
        <v>2.2908481674402702E-2</v>
      </c>
      <c r="D1191" s="17">
        <v>2.0304748948628899E-2</v>
      </c>
      <c r="E1191" s="17">
        <v>2.5616604043306901E-2</v>
      </c>
      <c r="F1191" s="17"/>
      <c r="G1191" s="17">
        <v>2.95214216554248E-2</v>
      </c>
      <c r="H1191" s="17">
        <v>2.6551517998322099E-2</v>
      </c>
      <c r="I1191" s="17">
        <v>5.9821239653696599E-3</v>
      </c>
      <c r="J1191" s="17">
        <v>1.9428423167745401E-2</v>
      </c>
      <c r="K1191" s="17">
        <v>2.28233972127985E-2</v>
      </c>
      <c r="L1191" s="17">
        <v>3.2174897134258702E-2</v>
      </c>
      <c r="M1191" s="17"/>
      <c r="N1191" s="17">
        <v>1.62078443818344E-2</v>
      </c>
      <c r="O1191" s="17">
        <v>2.31378385852638E-2</v>
      </c>
      <c r="P1191" s="17">
        <v>1.9653507869326001E-2</v>
      </c>
      <c r="Q1191" s="17">
        <v>3.3076767943088399E-2</v>
      </c>
      <c r="R1191" s="17"/>
      <c r="S1191" s="17">
        <v>3.13380940367637E-2</v>
      </c>
      <c r="T1191" s="17">
        <v>2.66983165376154E-2</v>
      </c>
      <c r="U1191" s="17">
        <v>8.7261237541634892E-3</v>
      </c>
      <c r="V1191" s="17">
        <v>3.0260735465202901E-2</v>
      </c>
      <c r="W1191" s="17">
        <v>1.62027553750131E-2</v>
      </c>
      <c r="X1191" s="17">
        <v>4.1313284583406197E-2</v>
      </c>
      <c r="Y1191" s="17">
        <v>2.0810595380968699E-2</v>
      </c>
      <c r="Z1191" s="17">
        <v>9.3417037161360808E-3</v>
      </c>
      <c r="AA1191" s="17">
        <v>2.1457678425265501E-2</v>
      </c>
      <c r="AB1191" s="17">
        <v>1.0139213653101799E-2</v>
      </c>
      <c r="AC1191" s="17">
        <v>2.2407223443669799E-2</v>
      </c>
      <c r="AD1191" s="17">
        <v>1.1478620756932E-2</v>
      </c>
      <c r="AE1191" s="17"/>
      <c r="AF1191" s="17">
        <v>2.01999432281692E-2</v>
      </c>
      <c r="AG1191" s="17">
        <v>2.6767125084917499E-2</v>
      </c>
      <c r="AH1191" s="17"/>
      <c r="AI1191" s="17">
        <v>1.35217062010883E-2</v>
      </c>
      <c r="AJ1191" s="17">
        <v>2.7140340223870799E-2</v>
      </c>
      <c r="AK1191" s="17"/>
      <c r="AL1191" s="17">
        <v>2.1397635466177699E-2</v>
      </c>
      <c r="AM1191" s="17">
        <v>2.3023299220400299E-2</v>
      </c>
      <c r="AN1191" s="17"/>
      <c r="AO1191" s="17">
        <v>1.27318580001961E-2</v>
      </c>
      <c r="AP1191" s="17">
        <v>2.56828347534067E-2</v>
      </c>
    </row>
    <row r="1192" spans="2:42" x14ac:dyDescent="0.35">
      <c r="B1192" t="s">
        <v>152</v>
      </c>
      <c r="C1192" s="17">
        <v>0.102930336705265</v>
      </c>
      <c r="D1192" s="17">
        <v>0.115860726070181</v>
      </c>
      <c r="E1192" s="17">
        <v>9.1052616868456296E-2</v>
      </c>
      <c r="F1192" s="17"/>
      <c r="G1192" s="17">
        <v>1.61380900100687E-2</v>
      </c>
      <c r="H1192" s="17">
        <v>2.7667425766031501E-2</v>
      </c>
      <c r="I1192" s="17">
        <v>3.31612059369253E-2</v>
      </c>
      <c r="J1192" s="17">
        <v>8.8020937318744302E-2</v>
      </c>
      <c r="K1192" s="17">
        <v>0.158740742257727</v>
      </c>
      <c r="L1192" s="17">
        <v>0.25401257452937698</v>
      </c>
      <c r="M1192" s="17"/>
      <c r="N1192" s="17">
        <v>6.7007391980226205E-2</v>
      </c>
      <c r="O1192" s="17">
        <v>0.10136079884722</v>
      </c>
      <c r="P1192" s="17">
        <v>0.123624962709981</v>
      </c>
      <c r="Q1192" s="17">
        <v>0.12651847726878299</v>
      </c>
      <c r="R1192" s="17"/>
      <c r="S1192" s="17">
        <v>7.0287258616914094E-2</v>
      </c>
      <c r="T1192" s="17">
        <v>0.10811814852943601</v>
      </c>
      <c r="U1192" s="17">
        <v>0.108472708645793</v>
      </c>
      <c r="V1192" s="17">
        <v>0.118296424963709</v>
      </c>
      <c r="W1192" s="17">
        <v>9.4186751526701903E-2</v>
      </c>
      <c r="X1192" s="17">
        <v>9.58930405058291E-2</v>
      </c>
      <c r="Y1192" s="17">
        <v>0.107989732225134</v>
      </c>
      <c r="Z1192" s="17">
        <v>0.156073164309219</v>
      </c>
      <c r="AA1192" s="17">
        <v>0.114046043936762</v>
      </c>
      <c r="AB1192" s="17">
        <v>9.7647917322309499E-2</v>
      </c>
      <c r="AC1192" s="17">
        <v>8.7399973802697706E-2</v>
      </c>
      <c r="AD1192" s="17">
        <v>0.13017678804175201</v>
      </c>
      <c r="AE1192" s="17"/>
      <c r="AF1192" s="17">
        <v>0.108641181323827</v>
      </c>
      <c r="AG1192" s="17">
        <v>9.5251818923403106E-2</v>
      </c>
      <c r="AH1192" s="17"/>
      <c r="AI1192" s="17">
        <v>8.4341958994482102E-2</v>
      </c>
      <c r="AJ1192" s="17">
        <v>0.111310571788095</v>
      </c>
      <c r="AK1192" s="17"/>
      <c r="AL1192" s="17">
        <v>0.104669280638372</v>
      </c>
      <c r="AM1192" s="17">
        <v>0.102798184753637</v>
      </c>
      <c r="AN1192" s="17"/>
      <c r="AO1192" s="17">
        <v>8.3766241616184595E-2</v>
      </c>
      <c r="AP1192" s="17">
        <v>0.10815485594846699</v>
      </c>
    </row>
    <row r="1193" spans="2:42" x14ac:dyDescent="0.35">
      <c r="B1193" t="s">
        <v>75</v>
      </c>
      <c r="C1193" s="17">
        <v>9.0430195859966204E-3</v>
      </c>
      <c r="D1193" s="17">
        <v>1.0285485151435099E-2</v>
      </c>
      <c r="E1193" s="17">
        <v>7.2851432714108903E-3</v>
      </c>
      <c r="F1193" s="17"/>
      <c r="G1193" s="17">
        <v>2.6721396370143698E-2</v>
      </c>
      <c r="H1193" s="17">
        <v>6.5351732675062004E-3</v>
      </c>
      <c r="I1193" s="17">
        <v>4.9386310330880798E-3</v>
      </c>
      <c r="J1193" s="17">
        <v>4.2428032272449597E-3</v>
      </c>
      <c r="K1193" s="17">
        <v>3.6397256515118799E-3</v>
      </c>
      <c r="L1193" s="17">
        <v>1.01325102118427E-2</v>
      </c>
      <c r="M1193" s="17"/>
      <c r="N1193" s="17">
        <v>1.92304155065142E-3</v>
      </c>
      <c r="O1193" s="17">
        <v>1.14559808764534E-2</v>
      </c>
      <c r="P1193" s="17">
        <v>1.2087481522937E-2</v>
      </c>
      <c r="Q1193" s="17">
        <v>1.03232001421778E-2</v>
      </c>
      <c r="R1193" s="17"/>
      <c r="S1193" s="17">
        <v>5.2540509510803496E-3</v>
      </c>
      <c r="T1193" s="17">
        <v>1.10611749290141E-2</v>
      </c>
      <c r="U1193" s="17">
        <v>1.35012923133392E-2</v>
      </c>
      <c r="V1193" s="17">
        <v>1.01185517888637E-2</v>
      </c>
      <c r="W1193" s="17">
        <v>9.0248887148974208E-3</v>
      </c>
      <c r="X1193" s="17">
        <v>1.1662323052611299E-2</v>
      </c>
      <c r="Y1193" s="17">
        <v>1.48107206059017E-2</v>
      </c>
      <c r="Z1193" s="17">
        <v>7.7167330991787996E-3</v>
      </c>
      <c r="AA1193" s="17">
        <v>8.5402797165836306E-3</v>
      </c>
      <c r="AB1193" s="17">
        <v>4.5253209901875303E-3</v>
      </c>
      <c r="AC1193" s="17">
        <v>7.0958457159724497E-3</v>
      </c>
      <c r="AD1193" s="17">
        <v>0</v>
      </c>
      <c r="AE1193" s="17"/>
      <c r="AF1193" s="17">
        <v>4.6813584069639296E-3</v>
      </c>
      <c r="AG1193" s="17">
        <v>1.34647320245889E-2</v>
      </c>
      <c r="AH1193" s="17"/>
      <c r="AI1193" s="17">
        <v>6.1978643130074802E-3</v>
      </c>
      <c r="AJ1193" s="17">
        <v>1.03257065641599E-2</v>
      </c>
      <c r="AK1193" s="17"/>
      <c r="AL1193" s="17">
        <v>1.0127792397167899E-2</v>
      </c>
      <c r="AM1193" s="17">
        <v>8.9605817101456493E-3</v>
      </c>
      <c r="AN1193" s="17"/>
      <c r="AO1193" s="17">
        <v>4.5808638060948403E-3</v>
      </c>
      <c r="AP1193" s="17">
        <v>1.0259493342252599E-2</v>
      </c>
    </row>
    <row r="1194" spans="2:42" x14ac:dyDescent="0.35"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7"/>
      <c r="AL1194" s="17"/>
      <c r="AM1194" s="17"/>
      <c r="AN1194" s="17"/>
      <c r="AO1194" s="17"/>
      <c r="AP1194" s="17"/>
    </row>
    <row r="1195" spans="2:42" x14ac:dyDescent="0.35">
      <c r="B1195" s="6" t="s">
        <v>467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/>
      <c r="AJ1195" s="17"/>
      <c r="AK1195" s="17"/>
      <c r="AL1195" s="17"/>
      <c r="AM1195" s="17"/>
      <c r="AN1195" s="17"/>
      <c r="AO1195" s="17"/>
      <c r="AP1195" s="17"/>
    </row>
    <row r="1196" spans="2:42" x14ac:dyDescent="0.35">
      <c r="B1196" s="24" t="s">
        <v>59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  <c r="AA1196" s="17"/>
      <c r="AB1196" s="17"/>
      <c r="AC1196" s="17"/>
      <c r="AD1196" s="17"/>
      <c r="AE1196" s="17"/>
      <c r="AF1196" s="17"/>
      <c r="AG1196" s="17"/>
      <c r="AH1196" s="17"/>
      <c r="AI1196" s="17"/>
      <c r="AJ1196" s="17"/>
      <c r="AK1196" s="17"/>
      <c r="AL1196" s="17"/>
      <c r="AM1196" s="17"/>
      <c r="AN1196" s="17"/>
      <c r="AO1196" s="17"/>
      <c r="AP1196" s="17"/>
    </row>
    <row r="1197" spans="2:42" x14ac:dyDescent="0.35">
      <c r="B1197" t="s">
        <v>461</v>
      </c>
      <c r="C1197" s="17">
        <v>0.12361604400415301</v>
      </c>
      <c r="D1197" s="17">
        <v>0.102285824842913</v>
      </c>
      <c r="E1197" s="17">
        <v>0.143961008334449</v>
      </c>
      <c r="F1197" s="17"/>
      <c r="G1197" s="17">
        <v>0.18884453767045201</v>
      </c>
      <c r="H1197" s="17">
        <v>0.195925535315188</v>
      </c>
      <c r="I1197" s="17">
        <v>0.137851652286508</v>
      </c>
      <c r="J1197" s="17">
        <v>0.11559536924335199</v>
      </c>
      <c r="K1197" s="17">
        <v>6.4087469459263705E-2</v>
      </c>
      <c r="L1197" s="17">
        <v>5.5729223110771497E-2</v>
      </c>
      <c r="M1197" s="17"/>
      <c r="N1197" s="17">
        <v>0.145468883020413</v>
      </c>
      <c r="O1197" s="17">
        <v>0.122760449185067</v>
      </c>
      <c r="P1197" s="17">
        <v>0.109610696347578</v>
      </c>
      <c r="Q1197" s="17">
        <v>0.113624988660336</v>
      </c>
      <c r="R1197" s="17"/>
      <c r="S1197" s="17">
        <v>0.13030919644191899</v>
      </c>
      <c r="T1197" s="17">
        <v>9.4161811757218702E-2</v>
      </c>
      <c r="U1197" s="17">
        <v>8.7297132719994494E-2</v>
      </c>
      <c r="V1197" s="17">
        <v>0.10878469024969099</v>
      </c>
      <c r="W1197" s="17">
        <v>9.8660138490549207E-2</v>
      </c>
      <c r="X1197" s="17">
        <v>0.151573579784306</v>
      </c>
      <c r="Y1197" s="17">
        <v>0.164245458645808</v>
      </c>
      <c r="Z1197" s="17">
        <v>0.11568594137975199</v>
      </c>
      <c r="AA1197" s="17">
        <v>0.145773782061657</v>
      </c>
      <c r="AB1197" s="17">
        <v>0.116942573707727</v>
      </c>
      <c r="AC1197" s="17">
        <v>0.16007136978747</v>
      </c>
      <c r="AD1197" s="17">
        <v>0.116124938907239</v>
      </c>
      <c r="AE1197" s="17"/>
      <c r="AF1197" s="17">
        <v>0.12946585170571601</v>
      </c>
      <c r="AG1197" s="17">
        <v>0.116145379354051</v>
      </c>
      <c r="AH1197" s="17"/>
      <c r="AI1197" s="17">
        <v>0.16095614961482699</v>
      </c>
      <c r="AJ1197" s="17">
        <v>0.106781930349703</v>
      </c>
      <c r="AK1197" s="17"/>
      <c r="AL1197" s="17">
        <v>0.127136653762629</v>
      </c>
      <c r="AM1197" s="17">
        <v>0.123348493428401</v>
      </c>
      <c r="AN1197" s="17"/>
      <c r="AO1197" s="17">
        <v>0.143893167835385</v>
      </c>
      <c r="AP1197" s="17">
        <v>0.118088090653857</v>
      </c>
    </row>
    <row r="1198" spans="2:42" x14ac:dyDescent="0.35">
      <c r="B1198" t="s">
        <v>145</v>
      </c>
      <c r="C1198" s="17">
        <v>0.258074668677089</v>
      </c>
      <c r="D1198" s="17">
        <v>0.271892952081978</v>
      </c>
      <c r="E1198" s="17">
        <v>0.24448916152096301</v>
      </c>
      <c r="F1198" s="17"/>
      <c r="G1198" s="17">
        <v>0.27788492983530699</v>
      </c>
      <c r="H1198" s="17">
        <v>0.31473569829974701</v>
      </c>
      <c r="I1198" s="17">
        <v>0.32256694807535902</v>
      </c>
      <c r="J1198" s="17">
        <v>0.27239245569704401</v>
      </c>
      <c r="K1198" s="17">
        <v>0.239106453593665</v>
      </c>
      <c r="L1198" s="17">
        <v>0.147074491115363</v>
      </c>
      <c r="M1198" s="17"/>
      <c r="N1198" s="17">
        <v>0.31187962995559099</v>
      </c>
      <c r="O1198" s="17">
        <v>0.24610235621346599</v>
      </c>
      <c r="P1198" s="17">
        <v>0.244907512999995</v>
      </c>
      <c r="Q1198" s="17">
        <v>0.22348645392973901</v>
      </c>
      <c r="R1198" s="17"/>
      <c r="S1198" s="17">
        <v>0.26416234124532401</v>
      </c>
      <c r="T1198" s="17">
        <v>0.243300396732202</v>
      </c>
      <c r="U1198" s="17">
        <v>0.20036732826641299</v>
      </c>
      <c r="V1198" s="17">
        <v>0.229689018389653</v>
      </c>
      <c r="W1198" s="17">
        <v>0.29129281915746802</v>
      </c>
      <c r="X1198" s="17">
        <v>0.28028051815191202</v>
      </c>
      <c r="Y1198" s="17">
        <v>0.298265555213103</v>
      </c>
      <c r="Z1198" s="17">
        <v>0.22978338350584401</v>
      </c>
      <c r="AA1198" s="17">
        <v>0.26203981523216102</v>
      </c>
      <c r="AB1198" s="17">
        <v>0.21242942045308999</v>
      </c>
      <c r="AC1198" s="17">
        <v>0.31780048766319902</v>
      </c>
      <c r="AD1198" s="17">
        <v>0.342456332711014</v>
      </c>
      <c r="AE1198" s="17"/>
      <c r="AF1198" s="17">
        <v>0.26498588836457998</v>
      </c>
      <c r="AG1198" s="17">
        <v>0.24940867435313899</v>
      </c>
      <c r="AH1198" s="17"/>
      <c r="AI1198" s="17">
        <v>0.29081550492649799</v>
      </c>
      <c r="AJ1198" s="17">
        <v>0.243314052724071</v>
      </c>
      <c r="AK1198" s="17"/>
      <c r="AL1198" s="17">
        <v>0.29553519002478601</v>
      </c>
      <c r="AM1198" s="17">
        <v>0.25522783680928102</v>
      </c>
      <c r="AN1198" s="17"/>
      <c r="AO1198" s="17">
        <v>0.273239840826068</v>
      </c>
      <c r="AP1198" s="17">
        <v>0.25394033656537002</v>
      </c>
    </row>
    <row r="1199" spans="2:42" x14ac:dyDescent="0.35">
      <c r="B1199" t="s">
        <v>147</v>
      </c>
      <c r="C1199" s="17">
        <v>0.378801464387928</v>
      </c>
      <c r="D1199" s="17">
        <v>0.38020953543672098</v>
      </c>
      <c r="E1199" s="17">
        <v>0.376875178965492</v>
      </c>
      <c r="F1199" s="17"/>
      <c r="G1199" s="17">
        <v>0.35792194291477197</v>
      </c>
      <c r="H1199" s="17">
        <v>0.363971171176181</v>
      </c>
      <c r="I1199" s="17">
        <v>0.39577790064115798</v>
      </c>
      <c r="J1199" s="17">
        <v>0.38995142412635903</v>
      </c>
      <c r="K1199" s="17">
        <v>0.421903655918698</v>
      </c>
      <c r="L1199" s="17">
        <v>0.35308802326591798</v>
      </c>
      <c r="M1199" s="17"/>
      <c r="N1199" s="17">
        <v>0.365773011223825</v>
      </c>
      <c r="O1199" s="17">
        <v>0.407331113238248</v>
      </c>
      <c r="P1199" s="17">
        <v>0.38020811202941102</v>
      </c>
      <c r="Q1199" s="17">
        <v>0.36431278128762301</v>
      </c>
      <c r="R1199" s="17"/>
      <c r="S1199" s="17">
        <v>0.35840185748008502</v>
      </c>
      <c r="T1199" s="17">
        <v>0.42614332492589801</v>
      </c>
      <c r="U1199" s="17">
        <v>0.42245601066165001</v>
      </c>
      <c r="V1199" s="17">
        <v>0.39033682433410799</v>
      </c>
      <c r="W1199" s="17">
        <v>0.37810000606885402</v>
      </c>
      <c r="X1199" s="17">
        <v>0.32465862367529502</v>
      </c>
      <c r="Y1199" s="17">
        <v>0.35382144307306101</v>
      </c>
      <c r="Z1199" s="17">
        <v>0.40131909745411498</v>
      </c>
      <c r="AA1199" s="17">
        <v>0.34216499414316998</v>
      </c>
      <c r="AB1199" s="17">
        <v>0.43051910720882502</v>
      </c>
      <c r="AC1199" s="17">
        <v>0.34744094742250797</v>
      </c>
      <c r="AD1199" s="17">
        <v>0.34975136490561198</v>
      </c>
      <c r="AE1199" s="17"/>
      <c r="AF1199" s="17">
        <v>0.36715354447239801</v>
      </c>
      <c r="AG1199" s="17">
        <v>0.39715482961920701</v>
      </c>
      <c r="AH1199" s="17"/>
      <c r="AI1199" s="17">
        <v>0.35483022011357901</v>
      </c>
      <c r="AJ1199" s="17">
        <v>0.389608467848508</v>
      </c>
      <c r="AK1199" s="17"/>
      <c r="AL1199" s="17">
        <v>0.38532152427157501</v>
      </c>
      <c r="AM1199" s="17">
        <v>0.37830596903471397</v>
      </c>
      <c r="AN1199" s="17"/>
      <c r="AO1199" s="17">
        <v>0.38467662424510801</v>
      </c>
      <c r="AP1199" s="17">
        <v>0.37719977719173903</v>
      </c>
    </row>
    <row r="1200" spans="2:42" x14ac:dyDescent="0.35">
      <c r="B1200" t="s">
        <v>149</v>
      </c>
      <c r="C1200" s="17">
        <v>0.162931996672181</v>
      </c>
      <c r="D1200" s="17">
        <v>0.15671065684289601</v>
      </c>
      <c r="E1200" s="17">
        <v>0.17018719148138101</v>
      </c>
      <c r="F1200" s="17"/>
      <c r="G1200" s="17">
        <v>0.10823073379015501</v>
      </c>
      <c r="H1200" s="17">
        <v>8.5184887617797897E-2</v>
      </c>
      <c r="I1200" s="17">
        <v>0.107232261292616</v>
      </c>
      <c r="J1200" s="17">
        <v>0.16141257361192499</v>
      </c>
      <c r="K1200" s="17">
        <v>0.19336471300833699</v>
      </c>
      <c r="L1200" s="17">
        <v>0.28926299686179802</v>
      </c>
      <c r="M1200" s="17"/>
      <c r="N1200" s="17">
        <v>0.131352251718864</v>
      </c>
      <c r="O1200" s="17">
        <v>0.15503638820149401</v>
      </c>
      <c r="P1200" s="17">
        <v>0.166972544623438</v>
      </c>
      <c r="Q1200" s="17">
        <v>0.201120086096747</v>
      </c>
      <c r="R1200" s="17"/>
      <c r="S1200" s="17">
        <v>0.173324899597883</v>
      </c>
      <c r="T1200" s="17">
        <v>0.14847666810582999</v>
      </c>
      <c r="U1200" s="17">
        <v>0.20255307624649599</v>
      </c>
      <c r="V1200" s="17">
        <v>0.168525075499106</v>
      </c>
      <c r="W1200" s="17">
        <v>0.17144613211948101</v>
      </c>
      <c r="X1200" s="17">
        <v>0.18268479715102801</v>
      </c>
      <c r="Y1200" s="17">
        <v>0.112285869219468</v>
      </c>
      <c r="Z1200" s="17">
        <v>0.17054379616772</v>
      </c>
      <c r="AA1200" s="17">
        <v>0.15025474879999401</v>
      </c>
      <c r="AB1200" s="17">
        <v>0.17691550192675801</v>
      </c>
      <c r="AC1200" s="17">
        <v>0.15606178421764599</v>
      </c>
      <c r="AD1200" s="17">
        <v>0.11617567152654799</v>
      </c>
      <c r="AE1200" s="17"/>
      <c r="AF1200" s="17">
        <v>0.16715250884657201</v>
      </c>
      <c r="AG1200" s="17">
        <v>0.15715333102262499</v>
      </c>
      <c r="AH1200" s="17"/>
      <c r="AI1200" s="17">
        <v>0.14045944663796101</v>
      </c>
      <c r="AJ1200" s="17">
        <v>0.17306334084473801</v>
      </c>
      <c r="AK1200" s="17"/>
      <c r="AL1200" s="17">
        <v>0.15075000846206699</v>
      </c>
      <c r="AM1200" s="17">
        <v>0.163857773223125</v>
      </c>
      <c r="AN1200" s="17"/>
      <c r="AO1200" s="17">
        <v>0.14081772235332199</v>
      </c>
      <c r="AP1200" s="17">
        <v>0.168960794337361</v>
      </c>
    </row>
    <row r="1201" spans="2:42" x14ac:dyDescent="0.35">
      <c r="B1201" t="s">
        <v>152</v>
      </c>
      <c r="C1201" s="17">
        <v>6.4015344033861304E-2</v>
      </c>
      <c r="D1201" s="17">
        <v>7.4437136203028595E-2</v>
      </c>
      <c r="E1201" s="17">
        <v>5.4304636114975803E-2</v>
      </c>
      <c r="F1201" s="17"/>
      <c r="G1201" s="17">
        <v>3.8744265745879497E-2</v>
      </c>
      <c r="H1201" s="17">
        <v>2.58845473080139E-2</v>
      </c>
      <c r="I1201" s="17">
        <v>2.4115344612345699E-2</v>
      </c>
      <c r="J1201" s="17">
        <v>5.28818776991416E-2</v>
      </c>
      <c r="K1201" s="17">
        <v>7.7220298523715494E-2</v>
      </c>
      <c r="L1201" s="17">
        <v>0.14477439291742999</v>
      </c>
      <c r="M1201" s="17"/>
      <c r="N1201" s="17">
        <v>3.9271122488598598E-2</v>
      </c>
      <c r="O1201" s="17">
        <v>5.5084250946585402E-2</v>
      </c>
      <c r="P1201" s="17">
        <v>8.3364101733896204E-2</v>
      </c>
      <c r="Q1201" s="17">
        <v>8.11777461010917E-2</v>
      </c>
      <c r="R1201" s="17"/>
      <c r="S1201" s="17">
        <v>5.9929735427610702E-2</v>
      </c>
      <c r="T1201" s="17">
        <v>7.9493036744070503E-2</v>
      </c>
      <c r="U1201" s="17">
        <v>6.1818275386782098E-2</v>
      </c>
      <c r="V1201" s="17">
        <v>8.78611068787538E-2</v>
      </c>
      <c r="W1201" s="17">
        <v>5.51889141932283E-2</v>
      </c>
      <c r="X1201" s="17">
        <v>5.2616772614241601E-2</v>
      </c>
      <c r="Y1201" s="17">
        <v>5.8664007898743403E-2</v>
      </c>
      <c r="Z1201" s="17">
        <v>7.4951048393389993E-2</v>
      </c>
      <c r="AA1201" s="17">
        <v>8.3369541924895901E-2</v>
      </c>
      <c r="AB1201" s="17">
        <v>5.1956587499430898E-2</v>
      </c>
      <c r="AC1201" s="17">
        <v>1.14087473912608E-2</v>
      </c>
      <c r="AD1201" s="17">
        <v>5.7538012663191702E-2</v>
      </c>
      <c r="AE1201" s="17"/>
      <c r="AF1201" s="17">
        <v>6.2124292712663197E-2</v>
      </c>
      <c r="AG1201" s="17">
        <v>6.5462439903874001E-2</v>
      </c>
      <c r="AH1201" s="17"/>
      <c r="AI1201" s="17">
        <v>4.3286545268253498E-2</v>
      </c>
      <c r="AJ1201" s="17">
        <v>7.3360549373631498E-2</v>
      </c>
      <c r="AK1201" s="17"/>
      <c r="AL1201" s="17">
        <v>3.11288310817745E-2</v>
      </c>
      <c r="AM1201" s="17">
        <v>6.6514571746793899E-2</v>
      </c>
      <c r="AN1201" s="17"/>
      <c r="AO1201" s="17">
        <v>4.7063573850143502E-2</v>
      </c>
      <c r="AP1201" s="17">
        <v>6.8636738841155606E-2</v>
      </c>
    </row>
    <row r="1202" spans="2:42" x14ac:dyDescent="0.35">
      <c r="B1202" t="s">
        <v>75</v>
      </c>
      <c r="C1202" s="17">
        <v>1.2560482224787801E-2</v>
      </c>
      <c r="D1202" s="17">
        <v>1.4463894592462201E-2</v>
      </c>
      <c r="E1202" s="17">
        <v>1.0182823582739999E-2</v>
      </c>
      <c r="F1202" s="17"/>
      <c r="G1202" s="17">
        <v>2.8373590043434201E-2</v>
      </c>
      <c r="H1202" s="17">
        <v>1.4298160283072301E-2</v>
      </c>
      <c r="I1202" s="17">
        <v>1.2455893092013901E-2</v>
      </c>
      <c r="J1202" s="17">
        <v>7.7662996221780902E-3</v>
      </c>
      <c r="K1202" s="17">
        <v>4.3174094963201702E-3</v>
      </c>
      <c r="L1202" s="17">
        <v>1.0070872728720001E-2</v>
      </c>
      <c r="M1202" s="17"/>
      <c r="N1202" s="17">
        <v>6.25510159270928E-3</v>
      </c>
      <c r="O1202" s="17">
        <v>1.368544221514E-2</v>
      </c>
      <c r="P1202" s="17">
        <v>1.49370322656828E-2</v>
      </c>
      <c r="Q1202" s="17">
        <v>1.62779439244632E-2</v>
      </c>
      <c r="R1202" s="17"/>
      <c r="S1202" s="17">
        <v>1.3871969807179E-2</v>
      </c>
      <c r="T1202" s="17">
        <v>8.4247617347813896E-3</v>
      </c>
      <c r="U1202" s="17">
        <v>2.55081767186645E-2</v>
      </c>
      <c r="V1202" s="17">
        <v>1.4803284648687701E-2</v>
      </c>
      <c r="W1202" s="17">
        <v>5.3119899704200798E-3</v>
      </c>
      <c r="X1202" s="17">
        <v>8.1857086232181298E-3</v>
      </c>
      <c r="Y1202" s="17">
        <v>1.2717665949816701E-2</v>
      </c>
      <c r="Z1202" s="17">
        <v>7.7167330991787996E-3</v>
      </c>
      <c r="AA1202" s="17">
        <v>1.6397117838122598E-2</v>
      </c>
      <c r="AB1202" s="17">
        <v>1.1236809204168601E-2</v>
      </c>
      <c r="AC1202" s="17">
        <v>7.2166635179148298E-3</v>
      </c>
      <c r="AD1202" s="17">
        <v>1.79536792863958E-2</v>
      </c>
      <c r="AE1202" s="17"/>
      <c r="AF1202" s="17">
        <v>9.1179138980706995E-3</v>
      </c>
      <c r="AG1202" s="17">
        <v>1.4675345747104201E-2</v>
      </c>
      <c r="AH1202" s="17"/>
      <c r="AI1202" s="17">
        <v>9.6521334388815008E-3</v>
      </c>
      <c r="AJ1202" s="17">
        <v>1.38716588593481E-2</v>
      </c>
      <c r="AK1202" s="17"/>
      <c r="AL1202" s="17">
        <v>1.0127792397167899E-2</v>
      </c>
      <c r="AM1202" s="17">
        <v>1.27453557576861E-2</v>
      </c>
      <c r="AN1202" s="17"/>
      <c r="AO1202" s="17">
        <v>1.0309070889972899E-2</v>
      </c>
      <c r="AP1202" s="17">
        <v>1.31742624105168E-2</v>
      </c>
    </row>
    <row r="1203" spans="2:42" x14ac:dyDescent="0.35"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/>
      <c r="AB1203" s="17"/>
      <c r="AC1203" s="17"/>
      <c r="AD1203" s="17"/>
      <c r="AE1203" s="17"/>
      <c r="AF1203" s="17"/>
      <c r="AG1203" s="17"/>
      <c r="AH1203" s="17"/>
      <c r="AI1203" s="17"/>
      <c r="AJ1203" s="17"/>
      <c r="AK1203" s="17"/>
      <c r="AL1203" s="17"/>
      <c r="AM1203" s="17"/>
      <c r="AN1203" s="17"/>
      <c r="AO1203" s="17"/>
      <c r="AP1203" s="17"/>
    </row>
    <row r="1204" spans="2:42" x14ac:dyDescent="0.35">
      <c r="B1204" s="6" t="s">
        <v>468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  <c r="AA1204" s="17"/>
      <c r="AB1204" s="17"/>
      <c r="AC1204" s="17"/>
      <c r="AD1204" s="17"/>
      <c r="AE1204" s="17"/>
      <c r="AF1204" s="17"/>
      <c r="AG1204" s="17"/>
      <c r="AH1204" s="17"/>
      <c r="AI1204" s="17"/>
      <c r="AJ1204" s="17"/>
      <c r="AK1204" s="17"/>
      <c r="AL1204" s="17"/>
      <c r="AM1204" s="17"/>
      <c r="AN1204" s="17"/>
      <c r="AO1204" s="17"/>
      <c r="AP1204" s="17"/>
    </row>
    <row r="1205" spans="2:42" x14ac:dyDescent="0.35">
      <c r="B1205" s="24" t="s">
        <v>59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7"/>
      <c r="AL1205" s="17"/>
      <c r="AM1205" s="17"/>
      <c r="AN1205" s="17"/>
      <c r="AO1205" s="17"/>
      <c r="AP1205" s="17"/>
    </row>
    <row r="1206" spans="2:42" x14ac:dyDescent="0.35">
      <c r="B1206" t="s">
        <v>461</v>
      </c>
      <c r="C1206" s="17">
        <v>0.193416849351736</v>
      </c>
      <c r="D1206" s="17">
        <v>0.19899219298081799</v>
      </c>
      <c r="E1206" s="17">
        <v>0.188625281260899</v>
      </c>
      <c r="F1206" s="17"/>
      <c r="G1206" s="17">
        <v>0.317817633954388</v>
      </c>
      <c r="H1206" s="17">
        <v>0.26836861979183901</v>
      </c>
      <c r="I1206" s="17">
        <v>0.22898040253058</v>
      </c>
      <c r="J1206" s="17">
        <v>0.176029638788641</v>
      </c>
      <c r="K1206" s="17">
        <v>0.13557374419448001</v>
      </c>
      <c r="L1206" s="17">
        <v>7.2886589544568697E-2</v>
      </c>
      <c r="M1206" s="17"/>
      <c r="N1206" s="17">
        <v>0.24693904319881299</v>
      </c>
      <c r="O1206" s="17">
        <v>0.186346254368915</v>
      </c>
      <c r="P1206" s="17">
        <v>0.172377644604092</v>
      </c>
      <c r="Q1206" s="17">
        <v>0.16405026282166699</v>
      </c>
      <c r="R1206" s="17"/>
      <c r="S1206" s="17">
        <v>0.260520572904679</v>
      </c>
      <c r="T1206" s="17">
        <v>0.16547344054864099</v>
      </c>
      <c r="U1206" s="17">
        <v>0.13751913179924799</v>
      </c>
      <c r="V1206" s="17">
        <v>0.17384337063174701</v>
      </c>
      <c r="W1206" s="17">
        <v>0.14971312649056701</v>
      </c>
      <c r="X1206" s="17">
        <v>0.21398092012632899</v>
      </c>
      <c r="Y1206" s="17">
        <v>0.189898172460435</v>
      </c>
      <c r="Z1206" s="17">
        <v>0.209018350175181</v>
      </c>
      <c r="AA1206" s="17">
        <v>0.19281464067156801</v>
      </c>
      <c r="AB1206" s="17">
        <v>0.20109750728998799</v>
      </c>
      <c r="AC1206" s="17">
        <v>0.2091560560331</v>
      </c>
      <c r="AD1206" s="17">
        <v>0.19154240493727001</v>
      </c>
      <c r="AE1206" s="17"/>
      <c r="AF1206" s="17">
        <v>0.20553722714502001</v>
      </c>
      <c r="AG1206" s="17">
        <v>0.17876984148685299</v>
      </c>
      <c r="AH1206" s="17"/>
      <c r="AI1206" s="17">
        <v>0.22439597359302299</v>
      </c>
      <c r="AJ1206" s="17">
        <v>0.17945046950721699</v>
      </c>
      <c r="AK1206" s="17"/>
      <c r="AL1206" s="17">
        <v>0.23226634701830401</v>
      </c>
      <c r="AM1206" s="17">
        <v>0.190464461503768</v>
      </c>
      <c r="AN1206" s="17"/>
      <c r="AO1206" s="17">
        <v>0.19828066793865401</v>
      </c>
      <c r="AP1206" s="17">
        <v>0.19209087420474</v>
      </c>
    </row>
    <row r="1207" spans="2:42" x14ac:dyDescent="0.35">
      <c r="B1207" t="s">
        <v>145</v>
      </c>
      <c r="C1207" s="17">
        <v>0.247704759313356</v>
      </c>
      <c r="D1207" s="17">
        <v>0.23920508399538801</v>
      </c>
      <c r="E1207" s="17">
        <v>0.25508655806838199</v>
      </c>
      <c r="F1207" s="17"/>
      <c r="G1207" s="17">
        <v>0.33598379417853602</v>
      </c>
      <c r="H1207" s="17">
        <v>0.34219449882112302</v>
      </c>
      <c r="I1207" s="17">
        <v>0.26410194686096</v>
      </c>
      <c r="J1207" s="17">
        <v>0.23427335685653899</v>
      </c>
      <c r="K1207" s="17">
        <v>0.19539249924927499</v>
      </c>
      <c r="L1207" s="17">
        <v>0.144056713116723</v>
      </c>
      <c r="M1207" s="17"/>
      <c r="N1207" s="17">
        <v>0.298285032697094</v>
      </c>
      <c r="O1207" s="17">
        <v>0.22770970915654201</v>
      </c>
      <c r="P1207" s="17">
        <v>0.25718090945522298</v>
      </c>
      <c r="Q1207" s="17">
        <v>0.20608766479940599</v>
      </c>
      <c r="R1207" s="17"/>
      <c r="S1207" s="17">
        <v>0.31166673488914898</v>
      </c>
      <c r="T1207" s="17">
        <v>0.22159275380677301</v>
      </c>
      <c r="U1207" s="17">
        <v>0.217625457580716</v>
      </c>
      <c r="V1207" s="17">
        <v>0.229148005552989</v>
      </c>
      <c r="W1207" s="17">
        <v>0.271590495615323</v>
      </c>
      <c r="X1207" s="17">
        <v>0.246400737012685</v>
      </c>
      <c r="Y1207" s="17">
        <v>0.23207237205952699</v>
      </c>
      <c r="Z1207" s="17">
        <v>0.17607982086282001</v>
      </c>
      <c r="AA1207" s="17">
        <v>0.245377559421632</v>
      </c>
      <c r="AB1207" s="17">
        <v>0.26426182546805499</v>
      </c>
      <c r="AC1207" s="17">
        <v>0.24239040111014301</v>
      </c>
      <c r="AD1207" s="17">
        <v>0.25120517679367399</v>
      </c>
      <c r="AE1207" s="17"/>
      <c r="AF1207" s="17">
        <v>0.25471215554005899</v>
      </c>
      <c r="AG1207" s="17">
        <v>0.23729259678623399</v>
      </c>
      <c r="AH1207" s="17"/>
      <c r="AI1207" s="17">
        <v>0.28481887355097202</v>
      </c>
      <c r="AJ1207" s="17">
        <v>0.23097252979653199</v>
      </c>
      <c r="AK1207" s="17"/>
      <c r="AL1207" s="17">
        <v>0.26865641666157902</v>
      </c>
      <c r="AM1207" s="17">
        <v>0.24611252717999399</v>
      </c>
      <c r="AN1207" s="17"/>
      <c r="AO1207" s="17">
        <v>0.27412979845214103</v>
      </c>
      <c r="AP1207" s="17">
        <v>0.240500760124184</v>
      </c>
    </row>
    <row r="1208" spans="2:42" x14ac:dyDescent="0.35">
      <c r="B1208" t="s">
        <v>147</v>
      </c>
      <c r="C1208" s="17">
        <v>0.168102511510686</v>
      </c>
      <c r="D1208" s="17">
        <v>0.167185128234596</v>
      </c>
      <c r="E1208" s="17">
        <v>0.16765107556118</v>
      </c>
      <c r="F1208" s="17"/>
      <c r="G1208" s="17">
        <v>0.18064586781030501</v>
      </c>
      <c r="H1208" s="17">
        <v>0.15211807773126401</v>
      </c>
      <c r="I1208" s="17">
        <v>0.19795577046917701</v>
      </c>
      <c r="J1208" s="17">
        <v>0.15076308064013499</v>
      </c>
      <c r="K1208" s="17">
        <v>0.17428436043367701</v>
      </c>
      <c r="L1208" s="17">
        <v>0.15840456660815999</v>
      </c>
      <c r="M1208" s="17"/>
      <c r="N1208" s="17">
        <v>0.1934630149747</v>
      </c>
      <c r="O1208" s="17">
        <v>0.15918075647543001</v>
      </c>
      <c r="P1208" s="17">
        <v>0.16124452530702699</v>
      </c>
      <c r="Q1208" s="17">
        <v>0.15415904189027799</v>
      </c>
      <c r="R1208" s="17"/>
      <c r="S1208" s="17">
        <v>0.17231129156289701</v>
      </c>
      <c r="T1208" s="17">
        <v>0.19004609075825701</v>
      </c>
      <c r="U1208" s="17">
        <v>0.157899636764437</v>
      </c>
      <c r="V1208" s="17">
        <v>0.15645933672321199</v>
      </c>
      <c r="W1208" s="17">
        <v>0.18740980033028001</v>
      </c>
      <c r="X1208" s="17">
        <v>0.15538046028286401</v>
      </c>
      <c r="Y1208" s="17">
        <v>0.15657834397363499</v>
      </c>
      <c r="Z1208" s="17">
        <v>0.22971841859213099</v>
      </c>
      <c r="AA1208" s="17">
        <v>0.13375085947863599</v>
      </c>
      <c r="AB1208" s="17">
        <v>0.17533065053094199</v>
      </c>
      <c r="AC1208" s="17">
        <v>0.15747681435291</v>
      </c>
      <c r="AD1208" s="17">
        <v>0.17949442451047201</v>
      </c>
      <c r="AE1208" s="17"/>
      <c r="AF1208" s="17">
        <v>0.16382347977508599</v>
      </c>
      <c r="AG1208" s="17">
        <v>0.17451495542776699</v>
      </c>
      <c r="AH1208" s="17"/>
      <c r="AI1208" s="17">
        <v>0.169405614245698</v>
      </c>
      <c r="AJ1208" s="17">
        <v>0.16751503112770699</v>
      </c>
      <c r="AK1208" s="17"/>
      <c r="AL1208" s="17">
        <v>0.174394942964021</v>
      </c>
      <c r="AM1208" s="17">
        <v>0.16762431489881599</v>
      </c>
      <c r="AN1208" s="17"/>
      <c r="AO1208" s="17">
        <v>0.15089863220685701</v>
      </c>
      <c r="AP1208" s="17">
        <v>0.17279263635419001</v>
      </c>
    </row>
    <row r="1209" spans="2:42" x14ac:dyDescent="0.35">
      <c r="B1209" t="s">
        <v>149</v>
      </c>
      <c r="C1209" s="17">
        <v>9.5162202319352199E-2</v>
      </c>
      <c r="D1209" s="17">
        <v>0.105536848504624</v>
      </c>
      <c r="E1209" s="17">
        <v>8.5723342502558406E-2</v>
      </c>
      <c r="F1209" s="17"/>
      <c r="G1209" s="17">
        <v>6.4226614241488802E-2</v>
      </c>
      <c r="H1209" s="17">
        <v>7.0261829033161596E-2</v>
      </c>
      <c r="I1209" s="17">
        <v>9.9885694707341099E-2</v>
      </c>
      <c r="J1209" s="17">
        <v>0.110989035932313</v>
      </c>
      <c r="K1209" s="17">
        <v>9.1730050305290106E-2</v>
      </c>
      <c r="L1209" s="17">
        <v>0.121813284082449</v>
      </c>
      <c r="M1209" s="17"/>
      <c r="N1209" s="17">
        <v>7.2999839954977205E-2</v>
      </c>
      <c r="O1209" s="17">
        <v>0.123556100550697</v>
      </c>
      <c r="P1209" s="17">
        <v>0.100324760770304</v>
      </c>
      <c r="Q1209" s="17">
        <v>8.49869556190644E-2</v>
      </c>
      <c r="R1209" s="17"/>
      <c r="S1209" s="17">
        <v>6.8932763449566795E-2</v>
      </c>
      <c r="T1209" s="17">
        <v>8.9566781099164799E-2</v>
      </c>
      <c r="U1209" s="17">
        <v>0.107813621220145</v>
      </c>
      <c r="V1209" s="17">
        <v>0.13223794667174499</v>
      </c>
      <c r="W1209" s="17">
        <v>0.122052208969589</v>
      </c>
      <c r="X1209" s="17">
        <v>0.103218982015573</v>
      </c>
      <c r="Y1209" s="17">
        <v>9.2937124455885603E-2</v>
      </c>
      <c r="Z1209" s="17">
        <v>6.8686335552196498E-2</v>
      </c>
      <c r="AA1209" s="17">
        <v>0.10412691802801601</v>
      </c>
      <c r="AB1209" s="17">
        <v>8.3849859877156402E-2</v>
      </c>
      <c r="AC1209" s="17">
        <v>9.0005841509307599E-2</v>
      </c>
      <c r="AD1209" s="17">
        <v>6.0297684920453301E-2</v>
      </c>
      <c r="AE1209" s="17"/>
      <c r="AF1209" s="17">
        <v>9.1104492789372493E-2</v>
      </c>
      <c r="AG1209" s="17">
        <v>0.10148156150411999</v>
      </c>
      <c r="AH1209" s="17"/>
      <c r="AI1209" s="17">
        <v>7.8050886270526004E-2</v>
      </c>
      <c r="AJ1209" s="17">
        <v>0.102876530772157</v>
      </c>
      <c r="AK1209" s="17"/>
      <c r="AL1209" s="17">
        <v>9.8077438268530603E-2</v>
      </c>
      <c r="AM1209" s="17">
        <v>9.4940657442139503E-2</v>
      </c>
      <c r="AN1209" s="17"/>
      <c r="AO1209" s="17">
        <v>8.5395553323143594E-2</v>
      </c>
      <c r="AP1209" s="17">
        <v>9.7824788023769996E-2</v>
      </c>
    </row>
    <row r="1210" spans="2:42" x14ac:dyDescent="0.35">
      <c r="B1210" t="s">
        <v>152</v>
      </c>
      <c r="C1210" s="17">
        <v>0.27454505576542898</v>
      </c>
      <c r="D1210" s="17">
        <v>0.26745115990638102</v>
      </c>
      <c r="E1210" s="17">
        <v>0.28346134096940401</v>
      </c>
      <c r="F1210" s="17"/>
      <c r="G1210" s="17">
        <v>6.5974070683199895E-2</v>
      </c>
      <c r="H1210" s="17">
        <v>0.15373667670506699</v>
      </c>
      <c r="I1210" s="17">
        <v>0.19079079490682699</v>
      </c>
      <c r="J1210" s="17">
        <v>0.31212147270431401</v>
      </c>
      <c r="K1210" s="17">
        <v>0.38364263551743999</v>
      </c>
      <c r="L1210" s="17">
        <v>0.47733000860094599</v>
      </c>
      <c r="M1210" s="17"/>
      <c r="N1210" s="17">
        <v>0.17513993421139501</v>
      </c>
      <c r="O1210" s="17">
        <v>0.27689625690062802</v>
      </c>
      <c r="P1210" s="17">
        <v>0.29010959795292801</v>
      </c>
      <c r="Q1210" s="17">
        <v>0.36682571198492597</v>
      </c>
      <c r="R1210" s="17"/>
      <c r="S1210" s="17">
        <v>0.16329975389430301</v>
      </c>
      <c r="T1210" s="17">
        <v>0.301020081968699</v>
      </c>
      <c r="U1210" s="17">
        <v>0.34370590369246801</v>
      </c>
      <c r="V1210" s="17">
        <v>0.27035911597502199</v>
      </c>
      <c r="W1210" s="17">
        <v>0.26392237862382101</v>
      </c>
      <c r="X1210" s="17">
        <v>0.26699645251272702</v>
      </c>
      <c r="Y1210" s="17">
        <v>0.30436264340335001</v>
      </c>
      <c r="Z1210" s="17">
        <v>0.308780341718492</v>
      </c>
      <c r="AA1210" s="17">
        <v>0.305100850217149</v>
      </c>
      <c r="AB1210" s="17">
        <v>0.27093483584367101</v>
      </c>
      <c r="AC1210" s="17">
        <v>0.29057047123623297</v>
      </c>
      <c r="AD1210" s="17">
        <v>0.301257728516653</v>
      </c>
      <c r="AE1210" s="17"/>
      <c r="AF1210" s="17">
        <v>0.26852588528997601</v>
      </c>
      <c r="AG1210" s="17">
        <v>0.28282708488907798</v>
      </c>
      <c r="AH1210" s="17"/>
      <c r="AI1210" s="17">
        <v>0.22833846026408999</v>
      </c>
      <c r="AJ1210" s="17">
        <v>0.29537646659122802</v>
      </c>
      <c r="AK1210" s="17"/>
      <c r="AL1210" s="17">
        <v>0.207874394760141</v>
      </c>
      <c r="AM1210" s="17">
        <v>0.27961172743921497</v>
      </c>
      <c r="AN1210" s="17"/>
      <c r="AO1210" s="17">
        <v>0.26857947814376998</v>
      </c>
      <c r="AP1210" s="17">
        <v>0.276171392669743</v>
      </c>
    </row>
    <row r="1211" spans="2:42" x14ac:dyDescent="0.35">
      <c r="B1211" t="s">
        <v>75</v>
      </c>
      <c r="C1211" s="17">
        <v>2.10686217394415E-2</v>
      </c>
      <c r="D1211" s="17">
        <v>2.16295863781923E-2</v>
      </c>
      <c r="E1211" s="17">
        <v>1.9452401637575799E-2</v>
      </c>
      <c r="F1211" s="17"/>
      <c r="G1211" s="17">
        <v>3.5352019132081997E-2</v>
      </c>
      <c r="H1211" s="17">
        <v>1.3320297917545401E-2</v>
      </c>
      <c r="I1211" s="17">
        <v>1.8285390525115099E-2</v>
      </c>
      <c r="J1211" s="17">
        <v>1.58234150780589E-2</v>
      </c>
      <c r="K1211" s="17">
        <v>1.9376710299837702E-2</v>
      </c>
      <c r="L1211" s="17">
        <v>2.5508838047153402E-2</v>
      </c>
      <c r="M1211" s="17"/>
      <c r="N1211" s="17">
        <v>1.31731349630205E-2</v>
      </c>
      <c r="O1211" s="17">
        <v>2.6310922547787399E-2</v>
      </c>
      <c r="P1211" s="17">
        <v>1.8762561910426301E-2</v>
      </c>
      <c r="Q1211" s="17">
        <v>2.3890362884659101E-2</v>
      </c>
      <c r="R1211" s="17"/>
      <c r="S1211" s="17">
        <v>2.3268883299404599E-2</v>
      </c>
      <c r="T1211" s="17">
        <v>3.23008518184646E-2</v>
      </c>
      <c r="U1211" s="17">
        <v>3.5436248942985901E-2</v>
      </c>
      <c r="V1211" s="17">
        <v>3.7952224445285503E-2</v>
      </c>
      <c r="W1211" s="17">
        <v>5.3119899704200798E-3</v>
      </c>
      <c r="X1211" s="17">
        <v>1.4022448049822301E-2</v>
      </c>
      <c r="Y1211" s="17">
        <v>2.4151343647167301E-2</v>
      </c>
      <c r="Z1211" s="17">
        <v>7.7167330991787996E-3</v>
      </c>
      <c r="AA1211" s="17">
        <v>1.88291721829996E-2</v>
      </c>
      <c r="AB1211" s="17">
        <v>4.5253209901875303E-3</v>
      </c>
      <c r="AC1211" s="17">
        <v>1.0400415758305699E-2</v>
      </c>
      <c r="AD1211" s="17">
        <v>1.6202580321477901E-2</v>
      </c>
      <c r="AE1211" s="17"/>
      <c r="AF1211" s="17">
        <v>1.6296759460486698E-2</v>
      </c>
      <c r="AG1211" s="17">
        <v>2.5113959905947902E-2</v>
      </c>
      <c r="AH1211" s="17"/>
      <c r="AI1211" s="17">
        <v>1.49901920756904E-2</v>
      </c>
      <c r="AJ1211" s="17">
        <v>2.38089722051593E-2</v>
      </c>
      <c r="AK1211" s="17"/>
      <c r="AL1211" s="17">
        <v>1.8730460327424099E-2</v>
      </c>
      <c r="AM1211" s="17">
        <v>2.1246311536068398E-2</v>
      </c>
      <c r="AN1211" s="17"/>
      <c r="AO1211" s="17">
        <v>2.27158699354356E-2</v>
      </c>
      <c r="AP1211" s="17">
        <v>2.0619548623372199E-2</v>
      </c>
    </row>
    <row r="1212" spans="2:42" x14ac:dyDescent="0.35"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7"/>
      <c r="AL1212" s="17"/>
      <c r="AM1212" s="17"/>
      <c r="AN1212" s="17"/>
      <c r="AO1212" s="17"/>
      <c r="AP1212" s="17"/>
    </row>
    <row r="1213" spans="2:42" x14ac:dyDescent="0.35">
      <c r="B1213" s="6" t="s">
        <v>469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7"/>
      <c r="AL1213" s="17"/>
      <c r="AM1213" s="17"/>
      <c r="AN1213" s="17"/>
      <c r="AO1213" s="17"/>
      <c r="AP1213" s="17"/>
    </row>
    <row r="1214" spans="2:42" x14ac:dyDescent="0.35">
      <c r="B1214" s="24" t="s">
        <v>59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7"/>
      <c r="AL1214" s="17"/>
      <c r="AM1214" s="17"/>
      <c r="AN1214" s="17"/>
      <c r="AO1214" s="17"/>
      <c r="AP1214" s="17"/>
    </row>
    <row r="1215" spans="2:42" x14ac:dyDescent="0.35">
      <c r="B1215" t="s">
        <v>461</v>
      </c>
      <c r="C1215" s="17">
        <v>0.115033816981507</v>
      </c>
      <c r="D1215" s="17">
        <v>0.119276211869004</v>
      </c>
      <c r="E1215" s="17">
        <v>0.111151734138485</v>
      </c>
      <c r="F1215" s="17"/>
      <c r="G1215" s="17">
        <v>0.16111831440581401</v>
      </c>
      <c r="H1215" s="17">
        <v>0.208588551766488</v>
      </c>
      <c r="I1215" s="17">
        <v>0.14925112158558701</v>
      </c>
      <c r="J1215" s="17">
        <v>0.123888502509355</v>
      </c>
      <c r="K1215" s="17">
        <v>4.7005320877059997E-2</v>
      </c>
      <c r="L1215" s="17">
        <v>1.8308980321386201E-2</v>
      </c>
      <c r="M1215" s="17"/>
      <c r="N1215" s="17">
        <v>0.17459017540956701</v>
      </c>
      <c r="O1215" s="17">
        <v>0.11422471124181099</v>
      </c>
      <c r="P1215" s="17">
        <v>8.0484905559633793E-2</v>
      </c>
      <c r="Q1215" s="17">
        <v>8.3490167318500605E-2</v>
      </c>
      <c r="R1215" s="17"/>
      <c r="S1215" s="17">
        <v>0.17766856122376201</v>
      </c>
      <c r="T1215" s="17">
        <v>0.10059683287785801</v>
      </c>
      <c r="U1215" s="17">
        <v>8.7452052061352897E-2</v>
      </c>
      <c r="V1215" s="17">
        <v>8.6914262333549694E-2</v>
      </c>
      <c r="W1215" s="17">
        <v>0.11354351588882</v>
      </c>
      <c r="X1215" s="17">
        <v>0.129025817743217</v>
      </c>
      <c r="Y1215" s="17">
        <v>0.108074401651216</v>
      </c>
      <c r="Z1215" s="17">
        <v>0.12411097452742099</v>
      </c>
      <c r="AA1215" s="17">
        <v>8.1031619016733197E-2</v>
      </c>
      <c r="AB1215" s="17">
        <v>0.11136817773478699</v>
      </c>
      <c r="AC1215" s="17">
        <v>0.14929432312034299</v>
      </c>
      <c r="AD1215" s="17">
        <v>9.0169171249839405E-2</v>
      </c>
      <c r="AE1215" s="17"/>
      <c r="AF1215" s="17">
        <v>0.126487822701568</v>
      </c>
      <c r="AG1215" s="17">
        <v>0.100592292000585</v>
      </c>
      <c r="AH1215" s="17"/>
      <c r="AI1215" s="17">
        <v>0.147924425931002</v>
      </c>
      <c r="AJ1215" s="17">
        <v>0.100205678705927</v>
      </c>
      <c r="AK1215" s="17"/>
      <c r="AL1215" s="17">
        <v>0.11344613676233101</v>
      </c>
      <c r="AM1215" s="17">
        <v>0.115154473568261</v>
      </c>
      <c r="AN1215" s="17"/>
      <c r="AO1215" s="17">
        <v>0.114592702483837</v>
      </c>
      <c r="AP1215" s="17">
        <v>0.115154073699647</v>
      </c>
    </row>
    <row r="1216" spans="2:42" x14ac:dyDescent="0.35">
      <c r="B1216" t="s">
        <v>145</v>
      </c>
      <c r="C1216" s="17">
        <v>0.178364879628826</v>
      </c>
      <c r="D1216" s="17">
        <v>0.193996817943727</v>
      </c>
      <c r="E1216" s="17">
        <v>0.16189740630617699</v>
      </c>
      <c r="F1216" s="17"/>
      <c r="G1216" s="17">
        <v>0.24054301370238801</v>
      </c>
      <c r="H1216" s="17">
        <v>0.26658410709928498</v>
      </c>
      <c r="I1216" s="17">
        <v>0.28899503766656198</v>
      </c>
      <c r="J1216" s="17">
        <v>0.14074380294534899</v>
      </c>
      <c r="K1216" s="17">
        <v>0.11175070401188</v>
      </c>
      <c r="L1216" s="17">
        <v>4.9817711440793E-2</v>
      </c>
      <c r="M1216" s="17"/>
      <c r="N1216" s="17">
        <v>0.24280985529927601</v>
      </c>
      <c r="O1216" s="17">
        <v>0.18205903139443699</v>
      </c>
      <c r="P1216" s="17">
        <v>0.172241966140351</v>
      </c>
      <c r="Q1216" s="17">
        <v>0.111373839187986</v>
      </c>
      <c r="R1216" s="17"/>
      <c r="S1216" s="17">
        <v>0.262945706481372</v>
      </c>
      <c r="T1216" s="17">
        <v>0.212256724108772</v>
      </c>
      <c r="U1216" s="17">
        <v>0.135442356346099</v>
      </c>
      <c r="V1216" s="17">
        <v>0.165050717196287</v>
      </c>
      <c r="W1216" s="17">
        <v>0.12525734970552299</v>
      </c>
      <c r="X1216" s="17">
        <v>0.174079228128876</v>
      </c>
      <c r="Y1216" s="17">
        <v>0.151929760331006</v>
      </c>
      <c r="Z1216" s="17">
        <v>0.135105708297281</v>
      </c>
      <c r="AA1216" s="17">
        <v>0.175867653963797</v>
      </c>
      <c r="AB1216" s="17">
        <v>0.14824077691103099</v>
      </c>
      <c r="AC1216" s="17">
        <v>0.174523960416789</v>
      </c>
      <c r="AD1216" s="17">
        <v>0.16266164903647001</v>
      </c>
      <c r="AE1216" s="17"/>
      <c r="AF1216" s="17">
        <v>0.18416682710900201</v>
      </c>
      <c r="AG1216" s="17">
        <v>0.17049042293568301</v>
      </c>
      <c r="AH1216" s="17"/>
      <c r="AI1216" s="17">
        <v>0.210485961801891</v>
      </c>
      <c r="AJ1216" s="17">
        <v>0.163883668631643</v>
      </c>
      <c r="AK1216" s="17"/>
      <c r="AL1216" s="17">
        <v>0.229248818043957</v>
      </c>
      <c r="AM1216" s="17">
        <v>0.17449792817625001</v>
      </c>
      <c r="AN1216" s="17"/>
      <c r="AO1216" s="17">
        <v>0.20152545195472399</v>
      </c>
      <c r="AP1216" s="17">
        <v>0.172050840002234</v>
      </c>
    </row>
    <row r="1217" spans="2:42" x14ac:dyDescent="0.35">
      <c r="B1217" t="s">
        <v>147</v>
      </c>
      <c r="C1217" s="17">
        <v>0.16838898028287</v>
      </c>
      <c r="D1217" s="17">
        <v>0.18419267086278401</v>
      </c>
      <c r="E1217" s="17">
        <v>0.15266698439154899</v>
      </c>
      <c r="F1217" s="17"/>
      <c r="G1217" s="17">
        <v>0.21619377538659401</v>
      </c>
      <c r="H1217" s="17">
        <v>0.19161803855531301</v>
      </c>
      <c r="I1217" s="17">
        <v>0.17044055361471</v>
      </c>
      <c r="J1217" s="17">
        <v>0.18864106796739299</v>
      </c>
      <c r="K1217" s="17">
        <v>0.159402475293516</v>
      </c>
      <c r="L1217" s="17">
        <v>0.105316505016097</v>
      </c>
      <c r="M1217" s="17"/>
      <c r="N1217" s="17">
        <v>0.20594433858435801</v>
      </c>
      <c r="O1217" s="17">
        <v>0.18399335088819799</v>
      </c>
      <c r="P1217" s="17">
        <v>0.15824863678481299</v>
      </c>
      <c r="Q1217" s="17">
        <v>0.115903156931146</v>
      </c>
      <c r="R1217" s="17"/>
      <c r="S1217" s="17">
        <v>0.18331558162773501</v>
      </c>
      <c r="T1217" s="17">
        <v>0.18785956112663699</v>
      </c>
      <c r="U1217" s="17">
        <v>0.16302861840243099</v>
      </c>
      <c r="V1217" s="17">
        <v>0.119728788342189</v>
      </c>
      <c r="W1217" s="17">
        <v>0.228857463993453</v>
      </c>
      <c r="X1217" s="17">
        <v>0.139460766034355</v>
      </c>
      <c r="Y1217" s="17">
        <v>0.153415958791078</v>
      </c>
      <c r="Z1217" s="17">
        <v>0.115447931663993</v>
      </c>
      <c r="AA1217" s="17">
        <v>0.159057765887436</v>
      </c>
      <c r="AB1217" s="17">
        <v>0.19797080871959499</v>
      </c>
      <c r="AC1217" s="17">
        <v>0.15407757412730699</v>
      </c>
      <c r="AD1217" s="17">
        <v>0.19996956440170699</v>
      </c>
      <c r="AE1217" s="17"/>
      <c r="AF1217" s="17">
        <v>0.165796202734033</v>
      </c>
      <c r="AG1217" s="17">
        <v>0.172610322616221</v>
      </c>
      <c r="AH1217" s="17"/>
      <c r="AI1217" s="17">
        <v>0.159580255867697</v>
      </c>
      <c r="AJ1217" s="17">
        <v>0.17236023493066999</v>
      </c>
      <c r="AK1217" s="17"/>
      <c r="AL1217" s="17">
        <v>0.169742376496338</v>
      </c>
      <c r="AM1217" s="17">
        <v>0.168286128231386</v>
      </c>
      <c r="AN1217" s="17"/>
      <c r="AO1217" s="17">
        <v>0.16386686378697399</v>
      </c>
      <c r="AP1217" s="17">
        <v>0.169621800540909</v>
      </c>
    </row>
    <row r="1218" spans="2:42" x14ac:dyDescent="0.35">
      <c r="B1218" t="s">
        <v>149</v>
      </c>
      <c r="C1218" s="17">
        <v>0.17960115800353901</v>
      </c>
      <c r="D1218" s="17">
        <v>0.16549421716853499</v>
      </c>
      <c r="E1218" s="17">
        <v>0.19467594388034501</v>
      </c>
      <c r="F1218" s="17"/>
      <c r="G1218" s="17">
        <v>0.18107575323477301</v>
      </c>
      <c r="H1218" s="17">
        <v>0.141456765123608</v>
      </c>
      <c r="I1218" s="17">
        <v>0.175080554771159</v>
      </c>
      <c r="J1218" s="17">
        <v>0.163065761133867</v>
      </c>
      <c r="K1218" s="17">
        <v>0.222543333592684</v>
      </c>
      <c r="L1218" s="17">
        <v>0.198097526604987</v>
      </c>
      <c r="M1218" s="17"/>
      <c r="N1218" s="17">
        <v>0.17639408552630301</v>
      </c>
      <c r="O1218" s="17">
        <v>0.173615702243369</v>
      </c>
      <c r="P1218" s="17">
        <v>0.179858531741034</v>
      </c>
      <c r="Q1218" s="17">
        <v>0.190240978315353</v>
      </c>
      <c r="R1218" s="17"/>
      <c r="S1218" s="17">
        <v>0.175917065418534</v>
      </c>
      <c r="T1218" s="17">
        <v>0.16872642364263399</v>
      </c>
      <c r="U1218" s="17">
        <v>0.210010826750859</v>
      </c>
      <c r="V1218" s="17">
        <v>0.207877951742447</v>
      </c>
      <c r="W1218" s="17">
        <v>0.18080276495509501</v>
      </c>
      <c r="X1218" s="17">
        <v>0.19571249527461801</v>
      </c>
      <c r="Y1218" s="17">
        <v>0.1717321334003</v>
      </c>
      <c r="Z1218" s="17">
        <v>0.166487007490179</v>
      </c>
      <c r="AA1218" s="17">
        <v>0.143560760752317</v>
      </c>
      <c r="AB1218" s="17">
        <v>0.17160973619148501</v>
      </c>
      <c r="AC1218" s="17">
        <v>0.19667669220119899</v>
      </c>
      <c r="AD1218" s="17">
        <v>0.192883092263507</v>
      </c>
      <c r="AE1218" s="17"/>
      <c r="AF1218" s="17">
        <v>0.174120877738868</v>
      </c>
      <c r="AG1218" s="17">
        <v>0.18858818293531501</v>
      </c>
      <c r="AH1218" s="17"/>
      <c r="AI1218" s="17">
        <v>0.16999619897962201</v>
      </c>
      <c r="AJ1218" s="17">
        <v>0.183931380674595</v>
      </c>
      <c r="AK1218" s="17"/>
      <c r="AL1218" s="17">
        <v>0.147639594276221</v>
      </c>
      <c r="AM1218" s="17">
        <v>0.18203009371747</v>
      </c>
      <c r="AN1218" s="17"/>
      <c r="AO1218" s="17">
        <v>0.17080178408508701</v>
      </c>
      <c r="AP1218" s="17">
        <v>0.182000044992536</v>
      </c>
    </row>
    <row r="1219" spans="2:42" x14ac:dyDescent="0.35">
      <c r="B1219" t="s">
        <v>152</v>
      </c>
      <c r="C1219" s="17">
        <v>0.33383133638266799</v>
      </c>
      <c r="D1219" s="17">
        <v>0.31234846472304101</v>
      </c>
      <c r="E1219" s="17">
        <v>0.35578362335667901</v>
      </c>
      <c r="F1219" s="17"/>
      <c r="G1219" s="17">
        <v>0.145974338775884</v>
      </c>
      <c r="H1219" s="17">
        <v>0.163338518799095</v>
      </c>
      <c r="I1219" s="17">
        <v>0.19561791765851999</v>
      </c>
      <c r="J1219" s="17">
        <v>0.36588210669351701</v>
      </c>
      <c r="K1219" s="17">
        <v>0.44892010868673898</v>
      </c>
      <c r="L1219" s="17">
        <v>0.60819047974263196</v>
      </c>
      <c r="M1219" s="17"/>
      <c r="N1219" s="17">
        <v>0.18568512122518299</v>
      </c>
      <c r="O1219" s="17">
        <v>0.32019887667556202</v>
      </c>
      <c r="P1219" s="17">
        <v>0.37698629510014697</v>
      </c>
      <c r="Q1219" s="17">
        <v>0.47189052477863902</v>
      </c>
      <c r="R1219" s="17"/>
      <c r="S1219" s="17">
        <v>0.17915314528067899</v>
      </c>
      <c r="T1219" s="17">
        <v>0.304642734117898</v>
      </c>
      <c r="U1219" s="17">
        <v>0.37805034342462701</v>
      </c>
      <c r="V1219" s="17">
        <v>0.37640701592537701</v>
      </c>
      <c r="W1219" s="17">
        <v>0.33715782697732799</v>
      </c>
      <c r="X1219" s="17">
        <v>0.34196021146102301</v>
      </c>
      <c r="Y1219" s="17">
        <v>0.370184463432086</v>
      </c>
      <c r="Z1219" s="17">
        <v>0.42615686993017798</v>
      </c>
      <c r="AA1219" s="17">
        <v>0.42388831241887198</v>
      </c>
      <c r="AB1219" s="17">
        <v>0.35140834838391499</v>
      </c>
      <c r="AC1219" s="17">
        <v>0.31245920001595701</v>
      </c>
      <c r="AD1219" s="17">
        <v>0.33636284376208098</v>
      </c>
      <c r="AE1219" s="17"/>
      <c r="AF1219" s="17">
        <v>0.33204223858568199</v>
      </c>
      <c r="AG1219" s="17">
        <v>0.33513671868796502</v>
      </c>
      <c r="AH1219" s="17"/>
      <c r="AI1219" s="17">
        <v>0.29170584504235297</v>
      </c>
      <c r="AJ1219" s="17">
        <v>0.35282285494895899</v>
      </c>
      <c r="AK1219" s="17"/>
      <c r="AL1219" s="17">
        <v>0.32079306234305499</v>
      </c>
      <c r="AM1219" s="17">
        <v>0.334822186822059</v>
      </c>
      <c r="AN1219" s="17"/>
      <c r="AO1219" s="17">
        <v>0.32943806211065702</v>
      </c>
      <c r="AP1219" s="17">
        <v>0.33502903164915898</v>
      </c>
    </row>
    <row r="1220" spans="2:42" x14ac:dyDescent="0.35">
      <c r="B1220" t="s">
        <v>75</v>
      </c>
      <c r="C1220" s="17">
        <v>2.4779828720589901E-2</v>
      </c>
      <c r="D1220" s="17">
        <v>2.4691617432908201E-2</v>
      </c>
      <c r="E1220" s="17">
        <v>2.38243079267654E-2</v>
      </c>
      <c r="F1220" s="17"/>
      <c r="G1220" s="17">
        <v>5.5094804494546901E-2</v>
      </c>
      <c r="H1220" s="17">
        <v>2.8414018656210901E-2</v>
      </c>
      <c r="I1220" s="17">
        <v>2.0614814703461298E-2</v>
      </c>
      <c r="J1220" s="17">
        <v>1.77787587505185E-2</v>
      </c>
      <c r="K1220" s="17">
        <v>1.03780575381212E-2</v>
      </c>
      <c r="L1220" s="17">
        <v>2.0268796874105301E-2</v>
      </c>
      <c r="M1220" s="17"/>
      <c r="N1220" s="17">
        <v>1.45764239553123E-2</v>
      </c>
      <c r="O1220" s="17">
        <v>2.5908327556622798E-2</v>
      </c>
      <c r="P1220" s="17">
        <v>3.2179664674021703E-2</v>
      </c>
      <c r="Q1220" s="17">
        <v>2.7101333468375E-2</v>
      </c>
      <c r="R1220" s="17"/>
      <c r="S1220" s="17">
        <v>2.0999939967918099E-2</v>
      </c>
      <c r="T1220" s="17">
        <v>2.5917724126201299E-2</v>
      </c>
      <c r="U1220" s="17">
        <v>2.60158030146302E-2</v>
      </c>
      <c r="V1220" s="17">
        <v>4.4021264460149902E-2</v>
      </c>
      <c r="W1220" s="17">
        <v>1.43810784797807E-2</v>
      </c>
      <c r="X1220" s="17">
        <v>1.9761481357911701E-2</v>
      </c>
      <c r="Y1220" s="17">
        <v>4.4663282394314101E-2</v>
      </c>
      <c r="Z1220" s="17">
        <v>3.2691508090948097E-2</v>
      </c>
      <c r="AA1220" s="17">
        <v>1.6593887960844201E-2</v>
      </c>
      <c r="AB1220" s="17">
        <v>1.94021520591868E-2</v>
      </c>
      <c r="AC1220" s="17">
        <v>1.2968250118405101E-2</v>
      </c>
      <c r="AD1220" s="17">
        <v>1.79536792863958E-2</v>
      </c>
      <c r="AE1220" s="17"/>
      <c r="AF1220" s="17">
        <v>1.7386031130845799E-2</v>
      </c>
      <c r="AG1220" s="17">
        <v>3.258206082423E-2</v>
      </c>
      <c r="AH1220" s="17"/>
      <c r="AI1220" s="17">
        <v>2.0307312377435601E-2</v>
      </c>
      <c r="AJ1220" s="17">
        <v>2.67961821082064E-2</v>
      </c>
      <c r="AK1220" s="17"/>
      <c r="AL1220" s="17">
        <v>1.9130012078099098E-2</v>
      </c>
      <c r="AM1220" s="17">
        <v>2.5209189484574498E-2</v>
      </c>
      <c r="AN1220" s="17"/>
      <c r="AO1220" s="17">
        <v>1.9775135578720699E-2</v>
      </c>
      <c r="AP1220" s="17">
        <v>2.61442091155147E-2</v>
      </c>
    </row>
    <row r="1221" spans="2:42" x14ac:dyDescent="0.35"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H1221" s="17"/>
      <c r="AI1221" s="17"/>
      <c r="AJ1221" s="17"/>
      <c r="AK1221" s="17"/>
      <c r="AL1221" s="17"/>
      <c r="AM1221" s="17"/>
      <c r="AN1221" s="17"/>
      <c r="AO1221" s="17"/>
      <c r="AP1221" s="17"/>
    </row>
    <row r="1222" spans="2:42" x14ac:dyDescent="0.35">
      <c r="B1222" s="6" t="s">
        <v>470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  <c r="AH1222" s="17"/>
      <c r="AI1222" s="17"/>
      <c r="AJ1222" s="17"/>
      <c r="AK1222" s="17"/>
      <c r="AL1222" s="17"/>
      <c r="AM1222" s="17"/>
      <c r="AN1222" s="17"/>
      <c r="AO1222" s="17"/>
      <c r="AP1222" s="17"/>
    </row>
    <row r="1223" spans="2:42" x14ac:dyDescent="0.35">
      <c r="B1223" s="24" t="s">
        <v>59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  <c r="AD1223" s="17"/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</row>
    <row r="1224" spans="2:42" x14ac:dyDescent="0.35">
      <c r="B1224" t="s">
        <v>461</v>
      </c>
      <c r="C1224" s="17">
        <v>0.17088003399528201</v>
      </c>
      <c r="D1224" s="17">
        <v>0.179982193288274</v>
      </c>
      <c r="E1224" s="17">
        <v>0.160668007450366</v>
      </c>
      <c r="F1224" s="17"/>
      <c r="G1224" s="17">
        <v>0.23334912305736799</v>
      </c>
      <c r="H1224" s="17">
        <v>0.235309389708976</v>
      </c>
      <c r="I1224" s="17">
        <v>0.213100955516694</v>
      </c>
      <c r="J1224" s="17">
        <v>0.18406791754049401</v>
      </c>
      <c r="K1224" s="17">
        <v>0.14413097347925499</v>
      </c>
      <c r="L1224" s="17">
        <v>4.9261910819482002E-2</v>
      </c>
      <c r="M1224" s="17"/>
      <c r="N1224" s="17">
        <v>0.283779601436285</v>
      </c>
      <c r="O1224" s="17">
        <v>0.189738537534759</v>
      </c>
      <c r="P1224" s="17">
        <v>0.115446322155703</v>
      </c>
      <c r="Q1224" s="17">
        <v>7.7655877347733507E-2</v>
      </c>
      <c r="R1224" s="17"/>
      <c r="S1224" s="17">
        <v>0.23032592898630999</v>
      </c>
      <c r="T1224" s="17">
        <v>0.14582951190212701</v>
      </c>
      <c r="U1224" s="17">
        <v>0.14793631734701701</v>
      </c>
      <c r="V1224" s="17">
        <v>0.122111357635258</v>
      </c>
      <c r="W1224" s="17">
        <v>0.16142044220768001</v>
      </c>
      <c r="X1224" s="17">
        <v>0.173877722500828</v>
      </c>
      <c r="Y1224" s="17">
        <v>0.17617476472014301</v>
      </c>
      <c r="Z1224" s="17">
        <v>0.13914462737785999</v>
      </c>
      <c r="AA1224" s="17">
        <v>0.151159159453713</v>
      </c>
      <c r="AB1224" s="17">
        <v>0.218219207261515</v>
      </c>
      <c r="AC1224" s="17">
        <v>0.21908832611725501</v>
      </c>
      <c r="AD1224" s="17">
        <v>0.10083927362384</v>
      </c>
      <c r="AE1224" s="17"/>
      <c r="AF1224" s="17">
        <v>0.17433182991399301</v>
      </c>
      <c r="AG1224" s="17">
        <v>0.16629547385066401</v>
      </c>
      <c r="AH1224" s="17"/>
      <c r="AI1224" s="17">
        <v>0.207413480064435</v>
      </c>
      <c r="AJ1224" s="17">
        <v>0.15440958825714801</v>
      </c>
      <c r="AK1224" s="17"/>
      <c r="AL1224" s="17">
        <v>0.14831865747898501</v>
      </c>
      <c r="AM1224" s="17">
        <v>0.17259459757682</v>
      </c>
      <c r="AN1224" s="17"/>
      <c r="AO1224" s="17">
        <v>0.184919438781221</v>
      </c>
      <c r="AP1224" s="17">
        <v>0.167052608795903</v>
      </c>
    </row>
    <row r="1225" spans="2:42" x14ac:dyDescent="0.35">
      <c r="B1225" t="s">
        <v>145</v>
      </c>
      <c r="C1225" s="17">
        <v>0.17259886247286901</v>
      </c>
      <c r="D1225" s="17">
        <v>0.182307508503256</v>
      </c>
      <c r="E1225" s="17">
        <v>0.162383351582396</v>
      </c>
      <c r="F1225" s="17"/>
      <c r="G1225" s="17">
        <v>0.24937610447477601</v>
      </c>
      <c r="H1225" s="17">
        <v>0.26787968107958898</v>
      </c>
      <c r="I1225" s="17">
        <v>0.25472493351377401</v>
      </c>
      <c r="J1225" s="17">
        <v>0.18396042963517101</v>
      </c>
      <c r="K1225" s="17">
        <v>9.0583822811308695E-2</v>
      </c>
      <c r="L1225" s="17">
        <v>2.2257732878591601E-2</v>
      </c>
      <c r="M1225" s="17"/>
      <c r="N1225" s="17">
        <v>0.25024160278385699</v>
      </c>
      <c r="O1225" s="17">
        <v>0.216365251553541</v>
      </c>
      <c r="P1225" s="17">
        <v>0.125757461414431</v>
      </c>
      <c r="Q1225" s="17">
        <v>8.6807764576273594E-2</v>
      </c>
      <c r="R1225" s="17"/>
      <c r="S1225" s="17">
        <v>0.276000100719135</v>
      </c>
      <c r="T1225" s="17">
        <v>0.182647777243096</v>
      </c>
      <c r="U1225" s="17">
        <v>0.143320210755736</v>
      </c>
      <c r="V1225" s="17">
        <v>0.153983726692343</v>
      </c>
      <c r="W1225" s="17">
        <v>0.11524778980318701</v>
      </c>
      <c r="X1225" s="17">
        <v>0.14660006613641699</v>
      </c>
      <c r="Y1225" s="17">
        <v>0.170316322091742</v>
      </c>
      <c r="Z1225" s="17">
        <v>0.235750369886292</v>
      </c>
      <c r="AA1225" s="17">
        <v>0.130254717838999</v>
      </c>
      <c r="AB1225" s="17">
        <v>0.16307364144330899</v>
      </c>
      <c r="AC1225" s="17">
        <v>0.11590431041858</v>
      </c>
      <c r="AD1225" s="17">
        <v>0.19325020778615401</v>
      </c>
      <c r="AE1225" s="17"/>
      <c r="AF1225" s="17">
        <v>0.155651777937799</v>
      </c>
      <c r="AG1225" s="17">
        <v>0.19553162009608299</v>
      </c>
      <c r="AH1225" s="17"/>
      <c r="AI1225" s="17">
        <v>0.18698335493309701</v>
      </c>
      <c r="AJ1225" s="17">
        <v>0.16611387329094601</v>
      </c>
      <c r="AK1225" s="17"/>
      <c r="AL1225" s="17">
        <v>0.18934690555568801</v>
      </c>
      <c r="AM1225" s="17">
        <v>0.171326086199174</v>
      </c>
      <c r="AN1225" s="17"/>
      <c r="AO1225" s="17">
        <v>0.18200969635543601</v>
      </c>
      <c r="AP1225" s="17">
        <v>0.170033279152315</v>
      </c>
    </row>
    <row r="1226" spans="2:42" x14ac:dyDescent="0.35">
      <c r="B1226" t="s">
        <v>147</v>
      </c>
      <c r="C1226" s="17">
        <v>7.4137313024925697E-2</v>
      </c>
      <c r="D1226" s="17">
        <v>9.0724756484602598E-2</v>
      </c>
      <c r="E1226" s="17">
        <v>5.8480446038034199E-2</v>
      </c>
      <c r="F1226" s="17"/>
      <c r="G1226" s="17">
        <v>0.14798511702960901</v>
      </c>
      <c r="H1226" s="17">
        <v>0.11972443222104601</v>
      </c>
      <c r="I1226" s="17">
        <v>7.9281214762237595E-2</v>
      </c>
      <c r="J1226" s="17">
        <v>6.1801533673736302E-2</v>
      </c>
      <c r="K1226" s="17">
        <v>4.3037896117751898E-2</v>
      </c>
      <c r="L1226" s="17">
        <v>1.4160914585966199E-2</v>
      </c>
      <c r="M1226" s="17"/>
      <c r="N1226" s="17">
        <v>9.9135457223584397E-2</v>
      </c>
      <c r="O1226" s="17">
        <v>6.5272731693218899E-2</v>
      </c>
      <c r="P1226" s="17">
        <v>9.1571405706829603E-2</v>
      </c>
      <c r="Q1226" s="17">
        <v>3.9215744939692397E-2</v>
      </c>
      <c r="R1226" s="17"/>
      <c r="S1226" s="17">
        <v>0.118228192769828</v>
      </c>
      <c r="T1226" s="17">
        <v>6.9985233869507099E-2</v>
      </c>
      <c r="U1226" s="17">
        <v>4.99863814477906E-2</v>
      </c>
      <c r="V1226" s="17">
        <v>7.3863844010003898E-2</v>
      </c>
      <c r="W1226" s="17">
        <v>8.3897978410223201E-2</v>
      </c>
      <c r="X1226" s="17">
        <v>8.7221533248001595E-2</v>
      </c>
      <c r="Y1226" s="17">
        <v>4.1156503166071202E-2</v>
      </c>
      <c r="Z1226" s="17">
        <v>2.2413084948151502E-2</v>
      </c>
      <c r="AA1226" s="17">
        <v>7.9150950782666901E-2</v>
      </c>
      <c r="AB1226" s="17">
        <v>7.0196458164384398E-2</v>
      </c>
      <c r="AC1226" s="17">
        <v>5.5265950015837499E-2</v>
      </c>
      <c r="AD1226" s="17">
        <v>7.1292495189162503E-2</v>
      </c>
      <c r="AE1226" s="17"/>
      <c r="AF1226" s="17">
        <v>6.33017026898062E-2</v>
      </c>
      <c r="AG1226" s="17">
        <v>8.86634375203708E-2</v>
      </c>
      <c r="AH1226" s="17"/>
      <c r="AI1226" s="17">
        <v>7.8792628468812506E-2</v>
      </c>
      <c r="AJ1226" s="17">
        <v>7.2038547957231205E-2</v>
      </c>
      <c r="AK1226" s="17"/>
      <c r="AL1226" s="17">
        <v>6.9254416409452499E-2</v>
      </c>
      <c r="AM1226" s="17">
        <v>7.4508391301256E-2</v>
      </c>
      <c r="AN1226" s="17"/>
      <c r="AO1226" s="17">
        <v>8.1138487694743397E-2</v>
      </c>
      <c r="AP1226" s="17">
        <v>7.2228651456640994E-2</v>
      </c>
    </row>
    <row r="1227" spans="2:42" x14ac:dyDescent="0.35">
      <c r="B1227" t="s">
        <v>149</v>
      </c>
      <c r="C1227" s="17">
        <v>5.0698147565581997E-2</v>
      </c>
      <c r="D1227" s="17">
        <v>4.7564500214988398E-2</v>
      </c>
      <c r="E1227" s="17">
        <v>5.4125106445032899E-2</v>
      </c>
      <c r="F1227" s="17"/>
      <c r="G1227" s="17">
        <v>7.5671609876660703E-2</v>
      </c>
      <c r="H1227" s="17">
        <v>6.2514039544621605E-2</v>
      </c>
      <c r="I1227" s="17">
        <v>6.0794522232606701E-2</v>
      </c>
      <c r="J1227" s="17">
        <v>6.08005242412974E-2</v>
      </c>
      <c r="K1227" s="17">
        <v>4.0638206408837203E-2</v>
      </c>
      <c r="L1227" s="17">
        <v>1.46482736268285E-2</v>
      </c>
      <c r="M1227" s="17"/>
      <c r="N1227" s="17">
        <v>5.71693653454029E-2</v>
      </c>
      <c r="O1227" s="17">
        <v>3.9573687135936203E-2</v>
      </c>
      <c r="P1227" s="17">
        <v>5.7565915288160997E-2</v>
      </c>
      <c r="Q1227" s="17">
        <v>4.9896178301305799E-2</v>
      </c>
      <c r="R1227" s="17"/>
      <c r="S1227" s="17">
        <v>5.9335257460354097E-2</v>
      </c>
      <c r="T1227" s="17">
        <v>3.5169323468837402E-2</v>
      </c>
      <c r="U1227" s="17">
        <v>5.9566514061556698E-2</v>
      </c>
      <c r="V1227" s="17">
        <v>5.3479664681046903E-2</v>
      </c>
      <c r="W1227" s="17">
        <v>5.0280395637922602E-2</v>
      </c>
      <c r="X1227" s="17">
        <v>5.3011298353158098E-2</v>
      </c>
      <c r="Y1227" s="17">
        <v>5.1684450676282703E-2</v>
      </c>
      <c r="Z1227" s="17">
        <v>4.8973305546585702E-2</v>
      </c>
      <c r="AA1227" s="17">
        <v>5.8735673612345003E-2</v>
      </c>
      <c r="AB1227" s="17">
        <v>4.3122494515052602E-2</v>
      </c>
      <c r="AC1227" s="17">
        <v>3.9065115204350201E-2</v>
      </c>
      <c r="AD1227" s="17">
        <v>5.1946280336410897E-2</v>
      </c>
      <c r="AE1227" s="17"/>
      <c r="AF1227" s="17">
        <v>4.7408710985127202E-2</v>
      </c>
      <c r="AG1227" s="17">
        <v>5.5586883461272503E-2</v>
      </c>
      <c r="AH1227" s="17"/>
      <c r="AI1227" s="17">
        <v>5.1403842328062797E-2</v>
      </c>
      <c r="AJ1227" s="17">
        <v>5.0379997800264899E-2</v>
      </c>
      <c r="AK1227" s="17"/>
      <c r="AL1227" s="17">
        <v>5.95847028402018E-2</v>
      </c>
      <c r="AM1227" s="17">
        <v>5.0022809160224301E-2</v>
      </c>
      <c r="AN1227" s="17"/>
      <c r="AO1227" s="17">
        <v>5.8266341690169303E-2</v>
      </c>
      <c r="AP1227" s="17">
        <v>4.86349050458387E-2</v>
      </c>
    </row>
    <row r="1228" spans="2:42" x14ac:dyDescent="0.35">
      <c r="B1228" t="s">
        <v>152</v>
      </c>
      <c r="C1228" s="17">
        <v>0.50825401205048804</v>
      </c>
      <c r="D1228" s="17">
        <v>0.47624176981637201</v>
      </c>
      <c r="E1228" s="17">
        <v>0.54110561220698195</v>
      </c>
      <c r="F1228" s="17"/>
      <c r="G1228" s="17">
        <v>0.24535274902638399</v>
      </c>
      <c r="H1228" s="17">
        <v>0.28355983977610899</v>
      </c>
      <c r="I1228" s="17">
        <v>0.36345065246207198</v>
      </c>
      <c r="J1228" s="17">
        <v>0.49337299118581401</v>
      </c>
      <c r="K1228" s="17">
        <v>0.66952895300843696</v>
      </c>
      <c r="L1228" s="17">
        <v>0.88964315894787005</v>
      </c>
      <c r="M1228" s="17"/>
      <c r="N1228" s="17">
        <v>0.29466248292351699</v>
      </c>
      <c r="O1228" s="17">
        <v>0.46230337847956798</v>
      </c>
      <c r="P1228" s="17">
        <v>0.58612222515613799</v>
      </c>
      <c r="Q1228" s="17">
        <v>0.71846659967042203</v>
      </c>
      <c r="R1228" s="17"/>
      <c r="S1228" s="17">
        <v>0.291350743969919</v>
      </c>
      <c r="T1228" s="17">
        <v>0.54750354758104203</v>
      </c>
      <c r="U1228" s="17">
        <v>0.56583108779508595</v>
      </c>
      <c r="V1228" s="17">
        <v>0.56920718873860998</v>
      </c>
      <c r="W1228" s="17">
        <v>0.56425267607524898</v>
      </c>
      <c r="X1228" s="17">
        <v>0.51654750962756002</v>
      </c>
      <c r="Y1228" s="17">
        <v>0.531405065539719</v>
      </c>
      <c r="Z1228" s="17">
        <v>0.530042101510803</v>
      </c>
      <c r="AA1228" s="17">
        <v>0.54789291070878299</v>
      </c>
      <c r="AB1228" s="17">
        <v>0.48993262661819797</v>
      </c>
      <c r="AC1228" s="17">
        <v>0.56470882189000005</v>
      </c>
      <c r="AD1228" s="17">
        <v>0.58267174306443303</v>
      </c>
      <c r="AE1228" s="17"/>
      <c r="AF1228" s="17">
        <v>0.54256784983837603</v>
      </c>
      <c r="AG1228" s="17">
        <v>0.46383097746652902</v>
      </c>
      <c r="AH1228" s="17"/>
      <c r="AI1228" s="17">
        <v>0.44955108625857598</v>
      </c>
      <c r="AJ1228" s="17">
        <v>0.53471916817332499</v>
      </c>
      <c r="AK1228" s="17"/>
      <c r="AL1228" s="17">
        <v>0.506658081832147</v>
      </c>
      <c r="AM1228" s="17">
        <v>0.50837529560023298</v>
      </c>
      <c r="AN1228" s="17"/>
      <c r="AO1228" s="17">
        <v>0.47344935817931399</v>
      </c>
      <c r="AP1228" s="17">
        <v>0.51774246339962204</v>
      </c>
    </row>
    <row r="1229" spans="2:42" x14ac:dyDescent="0.35">
      <c r="B1229" t="s">
        <v>75</v>
      </c>
      <c r="C1229" s="17">
        <v>2.3431630890853799E-2</v>
      </c>
      <c r="D1229" s="17">
        <v>2.3179271692507001E-2</v>
      </c>
      <c r="E1229" s="17">
        <v>2.3237476277189799E-2</v>
      </c>
      <c r="F1229" s="17"/>
      <c r="G1229" s="17">
        <v>4.8265296535201598E-2</v>
      </c>
      <c r="H1229" s="17">
        <v>3.10126176696588E-2</v>
      </c>
      <c r="I1229" s="17">
        <v>2.8647721512615701E-2</v>
      </c>
      <c r="J1229" s="17">
        <v>1.5996603723487102E-2</v>
      </c>
      <c r="K1229" s="17">
        <v>1.20801481744104E-2</v>
      </c>
      <c r="L1229" s="17">
        <v>1.0028009141261601E-2</v>
      </c>
      <c r="M1229" s="17"/>
      <c r="N1229" s="17">
        <v>1.50114902873537E-2</v>
      </c>
      <c r="O1229" s="17">
        <v>2.6746413602976801E-2</v>
      </c>
      <c r="P1229" s="17">
        <v>2.3536670278738299E-2</v>
      </c>
      <c r="Q1229" s="17">
        <v>2.79578351645722E-2</v>
      </c>
      <c r="R1229" s="17"/>
      <c r="S1229" s="17">
        <v>2.4759776094452901E-2</v>
      </c>
      <c r="T1229" s="17">
        <v>1.8864605935391E-2</v>
      </c>
      <c r="U1229" s="17">
        <v>3.3359488592813798E-2</v>
      </c>
      <c r="V1229" s="17">
        <v>2.73542182427375E-2</v>
      </c>
      <c r="W1229" s="17">
        <v>2.49007178657372E-2</v>
      </c>
      <c r="X1229" s="17">
        <v>2.2741870134035499E-2</v>
      </c>
      <c r="Y1229" s="17">
        <v>2.9262893806042099E-2</v>
      </c>
      <c r="Z1229" s="17">
        <v>2.3676510730307701E-2</v>
      </c>
      <c r="AA1229" s="17">
        <v>3.2806587603492997E-2</v>
      </c>
      <c r="AB1229" s="17">
        <v>1.5455571997541301E-2</v>
      </c>
      <c r="AC1229" s="17">
        <v>5.9674763539778403E-3</v>
      </c>
      <c r="AD1229" s="17">
        <v>0</v>
      </c>
      <c r="AE1229" s="17"/>
      <c r="AF1229" s="17">
        <v>1.6738128634899398E-2</v>
      </c>
      <c r="AG1229" s="17">
        <v>3.0091607605080499E-2</v>
      </c>
      <c r="AH1229" s="17"/>
      <c r="AI1229" s="17">
        <v>2.5855607947015701E-2</v>
      </c>
      <c r="AJ1229" s="17">
        <v>2.2338824521084402E-2</v>
      </c>
      <c r="AK1229" s="17"/>
      <c r="AL1229" s="17">
        <v>2.6837235883525701E-2</v>
      </c>
      <c r="AM1229" s="17">
        <v>2.3172820162292E-2</v>
      </c>
      <c r="AN1229" s="17"/>
      <c r="AO1229" s="17">
        <v>2.02166772991168E-2</v>
      </c>
      <c r="AP1229" s="17">
        <v>2.4308092149679501E-2</v>
      </c>
    </row>
    <row r="1230" spans="2:42" x14ac:dyDescent="0.35"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  <c r="AA1230" s="17"/>
      <c r="AB1230" s="17"/>
      <c r="AC1230" s="17"/>
      <c r="AD1230" s="17"/>
      <c r="AE1230" s="17"/>
      <c r="AF1230" s="17"/>
      <c r="AG1230" s="17"/>
      <c r="AH1230" s="17"/>
      <c r="AI1230" s="17"/>
      <c r="AJ1230" s="17"/>
      <c r="AK1230" s="17"/>
      <c r="AL1230" s="17"/>
      <c r="AM1230" s="17"/>
      <c r="AN1230" s="17"/>
      <c r="AO1230" s="17"/>
      <c r="AP1230" s="17"/>
    </row>
    <row r="1231" spans="2:42" x14ac:dyDescent="0.35">
      <c r="B1231" s="6" t="s">
        <v>471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/>
      <c r="AJ1231" s="17"/>
      <c r="AK1231" s="17"/>
      <c r="AL1231" s="17"/>
      <c r="AM1231" s="17"/>
      <c r="AN1231" s="17"/>
      <c r="AO1231" s="17"/>
      <c r="AP1231" s="17"/>
    </row>
    <row r="1232" spans="2:42" x14ac:dyDescent="0.35">
      <c r="B1232" s="24" t="s">
        <v>59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/>
      <c r="AJ1232" s="17"/>
      <c r="AK1232" s="17"/>
      <c r="AL1232" s="17"/>
      <c r="AM1232" s="17"/>
      <c r="AN1232" s="17"/>
      <c r="AO1232" s="17"/>
      <c r="AP1232" s="17"/>
    </row>
    <row r="1233" spans="2:42" x14ac:dyDescent="0.35">
      <c r="B1233" t="s">
        <v>461</v>
      </c>
      <c r="C1233" s="17">
        <v>0.1115341339664</v>
      </c>
      <c r="D1233" s="17">
        <v>0.11195767938564199</v>
      </c>
      <c r="E1233" s="17">
        <v>0.111316238149532</v>
      </c>
      <c r="F1233" s="17"/>
      <c r="G1233" s="17">
        <v>0.23340512798101501</v>
      </c>
      <c r="H1233" s="17">
        <v>0.153893975956368</v>
      </c>
      <c r="I1233" s="17">
        <v>0.14144843697693801</v>
      </c>
      <c r="J1233" s="17">
        <v>8.9789880841075295E-2</v>
      </c>
      <c r="K1233" s="17">
        <v>5.9059799883354497E-2</v>
      </c>
      <c r="L1233" s="17">
        <v>2.38771428640627E-2</v>
      </c>
      <c r="M1233" s="17"/>
      <c r="N1233" s="17">
        <v>0.15224314896973401</v>
      </c>
      <c r="O1233" s="17">
        <v>0.106387405084697</v>
      </c>
      <c r="P1233" s="17">
        <v>9.7125772871127794E-2</v>
      </c>
      <c r="Q1233" s="17">
        <v>8.5691905711673497E-2</v>
      </c>
      <c r="R1233" s="17"/>
      <c r="S1233" s="17">
        <v>0.18122279284857501</v>
      </c>
      <c r="T1233" s="17">
        <v>8.1107554252064007E-2</v>
      </c>
      <c r="U1233" s="17">
        <v>6.7578106742570199E-2</v>
      </c>
      <c r="V1233" s="17">
        <v>0.11948209759136499</v>
      </c>
      <c r="W1233" s="17">
        <v>9.4716921195884096E-2</v>
      </c>
      <c r="X1233" s="17">
        <v>0.14519668022332399</v>
      </c>
      <c r="Y1233" s="17">
        <v>0.1192108021494</v>
      </c>
      <c r="Z1233" s="17">
        <v>7.6086326909099805E-2</v>
      </c>
      <c r="AA1233" s="17">
        <v>6.9520474857238002E-2</v>
      </c>
      <c r="AB1233" s="17">
        <v>0.105445075986659</v>
      </c>
      <c r="AC1233" s="17">
        <v>0.15814334768350299</v>
      </c>
      <c r="AD1233" s="17">
        <v>7.1436715401399203E-2</v>
      </c>
      <c r="AE1233" s="17"/>
      <c r="AF1233" s="17">
        <v>0.110998830654016</v>
      </c>
      <c r="AG1233" s="17">
        <v>0.111819244517667</v>
      </c>
      <c r="AH1233" s="17"/>
      <c r="AI1233" s="17">
        <v>0.13711900354987999</v>
      </c>
      <c r="AJ1233" s="17">
        <v>9.9999656616677104E-2</v>
      </c>
      <c r="AK1233" s="17"/>
      <c r="AL1233" s="17">
        <v>0.131434374732399</v>
      </c>
      <c r="AM1233" s="17">
        <v>0.11002180478486299</v>
      </c>
      <c r="AN1233" s="17"/>
      <c r="AO1233" s="17">
        <v>0.110077725203177</v>
      </c>
      <c r="AP1233" s="17">
        <v>0.111931180400059</v>
      </c>
    </row>
    <row r="1234" spans="2:42" x14ac:dyDescent="0.35">
      <c r="B1234" t="s">
        <v>145</v>
      </c>
      <c r="C1234" s="17">
        <v>0.139753005780206</v>
      </c>
      <c r="D1234" s="17">
        <v>0.15235546348391801</v>
      </c>
      <c r="E1234" s="17">
        <v>0.12664508319114701</v>
      </c>
      <c r="F1234" s="17"/>
      <c r="G1234" s="17">
        <v>0.289051253060637</v>
      </c>
      <c r="H1234" s="17">
        <v>0.20604368383548599</v>
      </c>
      <c r="I1234" s="17">
        <v>0.203667265940493</v>
      </c>
      <c r="J1234" s="17">
        <v>0.104098564736544</v>
      </c>
      <c r="K1234" s="17">
        <v>5.6045189585874303E-2</v>
      </c>
      <c r="L1234" s="17">
        <v>1.87532558045907E-2</v>
      </c>
      <c r="M1234" s="17"/>
      <c r="N1234" s="17">
        <v>0.19313505807126499</v>
      </c>
      <c r="O1234" s="17">
        <v>0.13782275333046301</v>
      </c>
      <c r="P1234" s="17">
        <v>0.139618450136933</v>
      </c>
      <c r="Q1234" s="17">
        <v>8.0520532628753694E-2</v>
      </c>
      <c r="R1234" s="17"/>
      <c r="S1234" s="17">
        <v>0.188732788714642</v>
      </c>
      <c r="T1234" s="17">
        <v>0.14835398094584301</v>
      </c>
      <c r="U1234" s="17">
        <v>0.10833562325128999</v>
      </c>
      <c r="V1234" s="17">
        <v>9.7679094210774697E-2</v>
      </c>
      <c r="W1234" s="17">
        <v>0.15531589694359099</v>
      </c>
      <c r="X1234" s="17">
        <v>0.13923453631100999</v>
      </c>
      <c r="Y1234" s="17">
        <v>0.120276734307159</v>
      </c>
      <c r="Z1234" s="17">
        <v>0.14709294984295501</v>
      </c>
      <c r="AA1234" s="17">
        <v>0.128091576466171</v>
      </c>
      <c r="AB1234" s="17">
        <v>0.151543658436679</v>
      </c>
      <c r="AC1234" s="17">
        <v>0.13962586202003399</v>
      </c>
      <c r="AD1234" s="17">
        <v>9.9121363193370796E-2</v>
      </c>
      <c r="AE1234" s="17"/>
      <c r="AF1234" s="17">
        <v>0.13864129977797501</v>
      </c>
      <c r="AG1234" s="17">
        <v>0.14172176117037599</v>
      </c>
      <c r="AH1234" s="17"/>
      <c r="AI1234" s="17">
        <v>0.14743317019794699</v>
      </c>
      <c r="AJ1234" s="17">
        <v>0.136290542067834</v>
      </c>
      <c r="AK1234" s="17"/>
      <c r="AL1234" s="17">
        <v>0.132998602204184</v>
      </c>
      <c r="AM1234" s="17">
        <v>0.14026631020461</v>
      </c>
      <c r="AN1234" s="17"/>
      <c r="AO1234" s="17">
        <v>0.14985210963759699</v>
      </c>
      <c r="AP1234" s="17">
        <v>0.13699978616838701</v>
      </c>
    </row>
    <row r="1235" spans="2:42" x14ac:dyDescent="0.35">
      <c r="B1235" t="s">
        <v>147</v>
      </c>
      <c r="C1235" s="17">
        <v>0.130626008684361</v>
      </c>
      <c r="D1235" s="17">
        <v>0.13505122069197101</v>
      </c>
      <c r="E1235" s="17">
        <v>0.12589332046339399</v>
      </c>
      <c r="F1235" s="17"/>
      <c r="G1235" s="17">
        <v>0.17516703273431899</v>
      </c>
      <c r="H1235" s="17">
        <v>0.20526550910300101</v>
      </c>
      <c r="I1235" s="17">
        <v>0.16330479967039699</v>
      </c>
      <c r="J1235" s="17">
        <v>0.13230492113905601</v>
      </c>
      <c r="K1235" s="17">
        <v>8.4987231477519604E-2</v>
      </c>
      <c r="L1235" s="17">
        <v>4.2455720618011901E-2</v>
      </c>
      <c r="M1235" s="17"/>
      <c r="N1235" s="17">
        <v>0.16295594009004799</v>
      </c>
      <c r="O1235" s="17">
        <v>0.12358032054144399</v>
      </c>
      <c r="P1235" s="17">
        <v>0.12501857521013601</v>
      </c>
      <c r="Q1235" s="17">
        <v>0.10845243887424801</v>
      </c>
      <c r="R1235" s="17"/>
      <c r="S1235" s="17">
        <v>0.14839461949184199</v>
      </c>
      <c r="T1235" s="17">
        <v>0.139724336443003</v>
      </c>
      <c r="U1235" s="17">
        <v>0.108703861674508</v>
      </c>
      <c r="V1235" s="17">
        <v>9.6185976882652194E-2</v>
      </c>
      <c r="W1235" s="17">
        <v>0.14694578121798299</v>
      </c>
      <c r="X1235" s="17">
        <v>0.134688271675381</v>
      </c>
      <c r="Y1235" s="17">
        <v>0.14349056256721501</v>
      </c>
      <c r="Z1235" s="17">
        <v>0.129999856893694</v>
      </c>
      <c r="AA1235" s="17">
        <v>0.117531177047454</v>
      </c>
      <c r="AB1235" s="17">
        <v>0.140583883211719</v>
      </c>
      <c r="AC1235" s="17">
        <v>0.12598430814672401</v>
      </c>
      <c r="AD1235" s="17">
        <v>0.112190201764821</v>
      </c>
      <c r="AE1235" s="17"/>
      <c r="AF1235" s="17">
        <v>0.132228457762499</v>
      </c>
      <c r="AG1235" s="17">
        <v>0.128768180802042</v>
      </c>
      <c r="AH1235" s="17"/>
      <c r="AI1235" s="17">
        <v>0.14527324279776199</v>
      </c>
      <c r="AJ1235" s="17">
        <v>0.124022567163353</v>
      </c>
      <c r="AK1235" s="17"/>
      <c r="AL1235" s="17">
        <v>0.15874419105638601</v>
      </c>
      <c r="AM1235" s="17">
        <v>0.12848915274211301</v>
      </c>
      <c r="AN1235" s="17"/>
      <c r="AO1235" s="17">
        <v>0.14851992876367301</v>
      </c>
      <c r="AP1235" s="17">
        <v>0.12574776479357799</v>
      </c>
    </row>
    <row r="1236" spans="2:42" x14ac:dyDescent="0.35">
      <c r="B1236" t="s">
        <v>149</v>
      </c>
      <c r="C1236" s="17">
        <v>0.14334362078385099</v>
      </c>
      <c r="D1236" s="17">
        <v>0.14825855798180201</v>
      </c>
      <c r="E1236" s="17">
        <v>0.139584414515283</v>
      </c>
      <c r="F1236" s="17"/>
      <c r="G1236" s="17">
        <v>0.102811344554811</v>
      </c>
      <c r="H1236" s="17">
        <v>0.163084020792056</v>
      </c>
      <c r="I1236" s="17">
        <v>0.176844680719142</v>
      </c>
      <c r="J1236" s="17">
        <v>0.18637142145340399</v>
      </c>
      <c r="K1236" s="17">
        <v>0.13914062601486701</v>
      </c>
      <c r="L1236" s="17">
        <v>9.4904155919353597E-2</v>
      </c>
      <c r="M1236" s="17"/>
      <c r="N1236" s="17">
        <v>0.154096959050183</v>
      </c>
      <c r="O1236" s="17">
        <v>0.139040818835758</v>
      </c>
      <c r="P1236" s="17">
        <v>0.13976788290570399</v>
      </c>
      <c r="Q1236" s="17">
        <v>0.14004818545863401</v>
      </c>
      <c r="R1236" s="17"/>
      <c r="S1236" s="17">
        <v>0.14146115678402299</v>
      </c>
      <c r="T1236" s="17">
        <v>0.136179069876081</v>
      </c>
      <c r="U1236" s="17">
        <v>0.15315776779342499</v>
      </c>
      <c r="V1236" s="17">
        <v>0.15897923407023401</v>
      </c>
      <c r="W1236" s="17">
        <v>0.155809429153285</v>
      </c>
      <c r="X1236" s="17">
        <v>0.128338837488221</v>
      </c>
      <c r="Y1236" s="17">
        <v>0.112168980005598</v>
      </c>
      <c r="Z1236" s="17">
        <v>0.13467976605673601</v>
      </c>
      <c r="AA1236" s="17">
        <v>0.14720786824649801</v>
      </c>
      <c r="AB1236" s="17">
        <v>0.131333959609713</v>
      </c>
      <c r="AC1236" s="17">
        <v>0.137960241707726</v>
      </c>
      <c r="AD1236" s="17">
        <v>0.25182125271682598</v>
      </c>
      <c r="AE1236" s="17"/>
      <c r="AF1236" s="17">
        <v>0.13091288686211699</v>
      </c>
      <c r="AG1236" s="17">
        <v>0.16064342466963</v>
      </c>
      <c r="AH1236" s="17"/>
      <c r="AI1236" s="17">
        <v>0.14974044165761899</v>
      </c>
      <c r="AJ1236" s="17">
        <v>0.140459729379286</v>
      </c>
      <c r="AK1236" s="17"/>
      <c r="AL1236" s="17">
        <v>0.138290718559717</v>
      </c>
      <c r="AM1236" s="17">
        <v>0.14372761872512499</v>
      </c>
      <c r="AN1236" s="17"/>
      <c r="AO1236" s="17">
        <v>0.15100066669616999</v>
      </c>
      <c r="AP1236" s="17">
        <v>0.14125615547286</v>
      </c>
    </row>
    <row r="1237" spans="2:42" x14ac:dyDescent="0.35">
      <c r="B1237" t="s">
        <v>152</v>
      </c>
      <c r="C1237" s="17">
        <v>0.44604131533246399</v>
      </c>
      <c r="D1237" s="17">
        <v>0.42240214159456202</v>
      </c>
      <c r="E1237" s="17">
        <v>0.46950420640704799</v>
      </c>
      <c r="F1237" s="17"/>
      <c r="G1237" s="17">
        <v>0.16042344979318701</v>
      </c>
      <c r="H1237" s="17">
        <v>0.23565871818475101</v>
      </c>
      <c r="I1237" s="17">
        <v>0.28344394235909898</v>
      </c>
      <c r="J1237" s="17">
        <v>0.45397496807835003</v>
      </c>
      <c r="K1237" s="17">
        <v>0.63944311427664202</v>
      </c>
      <c r="L1237" s="17">
        <v>0.80532750152239996</v>
      </c>
      <c r="M1237" s="17"/>
      <c r="N1237" s="17">
        <v>0.319987488311262</v>
      </c>
      <c r="O1237" s="17">
        <v>0.46708251552300301</v>
      </c>
      <c r="P1237" s="17">
        <v>0.452482290806965</v>
      </c>
      <c r="Q1237" s="17">
        <v>0.55803078810071605</v>
      </c>
      <c r="R1237" s="17"/>
      <c r="S1237" s="17">
        <v>0.316687561653126</v>
      </c>
      <c r="T1237" s="17">
        <v>0.46872762853730399</v>
      </c>
      <c r="U1237" s="17">
        <v>0.53566134450285996</v>
      </c>
      <c r="V1237" s="17">
        <v>0.48602689351857797</v>
      </c>
      <c r="W1237" s="17">
        <v>0.43328961495608398</v>
      </c>
      <c r="X1237" s="17">
        <v>0.42445168109874798</v>
      </c>
      <c r="Y1237" s="17">
        <v>0.46813892000937002</v>
      </c>
      <c r="Z1237" s="17">
        <v>0.46172081686218103</v>
      </c>
      <c r="AA1237" s="17">
        <v>0.50469814683352199</v>
      </c>
      <c r="AB1237" s="17">
        <v>0.44763597072815497</v>
      </c>
      <c r="AC1237" s="17">
        <v>0.41936760076910101</v>
      </c>
      <c r="AD1237" s="17">
        <v>0.43095981193810801</v>
      </c>
      <c r="AE1237" s="17"/>
      <c r="AF1237" s="17">
        <v>0.46481966559405602</v>
      </c>
      <c r="AG1237" s="17">
        <v>0.42216583889526099</v>
      </c>
      <c r="AH1237" s="17"/>
      <c r="AI1237" s="17">
        <v>0.39860264377712201</v>
      </c>
      <c r="AJ1237" s="17">
        <v>0.46742818544218501</v>
      </c>
      <c r="AK1237" s="17"/>
      <c r="AL1237" s="17">
        <v>0.42840432105014498</v>
      </c>
      <c r="AM1237" s="17">
        <v>0.44738164791644602</v>
      </c>
      <c r="AN1237" s="17"/>
      <c r="AO1237" s="17">
        <v>0.42735557754278097</v>
      </c>
      <c r="AP1237" s="17">
        <v>0.45113542471784601</v>
      </c>
    </row>
    <row r="1238" spans="2:42" x14ac:dyDescent="0.35">
      <c r="B1238" t="s">
        <v>75</v>
      </c>
      <c r="C1238" s="17">
        <v>2.8701915452718298E-2</v>
      </c>
      <c r="D1238" s="17">
        <v>2.9974936862105599E-2</v>
      </c>
      <c r="E1238" s="17">
        <v>2.7056737273597201E-2</v>
      </c>
      <c r="F1238" s="17"/>
      <c r="G1238" s="17">
        <v>3.91417918760327E-2</v>
      </c>
      <c r="H1238" s="17">
        <v>3.6054092128337802E-2</v>
      </c>
      <c r="I1238" s="17">
        <v>3.1290874333931497E-2</v>
      </c>
      <c r="J1238" s="17">
        <v>3.3460243751570598E-2</v>
      </c>
      <c r="K1238" s="17">
        <v>2.1324038761742499E-2</v>
      </c>
      <c r="L1238" s="17">
        <v>1.4682223271581101E-2</v>
      </c>
      <c r="M1238" s="17"/>
      <c r="N1238" s="17">
        <v>1.7581405507507399E-2</v>
      </c>
      <c r="O1238" s="17">
        <v>2.6086186684636001E-2</v>
      </c>
      <c r="P1238" s="17">
        <v>4.5987028069133601E-2</v>
      </c>
      <c r="Q1238" s="17">
        <v>2.7256149225975499E-2</v>
      </c>
      <c r="R1238" s="17"/>
      <c r="S1238" s="17">
        <v>2.3501080507791799E-2</v>
      </c>
      <c r="T1238" s="17">
        <v>2.5907429945704299E-2</v>
      </c>
      <c r="U1238" s="17">
        <v>2.6563296035346001E-2</v>
      </c>
      <c r="V1238" s="17">
        <v>4.1646703726396103E-2</v>
      </c>
      <c r="W1238" s="17">
        <v>1.39223565331725E-2</v>
      </c>
      <c r="X1238" s="17">
        <v>2.8089993203315702E-2</v>
      </c>
      <c r="Y1238" s="17">
        <v>3.6714000961259402E-2</v>
      </c>
      <c r="Z1238" s="17">
        <v>5.0420283435333502E-2</v>
      </c>
      <c r="AA1238" s="17">
        <v>3.2950756549116798E-2</v>
      </c>
      <c r="AB1238" s="17">
        <v>2.3457452027074201E-2</v>
      </c>
      <c r="AC1238" s="17">
        <v>1.89186396729112E-2</v>
      </c>
      <c r="AD1238" s="17">
        <v>3.4470654985474802E-2</v>
      </c>
      <c r="AE1238" s="17"/>
      <c r="AF1238" s="17">
        <v>2.23988593493364E-2</v>
      </c>
      <c r="AG1238" s="17">
        <v>3.48815499450238E-2</v>
      </c>
      <c r="AH1238" s="17"/>
      <c r="AI1238" s="17">
        <v>2.1831498019671498E-2</v>
      </c>
      <c r="AJ1238" s="17">
        <v>3.1799319330664502E-2</v>
      </c>
      <c r="AK1238" s="17"/>
      <c r="AL1238" s="17">
        <v>1.0127792397167899E-2</v>
      </c>
      <c r="AM1238" s="17">
        <v>3.01134656268424E-2</v>
      </c>
      <c r="AN1238" s="17"/>
      <c r="AO1238" s="17">
        <v>1.3193992156602099E-2</v>
      </c>
      <c r="AP1238" s="17">
        <v>3.2929688447271198E-2</v>
      </c>
    </row>
    <row r="1239" spans="2:42" x14ac:dyDescent="0.35"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</row>
    <row r="1240" spans="2:42" x14ac:dyDescent="0.35">
      <c r="B1240" s="6" t="s">
        <v>473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  <c r="AD1240" s="17"/>
      <c r="AE1240" s="17"/>
      <c r="AF1240" s="17"/>
      <c r="AG1240" s="17"/>
      <c r="AH1240" s="17"/>
      <c r="AI1240" s="17"/>
      <c r="AJ1240" s="17"/>
      <c r="AK1240" s="17"/>
      <c r="AL1240" s="17"/>
      <c r="AM1240" s="17"/>
      <c r="AN1240" s="17"/>
      <c r="AO1240" s="17"/>
      <c r="AP1240" s="17"/>
    </row>
    <row r="1241" spans="2:42" x14ac:dyDescent="0.35">
      <c r="B1241" s="24" t="s">
        <v>59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7"/>
      <c r="AL1241" s="17"/>
      <c r="AM1241" s="17"/>
      <c r="AN1241" s="17"/>
      <c r="AO1241" s="17"/>
      <c r="AP1241" s="17"/>
    </row>
    <row r="1242" spans="2:42" x14ac:dyDescent="0.35">
      <c r="B1242" t="s">
        <v>461</v>
      </c>
      <c r="C1242" s="17">
        <v>0.10149322602142</v>
      </c>
      <c r="D1242" s="17">
        <v>0.119635643528003</v>
      </c>
      <c r="E1242" s="17">
        <v>8.4516567373379106E-2</v>
      </c>
      <c r="F1242" s="17"/>
      <c r="G1242" s="17">
        <v>0.19540744239333999</v>
      </c>
      <c r="H1242" s="17">
        <v>0.132058852681598</v>
      </c>
      <c r="I1242" s="17">
        <v>0.14324051416413</v>
      </c>
      <c r="J1242" s="17">
        <v>9.52352542451258E-2</v>
      </c>
      <c r="K1242" s="17">
        <v>4.4590153394560801E-2</v>
      </c>
      <c r="L1242" s="17">
        <v>2.2936111988922099E-2</v>
      </c>
      <c r="M1242" s="17"/>
      <c r="N1242" s="17">
        <v>0.110098740864668</v>
      </c>
      <c r="O1242" s="17">
        <v>0.10165393408166699</v>
      </c>
      <c r="P1242" s="17">
        <v>0.106093824110827</v>
      </c>
      <c r="Q1242" s="17">
        <v>8.7992484228801501E-2</v>
      </c>
      <c r="R1242" s="17"/>
      <c r="S1242" s="17">
        <v>0.14466140139200401</v>
      </c>
      <c r="T1242" s="17">
        <v>8.3616197262947195E-2</v>
      </c>
      <c r="U1242" s="17">
        <v>5.1340500504501799E-2</v>
      </c>
      <c r="V1242" s="17">
        <v>9.8066637712254504E-2</v>
      </c>
      <c r="W1242" s="17">
        <v>0.112821105744628</v>
      </c>
      <c r="X1242" s="17">
        <v>0.12284630623715501</v>
      </c>
      <c r="Y1242" s="17">
        <v>9.1849572833196905E-2</v>
      </c>
      <c r="Z1242" s="17">
        <v>8.4954606585434606E-2</v>
      </c>
      <c r="AA1242" s="17">
        <v>0.120253477224032</v>
      </c>
      <c r="AB1242" s="17">
        <v>6.0334126772719598E-2</v>
      </c>
      <c r="AC1242" s="17">
        <v>0.14511178481126799</v>
      </c>
      <c r="AD1242" s="17">
        <v>6.11016327903071E-2</v>
      </c>
      <c r="AE1242" s="17"/>
      <c r="AF1242" s="17">
        <v>0.10051031921689101</v>
      </c>
      <c r="AG1242" s="17">
        <v>0.103718445253472</v>
      </c>
      <c r="AH1242" s="17"/>
      <c r="AI1242" s="17">
        <v>0.1241638654315</v>
      </c>
      <c r="AJ1242" s="17">
        <v>9.1272576823812804E-2</v>
      </c>
      <c r="AK1242" s="17"/>
      <c r="AL1242" s="17">
        <v>0.109190345367752</v>
      </c>
      <c r="AM1242" s="17">
        <v>0.100908279420115</v>
      </c>
      <c r="AN1242" s="17"/>
      <c r="AO1242" s="17">
        <v>9.1900028572503303E-2</v>
      </c>
      <c r="AP1242" s="17">
        <v>0.10410852533207</v>
      </c>
    </row>
    <row r="1243" spans="2:42" x14ac:dyDescent="0.35">
      <c r="B1243" t="s">
        <v>145</v>
      </c>
      <c r="C1243" s="17">
        <v>0.133609040182957</v>
      </c>
      <c r="D1243" s="17">
        <v>0.14858304107533299</v>
      </c>
      <c r="E1243" s="17">
        <v>0.116848544100186</v>
      </c>
      <c r="F1243" s="17"/>
      <c r="G1243" s="17">
        <v>0.21901326107319799</v>
      </c>
      <c r="H1243" s="17">
        <v>0.24879852905438901</v>
      </c>
      <c r="I1243" s="17">
        <v>0.17933342731959101</v>
      </c>
      <c r="J1243" s="17">
        <v>0.100172473107347</v>
      </c>
      <c r="K1243" s="17">
        <v>5.3567481475190699E-2</v>
      </c>
      <c r="L1243" s="17">
        <v>2.5942007252252802E-2</v>
      </c>
      <c r="M1243" s="17"/>
      <c r="N1243" s="17">
        <v>0.16064874396540499</v>
      </c>
      <c r="O1243" s="17">
        <v>0.121387151048774</v>
      </c>
      <c r="P1243" s="17">
        <v>0.144264162397679</v>
      </c>
      <c r="Q1243" s="17">
        <v>0.106797032476493</v>
      </c>
      <c r="R1243" s="17"/>
      <c r="S1243" s="17">
        <v>0.16487095342019301</v>
      </c>
      <c r="T1243" s="17">
        <v>9.7859267493272895E-2</v>
      </c>
      <c r="U1243" s="17">
        <v>0.113813689200776</v>
      </c>
      <c r="V1243" s="17">
        <v>0.118992649651241</v>
      </c>
      <c r="W1243" s="17">
        <v>0.14960940168266401</v>
      </c>
      <c r="X1243" s="17">
        <v>0.16612753087771701</v>
      </c>
      <c r="Y1243" s="17">
        <v>0.16480404151214401</v>
      </c>
      <c r="Z1243" s="17">
        <v>0.107862359823094</v>
      </c>
      <c r="AA1243" s="17">
        <v>0.12881450676806999</v>
      </c>
      <c r="AB1243" s="17">
        <v>0.123858691940676</v>
      </c>
      <c r="AC1243" s="17">
        <v>0.120882552155073</v>
      </c>
      <c r="AD1243" s="17">
        <v>0.12326618622232</v>
      </c>
      <c r="AE1243" s="17"/>
      <c r="AF1243" s="17">
        <v>0.128048096240896</v>
      </c>
      <c r="AG1243" s="17">
        <v>0.141550217095989</v>
      </c>
      <c r="AH1243" s="17"/>
      <c r="AI1243" s="17">
        <v>0.16528270601365799</v>
      </c>
      <c r="AJ1243" s="17">
        <v>0.11932953878018999</v>
      </c>
      <c r="AK1243" s="17"/>
      <c r="AL1243" s="17">
        <v>0.16629284222349999</v>
      </c>
      <c r="AM1243" s="17">
        <v>0.13112521759152801</v>
      </c>
      <c r="AN1243" s="17"/>
      <c r="AO1243" s="17">
        <v>0.14911682975591201</v>
      </c>
      <c r="AP1243" s="17">
        <v>0.12938130364403799</v>
      </c>
    </row>
    <row r="1244" spans="2:42" x14ac:dyDescent="0.35">
      <c r="B1244" t="s">
        <v>147</v>
      </c>
      <c r="C1244" s="17">
        <v>9.5299518675566394E-2</v>
      </c>
      <c r="D1244" s="17">
        <v>0.10741382962505799</v>
      </c>
      <c r="E1244" s="17">
        <v>8.2825978126759695E-2</v>
      </c>
      <c r="F1244" s="17"/>
      <c r="G1244" s="17">
        <v>0.147604574337422</v>
      </c>
      <c r="H1244" s="17">
        <v>0.17617004687231899</v>
      </c>
      <c r="I1244" s="17">
        <v>0.13631714202949499</v>
      </c>
      <c r="J1244" s="17">
        <v>6.6095254743726795E-2</v>
      </c>
      <c r="K1244" s="17">
        <v>5.6680515889445997E-2</v>
      </c>
      <c r="L1244" s="17">
        <v>1.0432913662276401E-2</v>
      </c>
      <c r="M1244" s="17"/>
      <c r="N1244" s="17">
        <v>0.114102384534938</v>
      </c>
      <c r="O1244" s="17">
        <v>8.5647901603875795E-2</v>
      </c>
      <c r="P1244" s="17">
        <v>0.113433148182603</v>
      </c>
      <c r="Q1244" s="17">
        <v>6.8941595429078198E-2</v>
      </c>
      <c r="R1244" s="17"/>
      <c r="S1244" s="17">
        <v>0.12298498661734</v>
      </c>
      <c r="T1244" s="17">
        <v>9.5391456534780095E-2</v>
      </c>
      <c r="U1244" s="17">
        <v>6.8019950225651604E-2</v>
      </c>
      <c r="V1244" s="17">
        <v>7.6516598585704906E-2</v>
      </c>
      <c r="W1244" s="17">
        <v>0.122358046386033</v>
      </c>
      <c r="X1244" s="17">
        <v>0.10131138174125801</v>
      </c>
      <c r="Y1244" s="17">
        <v>7.9284108323076197E-2</v>
      </c>
      <c r="Z1244" s="17">
        <v>0.11712804850672</v>
      </c>
      <c r="AA1244" s="17">
        <v>0.101137689632569</v>
      </c>
      <c r="AB1244" s="17">
        <v>8.37062459922535E-2</v>
      </c>
      <c r="AC1244" s="17">
        <v>6.0276028475978599E-2</v>
      </c>
      <c r="AD1244" s="17">
        <v>9.9045890219482305E-2</v>
      </c>
      <c r="AE1244" s="17"/>
      <c r="AF1244" s="17">
        <v>0.10402803550145</v>
      </c>
      <c r="AG1244" s="17">
        <v>8.3606474496547706E-2</v>
      </c>
      <c r="AH1244" s="17"/>
      <c r="AI1244" s="17">
        <v>0.100418593832969</v>
      </c>
      <c r="AJ1244" s="17">
        <v>9.2991675899118997E-2</v>
      </c>
      <c r="AK1244" s="17"/>
      <c r="AL1244" s="17">
        <v>0.10593521399663799</v>
      </c>
      <c r="AM1244" s="17">
        <v>9.4491253459626501E-2</v>
      </c>
      <c r="AN1244" s="17"/>
      <c r="AO1244" s="17">
        <v>0.114661488198938</v>
      </c>
      <c r="AP1244" s="17">
        <v>9.00210548665039E-2</v>
      </c>
    </row>
    <row r="1245" spans="2:42" x14ac:dyDescent="0.35">
      <c r="B1245" t="s">
        <v>149</v>
      </c>
      <c r="C1245" s="17">
        <v>5.8280951077712098E-2</v>
      </c>
      <c r="D1245" s="17">
        <v>6.3692043623188505E-2</v>
      </c>
      <c r="E1245" s="17">
        <v>5.3420629839685797E-2</v>
      </c>
      <c r="F1245" s="17"/>
      <c r="G1245" s="17">
        <v>6.9360046726962596E-2</v>
      </c>
      <c r="H1245" s="17">
        <v>8.0278439037864094E-2</v>
      </c>
      <c r="I1245" s="17">
        <v>7.1585425958200194E-2</v>
      </c>
      <c r="J1245" s="17">
        <v>7.3555159912274404E-2</v>
      </c>
      <c r="K1245" s="17">
        <v>4.8181670573103699E-2</v>
      </c>
      <c r="L1245" s="17">
        <v>1.6416797501258799E-2</v>
      </c>
      <c r="M1245" s="17"/>
      <c r="N1245" s="17">
        <v>7.1661224604432194E-2</v>
      </c>
      <c r="O1245" s="17">
        <v>5.63552264598291E-2</v>
      </c>
      <c r="P1245" s="17">
        <v>5.2196682583796797E-2</v>
      </c>
      <c r="Q1245" s="17">
        <v>5.1961677260977002E-2</v>
      </c>
      <c r="R1245" s="17"/>
      <c r="S1245" s="17">
        <v>0.112338568930864</v>
      </c>
      <c r="T1245" s="17">
        <v>3.7864880291277103E-2</v>
      </c>
      <c r="U1245" s="17">
        <v>5.3548683639014903E-2</v>
      </c>
      <c r="V1245" s="17">
        <v>5.4005666677605098E-2</v>
      </c>
      <c r="W1245" s="17">
        <v>5.4514182021621498E-2</v>
      </c>
      <c r="X1245" s="17">
        <v>4.49889126924682E-2</v>
      </c>
      <c r="Y1245" s="17">
        <v>2.83664476454858E-2</v>
      </c>
      <c r="Z1245" s="17">
        <v>5.2408642859938299E-2</v>
      </c>
      <c r="AA1245" s="17">
        <v>7.6575793096785999E-2</v>
      </c>
      <c r="AB1245" s="17">
        <v>5.2827633503922902E-2</v>
      </c>
      <c r="AC1245" s="17">
        <v>3.7967163069574102E-2</v>
      </c>
      <c r="AD1245" s="17">
        <v>3.94261651148574E-2</v>
      </c>
      <c r="AE1245" s="17"/>
      <c r="AF1245" s="17">
        <v>5.2690024754642302E-2</v>
      </c>
      <c r="AG1245" s="17">
        <v>6.6343237033649693E-2</v>
      </c>
      <c r="AH1245" s="17"/>
      <c r="AI1245" s="17">
        <v>7.4578752283796207E-2</v>
      </c>
      <c r="AJ1245" s="17">
        <v>5.0933381130228703E-2</v>
      </c>
      <c r="AK1245" s="17"/>
      <c r="AL1245" s="17">
        <v>7.0848114961782699E-2</v>
      </c>
      <c r="AM1245" s="17">
        <v>5.7325902900430603E-2</v>
      </c>
      <c r="AN1245" s="17"/>
      <c r="AO1245" s="17">
        <v>6.3495636402082403E-2</v>
      </c>
      <c r="AP1245" s="17">
        <v>5.6859322574108001E-2</v>
      </c>
    </row>
    <row r="1246" spans="2:42" x14ac:dyDescent="0.35">
      <c r="B1246" t="s">
        <v>152</v>
      </c>
      <c r="C1246" s="17">
        <v>0.59073630511109199</v>
      </c>
      <c r="D1246" s="17">
        <v>0.53972422715594803</v>
      </c>
      <c r="E1246" s="17">
        <v>0.64263000528126302</v>
      </c>
      <c r="F1246" s="17"/>
      <c r="G1246" s="17">
        <v>0.32353235694625199</v>
      </c>
      <c r="H1246" s="17">
        <v>0.34556936402806598</v>
      </c>
      <c r="I1246" s="17">
        <v>0.44250577739144098</v>
      </c>
      <c r="J1246" s="17">
        <v>0.65040204887557596</v>
      </c>
      <c r="K1246" s="17">
        <v>0.78182758356331505</v>
      </c>
      <c r="L1246" s="17">
        <v>0.91395138388115305</v>
      </c>
      <c r="M1246" s="17"/>
      <c r="N1246" s="17">
        <v>0.52988143577604196</v>
      </c>
      <c r="O1246" s="17">
        <v>0.61724037220887595</v>
      </c>
      <c r="P1246" s="17">
        <v>0.561805927548927</v>
      </c>
      <c r="Q1246" s="17">
        <v>0.655718966782038</v>
      </c>
      <c r="R1246" s="17"/>
      <c r="S1246" s="17">
        <v>0.42734429149012598</v>
      </c>
      <c r="T1246" s="17">
        <v>0.66354203292867597</v>
      </c>
      <c r="U1246" s="17">
        <v>0.69502386034271801</v>
      </c>
      <c r="V1246" s="17">
        <v>0.61814126808218695</v>
      </c>
      <c r="W1246" s="17">
        <v>0.54467903229067804</v>
      </c>
      <c r="X1246" s="17">
        <v>0.54050408042805798</v>
      </c>
      <c r="Y1246" s="17">
        <v>0.61558643285868897</v>
      </c>
      <c r="Z1246" s="17">
        <v>0.61248456273683605</v>
      </c>
      <c r="AA1246" s="17">
        <v>0.56433634313274195</v>
      </c>
      <c r="AB1246" s="17">
        <v>0.65647703005508595</v>
      </c>
      <c r="AC1246" s="17">
        <v>0.63576247148810605</v>
      </c>
      <c r="AD1246" s="17">
        <v>0.66478669353972997</v>
      </c>
      <c r="AE1246" s="17"/>
      <c r="AF1246" s="17">
        <v>0.60070895350374198</v>
      </c>
      <c r="AG1246" s="17">
        <v>0.57670099351437898</v>
      </c>
      <c r="AH1246" s="17"/>
      <c r="AI1246" s="17">
        <v>0.52166743770410395</v>
      </c>
      <c r="AJ1246" s="17">
        <v>0.62187475919143997</v>
      </c>
      <c r="AK1246" s="17"/>
      <c r="AL1246" s="17">
        <v>0.52841808178912797</v>
      </c>
      <c r="AM1246" s="17">
        <v>0.59547221101190495</v>
      </c>
      <c r="AN1246" s="17"/>
      <c r="AO1246" s="17">
        <v>0.56501831558858695</v>
      </c>
      <c r="AP1246" s="17">
        <v>0.59774754829957599</v>
      </c>
    </row>
    <row r="1247" spans="2:42" x14ac:dyDescent="0.35">
      <c r="B1247" t="s">
        <v>75</v>
      </c>
      <c r="C1247" s="17">
        <v>2.0580958931252599E-2</v>
      </c>
      <c r="D1247" s="17">
        <v>2.0951214992469099E-2</v>
      </c>
      <c r="E1247" s="17">
        <v>1.9758275278725802E-2</v>
      </c>
      <c r="F1247" s="17"/>
      <c r="G1247" s="17">
        <v>4.50823185228253E-2</v>
      </c>
      <c r="H1247" s="17">
        <v>1.7124768325765101E-2</v>
      </c>
      <c r="I1247" s="17">
        <v>2.7017713137143701E-2</v>
      </c>
      <c r="J1247" s="17">
        <v>1.4539809115950601E-2</v>
      </c>
      <c r="K1247" s="17">
        <v>1.51525951043833E-2</v>
      </c>
      <c r="L1247" s="17">
        <v>1.03207857141369E-2</v>
      </c>
      <c r="M1247" s="17"/>
      <c r="N1247" s="17">
        <v>1.36074702545145E-2</v>
      </c>
      <c r="O1247" s="17">
        <v>1.7715414596977699E-2</v>
      </c>
      <c r="P1247" s="17">
        <v>2.2206255176167099E-2</v>
      </c>
      <c r="Q1247" s="17">
        <v>2.8588243822612401E-2</v>
      </c>
      <c r="R1247" s="17"/>
      <c r="S1247" s="17">
        <v>2.7799798149472098E-2</v>
      </c>
      <c r="T1247" s="17">
        <v>2.17261654890466E-2</v>
      </c>
      <c r="U1247" s="17">
        <v>1.8253316087338298E-2</v>
      </c>
      <c r="V1247" s="17">
        <v>3.4277179291008202E-2</v>
      </c>
      <c r="W1247" s="17">
        <v>1.6018231874374601E-2</v>
      </c>
      <c r="X1247" s="17">
        <v>2.42217880233432E-2</v>
      </c>
      <c r="Y1247" s="17">
        <v>2.0109396827407498E-2</v>
      </c>
      <c r="Z1247" s="17">
        <v>2.51617794879768E-2</v>
      </c>
      <c r="AA1247" s="17">
        <v>8.8821901458006301E-3</v>
      </c>
      <c r="AB1247" s="17">
        <v>2.27962717353422E-2</v>
      </c>
      <c r="AC1247" s="17">
        <v>0</v>
      </c>
      <c r="AD1247" s="17">
        <v>1.23734321133034E-2</v>
      </c>
      <c r="AE1247" s="17"/>
      <c r="AF1247" s="17">
        <v>1.40145707823778E-2</v>
      </c>
      <c r="AG1247" s="17">
        <v>2.8080632605962701E-2</v>
      </c>
      <c r="AH1247" s="17"/>
      <c r="AI1247" s="17">
        <v>1.3888644733973899E-2</v>
      </c>
      <c r="AJ1247" s="17">
        <v>2.3598068175209101E-2</v>
      </c>
      <c r="AK1247" s="17"/>
      <c r="AL1247" s="17">
        <v>1.9315401661199699E-2</v>
      </c>
      <c r="AM1247" s="17">
        <v>2.06771356163949E-2</v>
      </c>
      <c r="AN1247" s="17"/>
      <c r="AO1247" s="17">
        <v>1.5807701481977299E-2</v>
      </c>
      <c r="AP1247" s="17">
        <v>2.1882245283703701E-2</v>
      </c>
    </row>
    <row r="1248" spans="2:42" x14ac:dyDescent="0.35"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  <c r="AD1248" s="17"/>
      <c r="AE1248" s="17"/>
      <c r="AF1248" s="17"/>
      <c r="AG1248" s="17"/>
      <c r="AH1248" s="17"/>
      <c r="AI1248" s="17"/>
      <c r="AJ1248" s="17"/>
      <c r="AK1248" s="17"/>
      <c r="AL1248" s="17"/>
      <c r="AM1248" s="17"/>
      <c r="AN1248" s="17"/>
      <c r="AO1248" s="17"/>
      <c r="AP1248" s="17"/>
    </row>
    <row r="1249" spans="2:42" x14ac:dyDescent="0.35">
      <c r="B1249" s="6" t="s">
        <v>474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7"/>
      <c r="AL1249" s="17"/>
      <c r="AM1249" s="17"/>
      <c r="AN1249" s="17"/>
      <c r="AO1249" s="17"/>
      <c r="AP1249" s="17"/>
    </row>
    <row r="1250" spans="2:42" x14ac:dyDescent="0.35">
      <c r="B1250" s="24" t="s">
        <v>59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7"/>
      <c r="AL1250" s="17"/>
      <c r="AM1250" s="17"/>
      <c r="AN1250" s="17"/>
      <c r="AO1250" s="17"/>
      <c r="AP1250" s="17"/>
    </row>
    <row r="1251" spans="2:42" x14ac:dyDescent="0.35">
      <c r="B1251" t="s">
        <v>461</v>
      </c>
      <c r="C1251" s="17">
        <v>0.108859404933544</v>
      </c>
      <c r="D1251" s="17">
        <v>0.118299082860625</v>
      </c>
      <c r="E1251" s="17">
        <v>9.9203291872847404E-2</v>
      </c>
      <c r="F1251" s="17"/>
      <c r="G1251" s="17">
        <v>0.193140402762879</v>
      </c>
      <c r="H1251" s="17">
        <v>0.17394550140972501</v>
      </c>
      <c r="I1251" s="17">
        <v>0.15451118506448999</v>
      </c>
      <c r="J1251" s="17">
        <v>7.9953242599233407E-2</v>
      </c>
      <c r="K1251" s="17">
        <v>4.7280494070671898E-2</v>
      </c>
      <c r="L1251" s="17">
        <v>2.6889947835395701E-2</v>
      </c>
      <c r="M1251" s="17"/>
      <c r="N1251" s="17">
        <v>0.125463366892034</v>
      </c>
      <c r="O1251" s="17">
        <v>9.8655292485546803E-2</v>
      </c>
      <c r="P1251" s="17">
        <v>0.11632478345905201</v>
      </c>
      <c r="Q1251" s="17">
        <v>9.5019017003200104E-2</v>
      </c>
      <c r="R1251" s="17"/>
      <c r="S1251" s="17">
        <v>0.152701402714393</v>
      </c>
      <c r="T1251" s="17">
        <v>7.7715812454566102E-2</v>
      </c>
      <c r="U1251" s="17">
        <v>9.5116770944050105E-2</v>
      </c>
      <c r="V1251" s="17">
        <v>7.1813328818712205E-2</v>
      </c>
      <c r="W1251" s="17">
        <v>0.10337381907225</v>
      </c>
      <c r="X1251" s="17">
        <v>0.141255083841273</v>
      </c>
      <c r="Y1251" s="17">
        <v>0.12462719569446799</v>
      </c>
      <c r="Z1251" s="17">
        <v>0.135379912459901</v>
      </c>
      <c r="AA1251" s="17">
        <v>0.10045001767031</v>
      </c>
      <c r="AB1251" s="17">
        <v>9.2753325364093503E-2</v>
      </c>
      <c r="AC1251" s="17">
        <v>0.117144334894415</v>
      </c>
      <c r="AD1251" s="17">
        <v>9.0766474152414303E-2</v>
      </c>
      <c r="AE1251" s="17"/>
      <c r="AF1251" s="17">
        <v>0.102528495023403</v>
      </c>
      <c r="AG1251" s="17">
        <v>0.11836826336827</v>
      </c>
      <c r="AH1251" s="17"/>
      <c r="AI1251" s="17">
        <v>0.128565787618134</v>
      </c>
      <c r="AJ1251" s="17">
        <v>9.9975137457459298E-2</v>
      </c>
      <c r="AK1251" s="17"/>
      <c r="AL1251" s="17">
        <v>8.3478336520371496E-2</v>
      </c>
      <c r="AM1251" s="17">
        <v>0.11078825247218201</v>
      </c>
      <c r="AN1251" s="17"/>
      <c r="AO1251" s="17">
        <v>0.10224103660589499</v>
      </c>
      <c r="AP1251" s="17">
        <v>0.11066370576411599</v>
      </c>
    </row>
    <row r="1252" spans="2:42" x14ac:dyDescent="0.35">
      <c r="B1252" t="s">
        <v>145</v>
      </c>
      <c r="C1252" s="17">
        <v>0.150665913613309</v>
      </c>
      <c r="D1252" s="17">
        <v>0.16699518666673799</v>
      </c>
      <c r="E1252" s="17">
        <v>0.13517293640656</v>
      </c>
      <c r="F1252" s="17"/>
      <c r="G1252" s="17">
        <v>0.223158283978277</v>
      </c>
      <c r="H1252" s="17">
        <v>0.24658107811538499</v>
      </c>
      <c r="I1252" s="17">
        <v>0.18527212578430599</v>
      </c>
      <c r="J1252" s="17">
        <v>0.136729597857361</v>
      </c>
      <c r="K1252" s="17">
        <v>9.3438368617050196E-2</v>
      </c>
      <c r="L1252" s="17">
        <v>4.5295405435691903E-2</v>
      </c>
      <c r="M1252" s="17"/>
      <c r="N1252" s="17">
        <v>0.18673727026053299</v>
      </c>
      <c r="O1252" s="17">
        <v>0.116815645945511</v>
      </c>
      <c r="P1252" s="17">
        <v>0.162122701154261</v>
      </c>
      <c r="Q1252" s="17">
        <v>0.13606161124614599</v>
      </c>
      <c r="R1252" s="17"/>
      <c r="S1252" s="17">
        <v>0.16971257977863699</v>
      </c>
      <c r="T1252" s="17">
        <v>0.152451125999501</v>
      </c>
      <c r="U1252" s="17">
        <v>0.113584159565322</v>
      </c>
      <c r="V1252" s="17">
        <v>0.152859177586151</v>
      </c>
      <c r="W1252" s="17">
        <v>0.14084592796943099</v>
      </c>
      <c r="X1252" s="17">
        <v>0.16521495806977801</v>
      </c>
      <c r="Y1252" s="17">
        <v>0.14972846399853099</v>
      </c>
      <c r="Z1252" s="17">
        <v>0.167577197573054</v>
      </c>
      <c r="AA1252" s="17">
        <v>0.16778464281848399</v>
      </c>
      <c r="AB1252" s="17">
        <v>0.11101982406868301</v>
      </c>
      <c r="AC1252" s="17">
        <v>0.129819082965584</v>
      </c>
      <c r="AD1252" s="17">
        <v>0.19684223060636999</v>
      </c>
      <c r="AE1252" s="17"/>
      <c r="AF1252" s="17">
        <v>0.15737918888692001</v>
      </c>
      <c r="AG1252" s="17">
        <v>0.14293861271373601</v>
      </c>
      <c r="AH1252" s="17"/>
      <c r="AI1252" s="17">
        <v>0.18556294947167901</v>
      </c>
      <c r="AJ1252" s="17">
        <v>0.134933213926588</v>
      </c>
      <c r="AK1252" s="17"/>
      <c r="AL1252" s="17">
        <v>0.17480916167527499</v>
      </c>
      <c r="AM1252" s="17">
        <v>0.148831134878191</v>
      </c>
      <c r="AN1252" s="17"/>
      <c r="AO1252" s="17">
        <v>0.17843405635780399</v>
      </c>
      <c r="AP1252" s="17">
        <v>0.143095757264041</v>
      </c>
    </row>
    <row r="1253" spans="2:42" x14ac:dyDescent="0.35">
      <c r="B1253" t="s">
        <v>147</v>
      </c>
      <c r="C1253" s="17">
        <v>0.137208640105347</v>
      </c>
      <c r="D1253" s="17">
        <v>0.15036805464727299</v>
      </c>
      <c r="E1253" s="17">
        <v>0.12339185357371001</v>
      </c>
      <c r="F1253" s="17"/>
      <c r="G1253" s="17">
        <v>0.23750090015942099</v>
      </c>
      <c r="H1253" s="17">
        <v>0.183318145107386</v>
      </c>
      <c r="I1253" s="17">
        <v>0.151203399446697</v>
      </c>
      <c r="J1253" s="17">
        <v>0.12348833159676199</v>
      </c>
      <c r="K1253" s="17">
        <v>8.3235966598673702E-2</v>
      </c>
      <c r="L1253" s="17">
        <v>6.8375791965767693E-2</v>
      </c>
      <c r="M1253" s="17"/>
      <c r="N1253" s="17">
        <v>0.13969492865018801</v>
      </c>
      <c r="O1253" s="17">
        <v>0.13299717896009999</v>
      </c>
      <c r="P1253" s="17">
        <v>0.15248737040528301</v>
      </c>
      <c r="Q1253" s="17">
        <v>0.12596208197613001</v>
      </c>
      <c r="R1253" s="17"/>
      <c r="S1253" s="17">
        <v>0.19171772546895699</v>
      </c>
      <c r="T1253" s="17">
        <v>0.13015216852479999</v>
      </c>
      <c r="U1253" s="17">
        <v>8.0686753478880394E-2</v>
      </c>
      <c r="V1253" s="17">
        <v>0.11954797254057301</v>
      </c>
      <c r="W1253" s="17">
        <v>0.189751040984212</v>
      </c>
      <c r="X1253" s="17">
        <v>0.11738516538947601</v>
      </c>
      <c r="Y1253" s="17">
        <v>0.108131558292027</v>
      </c>
      <c r="Z1253" s="17">
        <v>0.138516866757009</v>
      </c>
      <c r="AA1253" s="17">
        <v>0.17058708490688201</v>
      </c>
      <c r="AB1253" s="17">
        <v>0.110930190270616</v>
      </c>
      <c r="AC1253" s="17">
        <v>0.14135550474564401</v>
      </c>
      <c r="AD1253" s="17">
        <v>7.9495195520597597E-2</v>
      </c>
      <c r="AE1253" s="17"/>
      <c r="AF1253" s="17">
        <v>0.133763824190088</v>
      </c>
      <c r="AG1253" s="17">
        <v>0.14307300022769401</v>
      </c>
      <c r="AH1253" s="17"/>
      <c r="AI1253" s="17">
        <v>0.16039431656154701</v>
      </c>
      <c r="AJ1253" s="17">
        <v>0.126755795737725</v>
      </c>
      <c r="AK1253" s="17"/>
      <c r="AL1253" s="17">
        <v>0.16486161436237801</v>
      </c>
      <c r="AM1253" s="17">
        <v>0.13510713789655801</v>
      </c>
      <c r="AN1253" s="17"/>
      <c r="AO1253" s="17">
        <v>0.14778800384683199</v>
      </c>
      <c r="AP1253" s="17">
        <v>0.13432449195270599</v>
      </c>
    </row>
    <row r="1254" spans="2:42" x14ac:dyDescent="0.35">
      <c r="B1254" t="s">
        <v>149</v>
      </c>
      <c r="C1254" s="17">
        <v>9.3961551903501001E-2</v>
      </c>
      <c r="D1254" s="17">
        <v>9.2849166087103793E-2</v>
      </c>
      <c r="E1254" s="17">
        <v>9.5728812839213195E-2</v>
      </c>
      <c r="F1254" s="17"/>
      <c r="G1254" s="17">
        <v>9.2064741484210996E-2</v>
      </c>
      <c r="H1254" s="17">
        <v>0.101953244587678</v>
      </c>
      <c r="I1254" s="17">
        <v>0.115246526619922</v>
      </c>
      <c r="J1254" s="17">
        <v>0.122881811280824</v>
      </c>
      <c r="K1254" s="17">
        <v>8.8467642573187205E-2</v>
      </c>
      <c r="L1254" s="17">
        <v>5.15515312048411E-2</v>
      </c>
      <c r="M1254" s="17"/>
      <c r="N1254" s="17">
        <v>0.11287381280766599</v>
      </c>
      <c r="O1254" s="17">
        <v>8.7305741605751497E-2</v>
      </c>
      <c r="P1254" s="17">
        <v>9.4164181270444902E-2</v>
      </c>
      <c r="Q1254" s="17">
        <v>8.1523985272068097E-2</v>
      </c>
      <c r="R1254" s="17"/>
      <c r="S1254" s="17">
        <v>0.109386370955263</v>
      </c>
      <c r="T1254" s="17">
        <v>8.1120391417954504E-2</v>
      </c>
      <c r="U1254" s="17">
        <v>7.8599831151645802E-2</v>
      </c>
      <c r="V1254" s="17">
        <v>0.10554108387364899</v>
      </c>
      <c r="W1254" s="17">
        <v>9.5293911259004396E-2</v>
      </c>
      <c r="X1254" s="17">
        <v>7.8939731604835695E-2</v>
      </c>
      <c r="Y1254" s="17">
        <v>8.6339376744189095E-2</v>
      </c>
      <c r="Z1254" s="17">
        <v>5.4229100353830099E-2</v>
      </c>
      <c r="AA1254" s="17">
        <v>0.101478701934594</v>
      </c>
      <c r="AB1254" s="17">
        <v>0.102405872331866</v>
      </c>
      <c r="AC1254" s="17">
        <v>0.103668124054612</v>
      </c>
      <c r="AD1254" s="17">
        <v>0.130104681910821</v>
      </c>
      <c r="AE1254" s="17"/>
      <c r="AF1254" s="17">
        <v>8.5681711774402605E-2</v>
      </c>
      <c r="AG1254" s="17">
        <v>0.104346628235557</v>
      </c>
      <c r="AH1254" s="17"/>
      <c r="AI1254" s="17">
        <v>9.1227504930513695E-2</v>
      </c>
      <c r="AJ1254" s="17">
        <v>9.5194147707052104E-2</v>
      </c>
      <c r="AK1254" s="17"/>
      <c r="AL1254" s="17">
        <v>0.109153815469162</v>
      </c>
      <c r="AM1254" s="17">
        <v>9.2807007906063693E-2</v>
      </c>
      <c r="AN1254" s="17"/>
      <c r="AO1254" s="17">
        <v>0.100878613485212</v>
      </c>
      <c r="AP1254" s="17">
        <v>9.2075821261272506E-2</v>
      </c>
    </row>
    <row r="1255" spans="2:42" x14ac:dyDescent="0.35">
      <c r="B1255" t="s">
        <v>152</v>
      </c>
      <c r="C1255" s="17">
        <v>0.48962646084624301</v>
      </c>
      <c r="D1255" s="17">
        <v>0.45441981728272901</v>
      </c>
      <c r="E1255" s="17">
        <v>0.52535620414558604</v>
      </c>
      <c r="F1255" s="17"/>
      <c r="G1255" s="17">
        <v>0.208960402338736</v>
      </c>
      <c r="H1255" s="17">
        <v>0.27874980387653803</v>
      </c>
      <c r="I1255" s="17">
        <v>0.37507316856295198</v>
      </c>
      <c r="J1255" s="17">
        <v>0.52738281244207896</v>
      </c>
      <c r="K1255" s="17">
        <v>0.66823189196949895</v>
      </c>
      <c r="L1255" s="17">
        <v>0.79257332473526898</v>
      </c>
      <c r="M1255" s="17"/>
      <c r="N1255" s="17">
        <v>0.42444237538182999</v>
      </c>
      <c r="O1255" s="17">
        <v>0.54044476642053596</v>
      </c>
      <c r="P1255" s="17">
        <v>0.45255149359549401</v>
      </c>
      <c r="Q1255" s="17">
        <v>0.54136279936590204</v>
      </c>
      <c r="R1255" s="17"/>
      <c r="S1255" s="17">
        <v>0.350032643793525</v>
      </c>
      <c r="T1255" s="17">
        <v>0.54159058087843803</v>
      </c>
      <c r="U1255" s="17">
        <v>0.60156329117894702</v>
      </c>
      <c r="V1255" s="17">
        <v>0.52555103023151095</v>
      </c>
      <c r="W1255" s="17">
        <v>0.46105771132488199</v>
      </c>
      <c r="X1255" s="17">
        <v>0.46753843348732499</v>
      </c>
      <c r="Y1255" s="17">
        <v>0.51499699826971101</v>
      </c>
      <c r="Z1255" s="17">
        <v>0.48940186991090001</v>
      </c>
      <c r="AA1255" s="17">
        <v>0.44240834616708002</v>
      </c>
      <c r="AB1255" s="17">
        <v>0.56104174364327797</v>
      </c>
      <c r="AC1255" s="17">
        <v>0.50801295333974505</v>
      </c>
      <c r="AD1255" s="17">
        <v>0.50279141780979697</v>
      </c>
      <c r="AE1255" s="17"/>
      <c r="AF1255" s="17">
        <v>0.50696777368114398</v>
      </c>
      <c r="AG1255" s="17">
        <v>0.46675749543751699</v>
      </c>
      <c r="AH1255" s="17"/>
      <c r="AI1255" s="17">
        <v>0.42237479861316901</v>
      </c>
      <c r="AJ1255" s="17">
        <v>0.51994566072441895</v>
      </c>
      <c r="AK1255" s="17"/>
      <c r="AL1255" s="17">
        <v>0.45323919363637599</v>
      </c>
      <c r="AM1255" s="17">
        <v>0.49239173020579102</v>
      </c>
      <c r="AN1255" s="17"/>
      <c r="AO1255" s="17">
        <v>0.45747458211807901</v>
      </c>
      <c r="AP1255" s="17">
        <v>0.49839171213202399</v>
      </c>
    </row>
    <row r="1256" spans="2:42" x14ac:dyDescent="0.35">
      <c r="B1256" t="s">
        <v>75</v>
      </c>
      <c r="C1256" s="17">
        <v>1.9678028598055501E-2</v>
      </c>
      <c r="D1256" s="17">
        <v>1.70686924555324E-2</v>
      </c>
      <c r="E1256" s="17">
        <v>2.1146901162083401E-2</v>
      </c>
      <c r="F1256" s="17"/>
      <c r="G1256" s="17">
        <v>4.51752692764762E-2</v>
      </c>
      <c r="H1256" s="17">
        <v>1.5452226903287399E-2</v>
      </c>
      <c r="I1256" s="17">
        <v>1.8693594521633002E-2</v>
      </c>
      <c r="J1256" s="17">
        <v>9.5642042237401598E-3</v>
      </c>
      <c r="K1256" s="17">
        <v>1.9345636170917901E-2</v>
      </c>
      <c r="L1256" s="17">
        <v>1.53139988230347E-2</v>
      </c>
      <c r="M1256" s="17"/>
      <c r="N1256" s="17">
        <v>1.07882460077491E-2</v>
      </c>
      <c r="O1256" s="17">
        <v>2.37813745825553E-2</v>
      </c>
      <c r="P1256" s="17">
        <v>2.2349470115466001E-2</v>
      </c>
      <c r="Q1256" s="17">
        <v>2.0070505136554201E-2</v>
      </c>
      <c r="R1256" s="17"/>
      <c r="S1256" s="17">
        <v>2.64492772892264E-2</v>
      </c>
      <c r="T1256" s="17">
        <v>1.6969920724740701E-2</v>
      </c>
      <c r="U1256" s="17">
        <v>3.04491936811551E-2</v>
      </c>
      <c r="V1256" s="17">
        <v>2.4687406949404099E-2</v>
      </c>
      <c r="W1256" s="17">
        <v>9.6775893902203407E-3</v>
      </c>
      <c r="X1256" s="17">
        <v>2.9666627607312201E-2</v>
      </c>
      <c r="Y1256" s="17">
        <v>1.6176407001074301E-2</v>
      </c>
      <c r="Z1256" s="17">
        <v>1.48950529453067E-2</v>
      </c>
      <c r="AA1256" s="17">
        <v>1.7291206502650501E-2</v>
      </c>
      <c r="AB1256" s="17">
        <v>2.1849044321463101E-2</v>
      </c>
      <c r="AC1256" s="17">
        <v>0</v>
      </c>
      <c r="AD1256" s="17">
        <v>0</v>
      </c>
      <c r="AE1256" s="17"/>
      <c r="AF1256" s="17">
        <v>1.3679006444041301E-2</v>
      </c>
      <c r="AG1256" s="17">
        <v>2.4516000017226099E-2</v>
      </c>
      <c r="AH1256" s="17"/>
      <c r="AI1256" s="17">
        <v>1.1874642804957199E-2</v>
      </c>
      <c r="AJ1256" s="17">
        <v>2.3196044446756801E-2</v>
      </c>
      <c r="AK1256" s="17"/>
      <c r="AL1256" s="17">
        <v>1.4457878336436501E-2</v>
      </c>
      <c r="AM1256" s="17">
        <v>2.0074736641213401E-2</v>
      </c>
      <c r="AN1256" s="17"/>
      <c r="AO1256" s="17">
        <v>1.3183707586179001E-2</v>
      </c>
      <c r="AP1256" s="17">
        <v>2.1448511625840699E-2</v>
      </c>
    </row>
    <row r="1257" spans="2:42" x14ac:dyDescent="0.35"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  <c r="AD1257" s="17"/>
      <c r="AE1257" s="17"/>
      <c r="AF1257" s="17"/>
      <c r="AG1257" s="17"/>
      <c r="AH1257" s="17"/>
      <c r="AI1257" s="17"/>
      <c r="AJ1257" s="17"/>
      <c r="AK1257" s="17"/>
      <c r="AL1257" s="17"/>
      <c r="AM1257" s="17"/>
      <c r="AN1257" s="17"/>
      <c r="AO1257" s="17"/>
      <c r="AP1257" s="17"/>
    </row>
    <row r="1258" spans="2:42" x14ac:dyDescent="0.35">
      <c r="B1258" s="6" t="s">
        <v>475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7"/>
      <c r="AB1258" s="17"/>
      <c r="AC1258" s="17"/>
      <c r="AD1258" s="17"/>
      <c r="AE1258" s="17"/>
      <c r="AF1258" s="17"/>
      <c r="AG1258" s="17"/>
      <c r="AH1258" s="17"/>
      <c r="AI1258" s="17"/>
      <c r="AJ1258" s="17"/>
      <c r="AK1258" s="17"/>
      <c r="AL1258" s="17"/>
      <c r="AM1258" s="17"/>
      <c r="AN1258" s="17"/>
      <c r="AO1258" s="17"/>
      <c r="AP1258" s="17"/>
    </row>
    <row r="1259" spans="2:42" x14ac:dyDescent="0.35">
      <c r="B1259" s="24" t="s">
        <v>59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  <c r="AA1259" s="17"/>
      <c r="AB1259" s="17"/>
      <c r="AC1259" s="17"/>
      <c r="AD1259" s="17"/>
      <c r="AE1259" s="17"/>
      <c r="AF1259" s="17"/>
      <c r="AG1259" s="17"/>
      <c r="AH1259" s="17"/>
      <c r="AI1259" s="17"/>
      <c r="AJ1259" s="17"/>
      <c r="AK1259" s="17"/>
      <c r="AL1259" s="17"/>
      <c r="AM1259" s="17"/>
      <c r="AN1259" s="17"/>
      <c r="AO1259" s="17"/>
      <c r="AP1259" s="17"/>
    </row>
    <row r="1260" spans="2:42" x14ac:dyDescent="0.35">
      <c r="B1260" t="s">
        <v>461</v>
      </c>
      <c r="C1260" s="17">
        <v>6.4204338240564901E-2</v>
      </c>
      <c r="D1260" s="17">
        <v>7.9178393973260097E-2</v>
      </c>
      <c r="E1260" s="17">
        <v>4.9287606658477701E-2</v>
      </c>
      <c r="F1260" s="17"/>
      <c r="G1260" s="17">
        <v>0.12932382867119599</v>
      </c>
      <c r="H1260" s="17">
        <v>0.106729588964844</v>
      </c>
      <c r="I1260" s="17">
        <v>8.2123937230601698E-2</v>
      </c>
      <c r="J1260" s="17">
        <v>4.4102038901141699E-2</v>
      </c>
      <c r="K1260" s="17">
        <v>2.6399429613879501E-2</v>
      </c>
      <c r="L1260" s="17">
        <v>1.2977047293066001E-2</v>
      </c>
      <c r="M1260" s="17"/>
      <c r="N1260" s="17">
        <v>7.9953107445272495E-2</v>
      </c>
      <c r="O1260" s="17">
        <v>5.6622518068507099E-2</v>
      </c>
      <c r="P1260" s="17">
        <v>6.9938856898728294E-2</v>
      </c>
      <c r="Q1260" s="17">
        <v>4.7978221910213802E-2</v>
      </c>
      <c r="R1260" s="17"/>
      <c r="S1260" s="17">
        <v>0.10722654884468399</v>
      </c>
      <c r="T1260" s="17">
        <v>4.9246359260053302E-2</v>
      </c>
      <c r="U1260" s="17">
        <v>5.6402530295411098E-2</v>
      </c>
      <c r="V1260" s="17">
        <v>6.1839820216747499E-2</v>
      </c>
      <c r="W1260" s="17">
        <v>7.6761691204401697E-2</v>
      </c>
      <c r="X1260" s="17">
        <v>7.9287728120661802E-2</v>
      </c>
      <c r="Y1260" s="17">
        <v>4.42990720218846E-2</v>
      </c>
      <c r="Z1260" s="17">
        <v>4.2382072947063802E-2</v>
      </c>
      <c r="AA1260" s="17">
        <v>5.92710083934345E-2</v>
      </c>
      <c r="AB1260" s="17">
        <v>3.68365408701299E-2</v>
      </c>
      <c r="AC1260" s="17">
        <v>0.10262819051255299</v>
      </c>
      <c r="AD1260" s="17">
        <v>0</v>
      </c>
      <c r="AE1260" s="17"/>
      <c r="AF1260" s="17">
        <v>6.0818702476110001E-2</v>
      </c>
      <c r="AG1260" s="17">
        <v>6.9342492395228994E-2</v>
      </c>
      <c r="AH1260" s="17"/>
      <c r="AI1260" s="17">
        <v>8.5705071561404195E-2</v>
      </c>
      <c r="AJ1260" s="17">
        <v>5.4511120118719197E-2</v>
      </c>
      <c r="AK1260" s="17"/>
      <c r="AL1260" s="17">
        <v>9.3814818655709897E-2</v>
      </c>
      <c r="AM1260" s="17">
        <v>6.1954074329806298E-2</v>
      </c>
      <c r="AN1260" s="17"/>
      <c r="AO1260" s="17">
        <v>6.5145873397974396E-2</v>
      </c>
      <c r="AP1260" s="17">
        <v>6.3947656747117304E-2</v>
      </c>
    </row>
    <row r="1261" spans="2:42" x14ac:dyDescent="0.35">
      <c r="B1261" t="s">
        <v>145</v>
      </c>
      <c r="C1261" s="17">
        <v>0.12927145371433901</v>
      </c>
      <c r="D1261" s="17">
        <v>0.17233263708058</v>
      </c>
      <c r="E1261" s="17">
        <v>8.7524914990191993E-2</v>
      </c>
      <c r="F1261" s="17"/>
      <c r="G1261" s="17">
        <v>0.204839109400001</v>
      </c>
      <c r="H1261" s="17">
        <v>0.21935814429111899</v>
      </c>
      <c r="I1261" s="17">
        <v>0.16235815941948201</v>
      </c>
      <c r="J1261" s="17">
        <v>0.106385805209919</v>
      </c>
      <c r="K1261" s="17">
        <v>6.1509025069690401E-2</v>
      </c>
      <c r="L1261" s="17">
        <v>4.21859004986306E-2</v>
      </c>
      <c r="M1261" s="17"/>
      <c r="N1261" s="17">
        <v>0.17124488139913499</v>
      </c>
      <c r="O1261" s="17">
        <v>0.115168043799994</v>
      </c>
      <c r="P1261" s="17">
        <v>0.143059391666709</v>
      </c>
      <c r="Q1261" s="17">
        <v>8.5625642648071404E-2</v>
      </c>
      <c r="R1261" s="17"/>
      <c r="S1261" s="17">
        <v>0.17616270498150399</v>
      </c>
      <c r="T1261" s="17">
        <v>0.117186754248544</v>
      </c>
      <c r="U1261" s="17">
        <v>9.8980828148381605E-2</v>
      </c>
      <c r="V1261" s="17">
        <v>0.121799448742966</v>
      </c>
      <c r="W1261" s="17">
        <v>0.119850414307502</v>
      </c>
      <c r="X1261" s="17">
        <v>0.114133946439608</v>
      </c>
      <c r="Y1261" s="17">
        <v>0.16028132385232199</v>
      </c>
      <c r="Z1261" s="17">
        <v>9.5084626829137195E-2</v>
      </c>
      <c r="AA1261" s="17">
        <v>0.123503141410183</v>
      </c>
      <c r="AB1261" s="17">
        <v>0.118055858296416</v>
      </c>
      <c r="AC1261" s="17">
        <v>0.15303707288201099</v>
      </c>
      <c r="AD1261" s="17">
        <v>0.111621139756599</v>
      </c>
      <c r="AE1261" s="17"/>
      <c r="AF1261" s="17">
        <v>0.138590573327842</v>
      </c>
      <c r="AG1261" s="17">
        <v>0.117082011448156</v>
      </c>
      <c r="AH1261" s="17"/>
      <c r="AI1261" s="17">
        <v>0.182202913058294</v>
      </c>
      <c r="AJ1261" s="17">
        <v>0.105408259223607</v>
      </c>
      <c r="AK1261" s="17"/>
      <c r="AL1261" s="17">
        <v>0.15853528802125699</v>
      </c>
      <c r="AM1261" s="17">
        <v>0.12704753335546501</v>
      </c>
      <c r="AN1261" s="17"/>
      <c r="AO1261" s="17">
        <v>0.15326344132901901</v>
      </c>
      <c r="AP1261" s="17">
        <v>0.122730753493801</v>
      </c>
    </row>
    <row r="1262" spans="2:42" x14ac:dyDescent="0.35">
      <c r="B1262" t="s">
        <v>147</v>
      </c>
      <c r="C1262" s="17">
        <v>0.121077189844397</v>
      </c>
      <c r="D1262" s="17">
        <v>0.13205641664943199</v>
      </c>
      <c r="E1262" s="17">
        <v>0.109992861777158</v>
      </c>
      <c r="F1262" s="17"/>
      <c r="G1262" s="17">
        <v>0.13709257589288501</v>
      </c>
      <c r="H1262" s="17">
        <v>0.18669877257765399</v>
      </c>
      <c r="I1262" s="17">
        <v>0.156348685964428</v>
      </c>
      <c r="J1262" s="17">
        <v>0.11579884732911</v>
      </c>
      <c r="K1262" s="17">
        <v>8.94277841859763E-2</v>
      </c>
      <c r="L1262" s="17">
        <v>5.3520414279435102E-2</v>
      </c>
      <c r="M1262" s="17"/>
      <c r="N1262" s="17">
        <v>0.126967010397532</v>
      </c>
      <c r="O1262" s="17">
        <v>0.119586537017122</v>
      </c>
      <c r="P1262" s="17">
        <v>0.121549199018126</v>
      </c>
      <c r="Q1262" s="17">
        <v>0.116074762175672</v>
      </c>
      <c r="R1262" s="17"/>
      <c r="S1262" s="17">
        <v>0.143488823037629</v>
      </c>
      <c r="T1262" s="17">
        <v>9.8921734303521303E-2</v>
      </c>
      <c r="U1262" s="17">
        <v>8.77053908539316E-2</v>
      </c>
      <c r="V1262" s="17">
        <v>0.105491412648456</v>
      </c>
      <c r="W1262" s="17">
        <v>0.14522320225643501</v>
      </c>
      <c r="X1262" s="17">
        <v>0.115442412153516</v>
      </c>
      <c r="Y1262" s="17">
        <v>0.108277399268409</v>
      </c>
      <c r="Z1262" s="17">
        <v>0.13311077854870401</v>
      </c>
      <c r="AA1262" s="17">
        <v>0.127383852400274</v>
      </c>
      <c r="AB1262" s="17">
        <v>0.14367015316721299</v>
      </c>
      <c r="AC1262" s="17">
        <v>7.1315869348691302E-2</v>
      </c>
      <c r="AD1262" s="17">
        <v>0.219075928211967</v>
      </c>
      <c r="AE1262" s="17"/>
      <c r="AF1262" s="17">
        <v>0.13340553738463701</v>
      </c>
      <c r="AG1262" s="17">
        <v>0.10550903271706299</v>
      </c>
      <c r="AH1262" s="17"/>
      <c r="AI1262" s="17">
        <v>0.134872542808847</v>
      </c>
      <c r="AJ1262" s="17">
        <v>0.11485780358641</v>
      </c>
      <c r="AK1262" s="17"/>
      <c r="AL1262" s="17">
        <v>0.15263444943594801</v>
      </c>
      <c r="AM1262" s="17">
        <v>0.11867897943424099</v>
      </c>
      <c r="AN1262" s="17"/>
      <c r="AO1262" s="17">
        <v>0.13236513826351401</v>
      </c>
      <c r="AP1262" s="17">
        <v>0.11799986720235101</v>
      </c>
    </row>
    <row r="1263" spans="2:42" x14ac:dyDescent="0.35">
      <c r="B1263" t="s">
        <v>149</v>
      </c>
      <c r="C1263" s="17">
        <v>0.103937144094016</v>
      </c>
      <c r="D1263" s="17">
        <v>0.117772739318727</v>
      </c>
      <c r="E1263" s="17">
        <v>9.0608736924898903E-2</v>
      </c>
      <c r="F1263" s="17"/>
      <c r="G1263" s="17">
        <v>0.107733687410487</v>
      </c>
      <c r="H1263" s="17">
        <v>0.12694719404867999</v>
      </c>
      <c r="I1263" s="17">
        <v>0.120611169221192</v>
      </c>
      <c r="J1263" s="17">
        <v>0.121101816689866</v>
      </c>
      <c r="K1263" s="17">
        <v>9.6615145375988698E-2</v>
      </c>
      <c r="L1263" s="17">
        <v>5.9974469869129098E-2</v>
      </c>
      <c r="M1263" s="17"/>
      <c r="N1263" s="17">
        <v>0.123453464767556</v>
      </c>
      <c r="O1263" s="17">
        <v>9.6374048429283404E-2</v>
      </c>
      <c r="P1263" s="17">
        <v>9.9427583518832102E-2</v>
      </c>
      <c r="Q1263" s="17">
        <v>9.6069295024445195E-2</v>
      </c>
      <c r="R1263" s="17"/>
      <c r="S1263" s="17">
        <v>0.14173826574388201</v>
      </c>
      <c r="T1263" s="17">
        <v>7.5916830053937207E-2</v>
      </c>
      <c r="U1263" s="17">
        <v>9.8764405454025803E-2</v>
      </c>
      <c r="V1263" s="17">
        <v>0.10352287371563999</v>
      </c>
      <c r="W1263" s="17">
        <v>0.11607800008744799</v>
      </c>
      <c r="X1263" s="17">
        <v>0.11989089082519799</v>
      </c>
      <c r="Y1263" s="17">
        <v>8.8529222880696895E-2</v>
      </c>
      <c r="Z1263" s="17">
        <v>9.9033273569295394E-2</v>
      </c>
      <c r="AA1263" s="17">
        <v>0.103829987827892</v>
      </c>
      <c r="AB1263" s="17">
        <v>8.3538099603577498E-2</v>
      </c>
      <c r="AC1263" s="17">
        <v>7.3494621023414503E-2</v>
      </c>
      <c r="AD1263" s="17">
        <v>0.14778406089968299</v>
      </c>
      <c r="AE1263" s="17"/>
      <c r="AF1263" s="17">
        <v>9.9117617686344001E-2</v>
      </c>
      <c r="AG1263" s="17">
        <v>0.11136244657814</v>
      </c>
      <c r="AH1263" s="17"/>
      <c r="AI1263" s="17">
        <v>0.11073319029930601</v>
      </c>
      <c r="AJ1263" s="17">
        <v>0.100873269143753</v>
      </c>
      <c r="AK1263" s="17"/>
      <c r="AL1263" s="17">
        <v>9.5279457728725897E-2</v>
      </c>
      <c r="AM1263" s="17">
        <v>0.10459508948717899</v>
      </c>
      <c r="AN1263" s="17"/>
      <c r="AO1263" s="17">
        <v>0.107679942925483</v>
      </c>
      <c r="AP1263" s="17">
        <v>0.102916781565677</v>
      </c>
    </row>
    <row r="1264" spans="2:42" x14ac:dyDescent="0.35">
      <c r="B1264" t="s">
        <v>152</v>
      </c>
      <c r="C1264" s="17">
        <v>0.55798430289212397</v>
      </c>
      <c r="D1264" s="17">
        <v>0.473288235901271</v>
      </c>
      <c r="E1264" s="17">
        <v>0.64191330509704703</v>
      </c>
      <c r="F1264" s="17"/>
      <c r="G1264" s="17">
        <v>0.371491136158622</v>
      </c>
      <c r="H1264" s="17">
        <v>0.33914295484639201</v>
      </c>
      <c r="I1264" s="17">
        <v>0.45107499767411502</v>
      </c>
      <c r="J1264" s="17">
        <v>0.59624298668826703</v>
      </c>
      <c r="K1264" s="17">
        <v>0.71104354573787698</v>
      </c>
      <c r="L1264" s="17">
        <v>0.81493646961436805</v>
      </c>
      <c r="M1264" s="17"/>
      <c r="N1264" s="17">
        <v>0.48504201956404402</v>
      </c>
      <c r="O1264" s="17">
        <v>0.587624319631737</v>
      </c>
      <c r="P1264" s="17">
        <v>0.53465727186795098</v>
      </c>
      <c r="Q1264" s="17">
        <v>0.62879899967182495</v>
      </c>
      <c r="R1264" s="17"/>
      <c r="S1264" s="17">
        <v>0.405962116144092</v>
      </c>
      <c r="T1264" s="17">
        <v>0.63302897746997999</v>
      </c>
      <c r="U1264" s="17">
        <v>0.62461285861690197</v>
      </c>
      <c r="V1264" s="17">
        <v>0.58165086988875703</v>
      </c>
      <c r="W1264" s="17">
        <v>0.52313258585056499</v>
      </c>
      <c r="X1264" s="17">
        <v>0.55839028804184498</v>
      </c>
      <c r="Y1264" s="17">
        <v>0.57349938707012804</v>
      </c>
      <c r="Z1264" s="17">
        <v>0.62267251500662102</v>
      </c>
      <c r="AA1264" s="17">
        <v>0.56471755335569696</v>
      </c>
      <c r="AB1264" s="17">
        <v>0.59111631268184395</v>
      </c>
      <c r="AC1264" s="17">
        <v>0.565139825103809</v>
      </c>
      <c r="AD1264" s="17">
        <v>0.50966596016770205</v>
      </c>
      <c r="AE1264" s="17"/>
      <c r="AF1264" s="17">
        <v>0.55070492505930002</v>
      </c>
      <c r="AG1264" s="17">
        <v>0.56619727072418502</v>
      </c>
      <c r="AH1264" s="17"/>
      <c r="AI1264" s="17">
        <v>0.46492114229618497</v>
      </c>
      <c r="AJ1264" s="17">
        <v>0.59994015162080305</v>
      </c>
      <c r="AK1264" s="17"/>
      <c r="AL1264" s="17">
        <v>0.481457545503575</v>
      </c>
      <c r="AM1264" s="17">
        <v>0.563799993753754</v>
      </c>
      <c r="AN1264" s="17"/>
      <c r="AO1264" s="17">
        <v>0.51662903162955998</v>
      </c>
      <c r="AP1264" s="17">
        <v>0.56925858479872005</v>
      </c>
    </row>
    <row r="1265" spans="2:42" x14ac:dyDescent="0.35">
      <c r="B1265" t="s">
        <v>75</v>
      </c>
      <c r="C1265" s="17">
        <v>2.3525571214558401E-2</v>
      </c>
      <c r="D1265" s="17">
        <v>2.53715770767299E-2</v>
      </c>
      <c r="E1265" s="17">
        <v>2.0672574552227301E-2</v>
      </c>
      <c r="F1265" s="17"/>
      <c r="G1265" s="17">
        <v>4.9519662466809902E-2</v>
      </c>
      <c r="H1265" s="17">
        <v>2.1123345271311499E-2</v>
      </c>
      <c r="I1265" s="17">
        <v>2.74830504901812E-2</v>
      </c>
      <c r="J1265" s="17">
        <v>1.6368505181695799E-2</v>
      </c>
      <c r="K1265" s="17">
        <v>1.5005070016588301E-2</v>
      </c>
      <c r="L1265" s="17">
        <v>1.6405698445371E-2</v>
      </c>
      <c r="M1265" s="17"/>
      <c r="N1265" s="17">
        <v>1.33395164264611E-2</v>
      </c>
      <c r="O1265" s="17">
        <v>2.4624533053356299E-2</v>
      </c>
      <c r="P1265" s="17">
        <v>3.1367697029653502E-2</v>
      </c>
      <c r="Q1265" s="17">
        <v>2.54530785697729E-2</v>
      </c>
      <c r="R1265" s="17"/>
      <c r="S1265" s="17">
        <v>2.54215412482089E-2</v>
      </c>
      <c r="T1265" s="17">
        <v>2.5699344663964101E-2</v>
      </c>
      <c r="U1265" s="17">
        <v>3.3533986631347601E-2</v>
      </c>
      <c r="V1265" s="17">
        <v>2.5695574787433301E-2</v>
      </c>
      <c r="W1265" s="17">
        <v>1.8954106293647702E-2</v>
      </c>
      <c r="X1265" s="17">
        <v>1.28547344191719E-2</v>
      </c>
      <c r="Y1265" s="17">
        <v>2.51135949065594E-2</v>
      </c>
      <c r="Z1265" s="17">
        <v>7.7167330991787996E-3</v>
      </c>
      <c r="AA1265" s="17">
        <v>2.1294456612519701E-2</v>
      </c>
      <c r="AB1265" s="17">
        <v>2.6783035380819699E-2</v>
      </c>
      <c r="AC1265" s="17">
        <v>3.4384421129521503E-2</v>
      </c>
      <c r="AD1265" s="17">
        <v>1.18529109640496E-2</v>
      </c>
      <c r="AE1265" s="17"/>
      <c r="AF1265" s="17">
        <v>1.7362644065766999E-2</v>
      </c>
      <c r="AG1265" s="17">
        <v>3.0506746137227401E-2</v>
      </c>
      <c r="AH1265" s="17"/>
      <c r="AI1265" s="17">
        <v>2.1565139975964799E-2</v>
      </c>
      <c r="AJ1265" s="17">
        <v>2.4409396306707701E-2</v>
      </c>
      <c r="AK1265" s="17"/>
      <c r="AL1265" s="17">
        <v>1.8278440654783502E-2</v>
      </c>
      <c r="AM1265" s="17">
        <v>2.39243296395538E-2</v>
      </c>
      <c r="AN1265" s="17"/>
      <c r="AO1265" s="17">
        <v>2.49165724544489E-2</v>
      </c>
      <c r="AP1265" s="17">
        <v>2.31463561923335E-2</v>
      </c>
    </row>
    <row r="1266" spans="2:42" x14ac:dyDescent="0.35"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  <c r="AD1266" s="17"/>
      <c r="AE1266" s="17"/>
      <c r="AF1266" s="17"/>
      <c r="AG1266" s="17"/>
      <c r="AH1266" s="17"/>
      <c r="AI1266" s="17"/>
      <c r="AJ1266" s="17"/>
      <c r="AK1266" s="17"/>
      <c r="AL1266" s="17"/>
      <c r="AM1266" s="17"/>
      <c r="AN1266" s="17"/>
      <c r="AO1266" s="17"/>
      <c r="AP1266" s="17"/>
    </row>
    <row r="1267" spans="2:42" x14ac:dyDescent="0.35">
      <c r="B1267" s="6" t="s">
        <v>476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  <c r="AD1267" s="17"/>
      <c r="AE1267" s="17"/>
      <c r="AF1267" s="17"/>
      <c r="AG1267" s="17"/>
      <c r="AH1267" s="17"/>
      <c r="AI1267" s="17"/>
      <c r="AJ1267" s="17"/>
      <c r="AK1267" s="17"/>
      <c r="AL1267" s="17"/>
      <c r="AM1267" s="17"/>
      <c r="AN1267" s="17"/>
      <c r="AO1267" s="17"/>
      <c r="AP1267" s="17"/>
    </row>
    <row r="1268" spans="2:42" x14ac:dyDescent="0.35">
      <c r="B1268" s="24" t="s">
        <v>59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  <c r="AD1268" s="17"/>
      <c r="AE1268" s="17"/>
      <c r="AF1268" s="17"/>
      <c r="AG1268" s="17"/>
      <c r="AH1268" s="17"/>
      <c r="AI1268" s="17"/>
      <c r="AJ1268" s="17"/>
      <c r="AK1268" s="17"/>
      <c r="AL1268" s="17"/>
      <c r="AM1268" s="17"/>
      <c r="AN1268" s="17"/>
      <c r="AO1268" s="17"/>
      <c r="AP1268" s="17"/>
    </row>
    <row r="1269" spans="2:42" x14ac:dyDescent="0.35">
      <c r="B1269" t="s">
        <v>461</v>
      </c>
      <c r="C1269" s="17">
        <v>0.38826885326920701</v>
      </c>
      <c r="D1269" s="17">
        <v>0.38473116643202898</v>
      </c>
      <c r="E1269" s="17">
        <v>0.39194894462885199</v>
      </c>
      <c r="F1269" s="17"/>
      <c r="G1269" s="17">
        <v>0.45802075012118898</v>
      </c>
      <c r="H1269" s="17">
        <v>0.46831077199669602</v>
      </c>
      <c r="I1269" s="17">
        <v>0.46540311976215099</v>
      </c>
      <c r="J1269" s="17">
        <v>0.39780746263410599</v>
      </c>
      <c r="K1269" s="17">
        <v>0.34759639058406799</v>
      </c>
      <c r="L1269" s="17">
        <v>0.23289034523753599</v>
      </c>
      <c r="M1269" s="17"/>
      <c r="N1269" s="17">
        <v>0.43369259569552698</v>
      </c>
      <c r="O1269" s="17">
        <v>0.355648494198197</v>
      </c>
      <c r="P1269" s="17">
        <v>0.40175935918519401</v>
      </c>
      <c r="Q1269" s="17">
        <v>0.36500945780023097</v>
      </c>
      <c r="R1269" s="17"/>
      <c r="S1269" s="17">
        <v>0.38926074010415601</v>
      </c>
      <c r="T1269" s="17">
        <v>0.31015164999064698</v>
      </c>
      <c r="U1269" s="17">
        <v>0.39340245645670502</v>
      </c>
      <c r="V1269" s="17">
        <v>0.35653487207461898</v>
      </c>
      <c r="W1269" s="17">
        <v>0.46847105373828202</v>
      </c>
      <c r="X1269" s="17">
        <v>0.438886461733827</v>
      </c>
      <c r="Y1269" s="17">
        <v>0.37398537586526798</v>
      </c>
      <c r="Z1269" s="17">
        <v>0.336626979945164</v>
      </c>
      <c r="AA1269" s="17">
        <v>0.425170083344029</v>
      </c>
      <c r="AB1269" s="17">
        <v>0.37546657533468297</v>
      </c>
      <c r="AC1269" s="17">
        <v>0.45300402948705598</v>
      </c>
      <c r="AD1269" s="17">
        <v>0.36640998921978102</v>
      </c>
      <c r="AE1269" s="17"/>
      <c r="AF1269" s="17">
        <v>0.39285025102621002</v>
      </c>
      <c r="AG1269" s="17">
        <v>0.38373855618206199</v>
      </c>
      <c r="AH1269" s="17"/>
      <c r="AI1269" s="17">
        <v>0.426254506720947</v>
      </c>
      <c r="AJ1269" s="17">
        <v>0.37114370600496599</v>
      </c>
      <c r="AK1269" s="17"/>
      <c r="AL1269" s="17">
        <v>0.41792381779718901</v>
      </c>
      <c r="AM1269" s="17">
        <v>0.38601520876508</v>
      </c>
      <c r="AN1269" s="17"/>
      <c r="AO1269" s="17">
        <v>0.406734514806117</v>
      </c>
      <c r="AP1269" s="17">
        <v>0.38323474111365802</v>
      </c>
    </row>
    <row r="1270" spans="2:42" x14ac:dyDescent="0.35">
      <c r="B1270" t="s">
        <v>145</v>
      </c>
      <c r="C1270" s="17">
        <v>0.22703405868231999</v>
      </c>
      <c r="D1270" s="17">
        <v>0.225017284204061</v>
      </c>
      <c r="E1270" s="17">
        <v>0.22861630603897701</v>
      </c>
      <c r="F1270" s="17"/>
      <c r="G1270" s="17">
        <v>0.25897249959957203</v>
      </c>
      <c r="H1270" s="17">
        <v>0.28032168079123299</v>
      </c>
      <c r="I1270" s="17">
        <v>0.26215509829351202</v>
      </c>
      <c r="J1270" s="17">
        <v>0.23740335463454801</v>
      </c>
      <c r="K1270" s="17">
        <v>0.18906008386931</v>
      </c>
      <c r="L1270" s="17">
        <v>0.15055712155365999</v>
      </c>
      <c r="M1270" s="17"/>
      <c r="N1270" s="17">
        <v>0.236954555414671</v>
      </c>
      <c r="O1270" s="17">
        <v>0.240446188829504</v>
      </c>
      <c r="P1270" s="17">
        <v>0.211506082411481</v>
      </c>
      <c r="Q1270" s="17">
        <v>0.212288351721232</v>
      </c>
      <c r="R1270" s="17"/>
      <c r="S1270" s="17">
        <v>0.28923981166016699</v>
      </c>
      <c r="T1270" s="17">
        <v>0.25671627684291998</v>
      </c>
      <c r="U1270" s="17">
        <v>0.162518893775559</v>
      </c>
      <c r="V1270" s="17">
        <v>0.196599750725483</v>
      </c>
      <c r="W1270" s="17">
        <v>0.190365444233558</v>
      </c>
      <c r="X1270" s="17">
        <v>0.19431072101191799</v>
      </c>
      <c r="Y1270" s="17">
        <v>0.20538989985763501</v>
      </c>
      <c r="Z1270" s="17">
        <v>0.26610296645538301</v>
      </c>
      <c r="AA1270" s="17">
        <v>0.24626175348370399</v>
      </c>
      <c r="AB1270" s="17">
        <v>0.231593229522635</v>
      </c>
      <c r="AC1270" s="17">
        <v>0.16054075885709199</v>
      </c>
      <c r="AD1270" s="17">
        <v>0.28823123932956402</v>
      </c>
      <c r="AE1270" s="17"/>
      <c r="AF1270" s="17">
        <v>0.22053490418149499</v>
      </c>
      <c r="AG1270" s="17">
        <v>0.23709427868845201</v>
      </c>
      <c r="AH1270" s="17"/>
      <c r="AI1270" s="17">
        <v>0.23814773769081701</v>
      </c>
      <c r="AJ1270" s="17">
        <v>0.222023656797044</v>
      </c>
      <c r="AK1270" s="17"/>
      <c r="AL1270" s="17">
        <v>0.234655452045027</v>
      </c>
      <c r="AM1270" s="17">
        <v>0.22645486691665601</v>
      </c>
      <c r="AN1270" s="17"/>
      <c r="AO1270" s="17">
        <v>0.235924381461701</v>
      </c>
      <c r="AP1270" s="17">
        <v>0.22461037719758201</v>
      </c>
    </row>
    <row r="1271" spans="2:42" x14ac:dyDescent="0.35">
      <c r="B1271" t="s">
        <v>147</v>
      </c>
      <c r="C1271" s="17">
        <v>0.10814060828517</v>
      </c>
      <c r="D1271" s="17">
        <v>0.11244909843331299</v>
      </c>
      <c r="E1271" s="17">
        <v>0.104144019647784</v>
      </c>
      <c r="F1271" s="17"/>
      <c r="G1271" s="17">
        <v>0.12894417196018099</v>
      </c>
      <c r="H1271" s="17">
        <v>0.108128484506337</v>
      </c>
      <c r="I1271" s="17">
        <v>0.10705338544703701</v>
      </c>
      <c r="J1271" s="17">
        <v>0.109051435216781</v>
      </c>
      <c r="K1271" s="17">
        <v>0.110697620576525</v>
      </c>
      <c r="L1271" s="17">
        <v>9.2659713714309005E-2</v>
      </c>
      <c r="M1271" s="17"/>
      <c r="N1271" s="17">
        <v>0.106834410626558</v>
      </c>
      <c r="O1271" s="17">
        <v>0.120049378548785</v>
      </c>
      <c r="P1271" s="17">
        <v>0.114343942415876</v>
      </c>
      <c r="Q1271" s="17">
        <v>9.3164999784777297E-2</v>
      </c>
      <c r="R1271" s="17"/>
      <c r="S1271" s="17">
        <v>0.13054750152564901</v>
      </c>
      <c r="T1271" s="17">
        <v>0.109641264189272</v>
      </c>
      <c r="U1271" s="17">
        <v>0.10769672791601401</v>
      </c>
      <c r="V1271" s="17">
        <v>8.9030567407312203E-2</v>
      </c>
      <c r="W1271" s="17">
        <v>0.117338867982659</v>
      </c>
      <c r="X1271" s="17">
        <v>0.11371971404752899</v>
      </c>
      <c r="Y1271" s="17">
        <v>0.12140915280701001</v>
      </c>
      <c r="Z1271" s="17">
        <v>0.10075795446748199</v>
      </c>
      <c r="AA1271" s="17">
        <v>7.9951687409767005E-2</v>
      </c>
      <c r="AB1271" s="17">
        <v>0.109570194213957</v>
      </c>
      <c r="AC1271" s="17">
        <v>9.7733173831598699E-2</v>
      </c>
      <c r="AD1271" s="17">
        <v>0.108196722718077</v>
      </c>
      <c r="AE1271" s="17"/>
      <c r="AF1271" s="17">
        <v>0.109709362465539</v>
      </c>
      <c r="AG1271" s="17">
        <v>0.106225082175068</v>
      </c>
      <c r="AH1271" s="17"/>
      <c r="AI1271" s="17">
        <v>9.66047511019308E-2</v>
      </c>
      <c r="AJ1271" s="17">
        <v>0.113341341591844</v>
      </c>
      <c r="AK1271" s="17"/>
      <c r="AL1271" s="17">
        <v>0.1116668800258</v>
      </c>
      <c r="AM1271" s="17">
        <v>0.10787262742412999</v>
      </c>
      <c r="AN1271" s="17"/>
      <c r="AO1271" s="17">
        <v>0.10325728284004999</v>
      </c>
      <c r="AP1271" s="17">
        <v>0.109471901395555</v>
      </c>
    </row>
    <row r="1272" spans="2:42" x14ac:dyDescent="0.35">
      <c r="B1272" t="s">
        <v>149</v>
      </c>
      <c r="C1272" s="17">
        <v>5.8294178340513397E-2</v>
      </c>
      <c r="D1272" s="17">
        <v>5.3391229244557602E-2</v>
      </c>
      <c r="E1272" s="17">
        <v>6.3503584451998996E-2</v>
      </c>
      <c r="F1272" s="17"/>
      <c r="G1272" s="17">
        <v>5.6929171188092501E-2</v>
      </c>
      <c r="H1272" s="17">
        <v>5.9031650304327103E-2</v>
      </c>
      <c r="I1272" s="17">
        <v>4.3812862562126603E-2</v>
      </c>
      <c r="J1272" s="17">
        <v>6.1849393888519198E-2</v>
      </c>
      <c r="K1272" s="17">
        <v>6.9189658482124203E-2</v>
      </c>
      <c r="L1272" s="17">
        <v>6.0198215166442602E-2</v>
      </c>
      <c r="M1272" s="17"/>
      <c r="N1272" s="17">
        <v>5.5355225732956197E-2</v>
      </c>
      <c r="O1272" s="17">
        <v>5.0909295457208299E-2</v>
      </c>
      <c r="P1272" s="17">
        <v>6.1651606281949697E-2</v>
      </c>
      <c r="Q1272" s="17">
        <v>6.6961397967544301E-2</v>
      </c>
      <c r="R1272" s="17"/>
      <c r="S1272" s="17">
        <v>5.6391997898255997E-2</v>
      </c>
      <c r="T1272" s="17">
        <v>6.2689824897876695E-2</v>
      </c>
      <c r="U1272" s="17">
        <v>6.3475404794534895E-2</v>
      </c>
      <c r="V1272" s="17">
        <v>6.4245543802257596E-2</v>
      </c>
      <c r="W1272" s="17">
        <v>6.6300426305181501E-2</v>
      </c>
      <c r="X1272" s="17">
        <v>8.0292786993030496E-2</v>
      </c>
      <c r="Y1272" s="17">
        <v>4.6672826681758997E-2</v>
      </c>
      <c r="Z1272" s="17">
        <v>4.4919046179194302E-2</v>
      </c>
      <c r="AA1272" s="17">
        <v>3.0753930635233399E-2</v>
      </c>
      <c r="AB1272" s="17">
        <v>7.2826135416886498E-2</v>
      </c>
      <c r="AC1272" s="17">
        <v>5.7497266463646002E-2</v>
      </c>
      <c r="AD1272" s="17">
        <v>3.9100307940404803E-2</v>
      </c>
      <c r="AE1272" s="17"/>
      <c r="AF1272" s="17">
        <v>5.1749568768293001E-2</v>
      </c>
      <c r="AG1272" s="17">
        <v>6.6768909403254501E-2</v>
      </c>
      <c r="AH1272" s="17"/>
      <c r="AI1272" s="17">
        <v>5.5079612303522499E-2</v>
      </c>
      <c r="AJ1272" s="17">
        <v>5.9743407503940499E-2</v>
      </c>
      <c r="AK1272" s="17"/>
      <c r="AL1272" s="17">
        <v>3.4503494435384099E-2</v>
      </c>
      <c r="AM1272" s="17">
        <v>6.0102163778554298E-2</v>
      </c>
      <c r="AN1272" s="17"/>
      <c r="AO1272" s="17">
        <v>5.2380608628360199E-2</v>
      </c>
      <c r="AP1272" s="17">
        <v>5.99063368386605E-2</v>
      </c>
    </row>
    <row r="1273" spans="2:42" x14ac:dyDescent="0.35">
      <c r="B1273" t="s">
        <v>152</v>
      </c>
      <c r="C1273" s="17">
        <v>0.20523335007326601</v>
      </c>
      <c r="D1273" s="17">
        <v>0.20914808833165999</v>
      </c>
      <c r="E1273" s="17">
        <v>0.20145538749658301</v>
      </c>
      <c r="F1273" s="17"/>
      <c r="G1273" s="17">
        <v>5.8286651511408799E-2</v>
      </c>
      <c r="H1273" s="17">
        <v>7.3335133372093006E-2</v>
      </c>
      <c r="I1273" s="17">
        <v>0.113412145388749</v>
      </c>
      <c r="J1273" s="17">
        <v>0.188151598985627</v>
      </c>
      <c r="K1273" s="17">
        <v>0.27280642969517399</v>
      </c>
      <c r="L1273" s="17">
        <v>0.45469413239457701</v>
      </c>
      <c r="M1273" s="17"/>
      <c r="N1273" s="17">
        <v>0.15959735933476099</v>
      </c>
      <c r="O1273" s="17">
        <v>0.219017859477976</v>
      </c>
      <c r="P1273" s="17">
        <v>0.201200839255228</v>
      </c>
      <c r="Q1273" s="17">
        <v>0.24268029482748801</v>
      </c>
      <c r="R1273" s="17"/>
      <c r="S1273" s="17">
        <v>0.120607012361895</v>
      </c>
      <c r="T1273" s="17">
        <v>0.25085644680696101</v>
      </c>
      <c r="U1273" s="17">
        <v>0.25099406794837198</v>
      </c>
      <c r="V1273" s="17">
        <v>0.28336012648345998</v>
      </c>
      <c r="W1273" s="17">
        <v>0.14822470051943001</v>
      </c>
      <c r="X1273" s="17">
        <v>0.15394976670744501</v>
      </c>
      <c r="Y1273" s="17">
        <v>0.23286761339520401</v>
      </c>
      <c r="Z1273" s="17">
        <v>0.24387631985359801</v>
      </c>
      <c r="AA1273" s="17">
        <v>0.21558889708286599</v>
      </c>
      <c r="AB1273" s="17">
        <v>0.19156304961803899</v>
      </c>
      <c r="AC1273" s="17">
        <v>0.212848073185506</v>
      </c>
      <c r="AD1273" s="17">
        <v>0.19806174079217301</v>
      </c>
      <c r="AE1273" s="17"/>
      <c r="AF1273" s="17">
        <v>0.216916201682233</v>
      </c>
      <c r="AG1273" s="17">
        <v>0.18896150541951401</v>
      </c>
      <c r="AH1273" s="17"/>
      <c r="AI1273" s="17">
        <v>0.174977270041038</v>
      </c>
      <c r="AJ1273" s="17">
        <v>0.21887375846715801</v>
      </c>
      <c r="AK1273" s="17"/>
      <c r="AL1273" s="17">
        <v>0.18264778100399601</v>
      </c>
      <c r="AM1273" s="17">
        <v>0.206949752180492</v>
      </c>
      <c r="AN1273" s="17"/>
      <c r="AO1273" s="17">
        <v>0.18712321643376201</v>
      </c>
      <c r="AP1273" s="17">
        <v>0.21017053814589601</v>
      </c>
    </row>
    <row r="1274" spans="2:42" x14ac:dyDescent="0.35">
      <c r="B1274" t="s">
        <v>75</v>
      </c>
      <c r="C1274" s="17">
        <v>1.30289513495236E-2</v>
      </c>
      <c r="D1274" s="17">
        <v>1.5263133354380299E-2</v>
      </c>
      <c r="E1274" s="17">
        <v>1.0331757735804701E-2</v>
      </c>
      <c r="F1274" s="17"/>
      <c r="G1274" s="17">
        <v>3.8846755619557097E-2</v>
      </c>
      <c r="H1274" s="17">
        <v>1.0872279029313901E-2</v>
      </c>
      <c r="I1274" s="17">
        <v>8.1633885464243196E-3</v>
      </c>
      <c r="J1274" s="17">
        <v>5.73675464041887E-3</v>
      </c>
      <c r="K1274" s="17">
        <v>1.0649816792797501E-2</v>
      </c>
      <c r="L1274" s="17">
        <v>9.0004719334747796E-3</v>
      </c>
      <c r="M1274" s="17"/>
      <c r="N1274" s="17">
        <v>7.5658531955264804E-3</v>
      </c>
      <c r="O1274" s="17">
        <v>1.39287834883286E-2</v>
      </c>
      <c r="P1274" s="17">
        <v>9.5381704502720908E-3</v>
      </c>
      <c r="Q1274" s="17">
        <v>1.9895497898727001E-2</v>
      </c>
      <c r="R1274" s="17"/>
      <c r="S1274" s="17">
        <v>1.3952936449876699E-2</v>
      </c>
      <c r="T1274" s="17">
        <v>9.9445372723229696E-3</v>
      </c>
      <c r="U1274" s="17">
        <v>2.1912449108815499E-2</v>
      </c>
      <c r="V1274" s="17">
        <v>1.02291395068681E-2</v>
      </c>
      <c r="W1274" s="17">
        <v>9.2995072208888092E-3</v>
      </c>
      <c r="X1274" s="17">
        <v>1.8840549506252E-2</v>
      </c>
      <c r="Y1274" s="17">
        <v>1.9675131393124299E-2</v>
      </c>
      <c r="Z1274" s="17">
        <v>7.7167330991787996E-3</v>
      </c>
      <c r="AA1274" s="17">
        <v>2.2736480444007202E-3</v>
      </c>
      <c r="AB1274" s="17">
        <v>1.8980815893799199E-2</v>
      </c>
      <c r="AC1274" s="17">
        <v>1.8376698175101801E-2</v>
      </c>
      <c r="AD1274" s="17">
        <v>0</v>
      </c>
      <c r="AE1274" s="17"/>
      <c r="AF1274" s="17">
        <v>8.2397118762297904E-3</v>
      </c>
      <c r="AG1274" s="17">
        <v>1.7211668131649899E-2</v>
      </c>
      <c r="AH1274" s="17"/>
      <c r="AI1274" s="17">
        <v>8.9361221417450405E-3</v>
      </c>
      <c r="AJ1274" s="17">
        <v>1.48741296350477E-2</v>
      </c>
      <c r="AK1274" s="17"/>
      <c r="AL1274" s="17">
        <v>1.8602574692604502E-2</v>
      </c>
      <c r="AM1274" s="17">
        <v>1.2605380935087399E-2</v>
      </c>
      <c r="AN1274" s="17"/>
      <c r="AO1274" s="17">
        <v>1.4579995830009599E-2</v>
      </c>
      <c r="AP1274" s="17">
        <v>1.2606105308649E-2</v>
      </c>
    </row>
    <row r="1275" spans="2:42" x14ac:dyDescent="0.35"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  <c r="AA1275" s="17"/>
      <c r="AB1275" s="17"/>
      <c r="AC1275" s="17"/>
      <c r="AD1275" s="17"/>
      <c r="AE1275" s="17"/>
      <c r="AF1275" s="17"/>
      <c r="AG1275" s="17"/>
      <c r="AH1275" s="17"/>
      <c r="AI1275" s="17"/>
      <c r="AJ1275" s="17"/>
      <c r="AK1275" s="17"/>
      <c r="AL1275" s="17"/>
      <c r="AM1275" s="17"/>
      <c r="AN1275" s="17"/>
      <c r="AO1275" s="17"/>
      <c r="AP1275" s="17"/>
    </row>
    <row r="1276" spans="2:42" x14ac:dyDescent="0.35">
      <c r="B1276" s="6" t="s">
        <v>477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  <c r="AA1276" s="17"/>
      <c r="AB1276" s="17"/>
      <c r="AC1276" s="17"/>
      <c r="AD1276" s="17"/>
      <c r="AE1276" s="17"/>
      <c r="AF1276" s="17"/>
      <c r="AG1276" s="17"/>
      <c r="AH1276" s="17"/>
      <c r="AI1276" s="17"/>
      <c r="AJ1276" s="17"/>
      <c r="AK1276" s="17"/>
      <c r="AL1276" s="17"/>
      <c r="AM1276" s="17"/>
      <c r="AN1276" s="17"/>
      <c r="AO1276" s="17"/>
      <c r="AP1276" s="17"/>
    </row>
    <row r="1277" spans="2:42" x14ac:dyDescent="0.35">
      <c r="B1277" s="24" t="s">
        <v>59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  <c r="AA1277" s="17"/>
      <c r="AB1277" s="17"/>
      <c r="AC1277" s="17"/>
      <c r="AD1277" s="17"/>
      <c r="AE1277" s="17"/>
      <c r="AF1277" s="17"/>
      <c r="AG1277" s="17"/>
      <c r="AH1277" s="17"/>
      <c r="AI1277" s="17"/>
      <c r="AJ1277" s="17"/>
      <c r="AK1277" s="17"/>
      <c r="AL1277" s="17"/>
      <c r="AM1277" s="17"/>
      <c r="AN1277" s="17"/>
      <c r="AO1277" s="17"/>
      <c r="AP1277" s="17"/>
    </row>
    <row r="1278" spans="2:42" x14ac:dyDescent="0.35">
      <c r="B1278" t="s">
        <v>461</v>
      </c>
      <c r="C1278" s="17">
        <v>8.2186769241900395E-2</v>
      </c>
      <c r="D1278" s="17">
        <v>7.9033952446259395E-2</v>
      </c>
      <c r="E1278" s="17">
        <v>8.5247714423199894E-2</v>
      </c>
      <c r="F1278" s="17"/>
      <c r="G1278" s="17">
        <v>0.154241085472864</v>
      </c>
      <c r="H1278" s="17">
        <v>0.111557924820935</v>
      </c>
      <c r="I1278" s="17">
        <v>0.12585738040612801</v>
      </c>
      <c r="J1278" s="17">
        <v>6.1052442445657003E-2</v>
      </c>
      <c r="K1278" s="17">
        <v>4.0134263599896101E-2</v>
      </c>
      <c r="L1278" s="17">
        <v>1.9789499966924199E-2</v>
      </c>
      <c r="M1278" s="17"/>
      <c r="N1278" s="17">
        <v>0.102061976924716</v>
      </c>
      <c r="O1278" s="17">
        <v>7.2137464336722898E-2</v>
      </c>
      <c r="P1278" s="17">
        <v>7.7746910812343195E-2</v>
      </c>
      <c r="Q1278" s="17">
        <v>7.4773615872713597E-2</v>
      </c>
      <c r="R1278" s="17"/>
      <c r="S1278" s="17">
        <v>0.107704160221348</v>
      </c>
      <c r="T1278" s="17">
        <v>4.0479105882433697E-2</v>
      </c>
      <c r="U1278" s="17">
        <v>6.3311063854296995E-2</v>
      </c>
      <c r="V1278" s="17">
        <v>6.3189743188848499E-2</v>
      </c>
      <c r="W1278" s="17">
        <v>7.78769492186457E-2</v>
      </c>
      <c r="X1278" s="17">
        <v>9.1373571186500399E-2</v>
      </c>
      <c r="Y1278" s="17">
        <v>9.8215195788847298E-2</v>
      </c>
      <c r="Z1278" s="17">
        <v>7.2129593619836702E-2</v>
      </c>
      <c r="AA1278" s="17">
        <v>0.10150301368576101</v>
      </c>
      <c r="AB1278" s="17">
        <v>7.9467516127655194E-2</v>
      </c>
      <c r="AC1278" s="17">
        <v>0.11317080938480401</v>
      </c>
      <c r="AD1278" s="17">
        <v>9.0197811565353198E-2</v>
      </c>
      <c r="AE1278" s="17"/>
      <c r="AF1278" s="17">
        <v>8.1029108808264097E-2</v>
      </c>
      <c r="AG1278" s="17">
        <v>8.4476935181474797E-2</v>
      </c>
      <c r="AH1278" s="17"/>
      <c r="AI1278" s="17">
        <v>0.10629109735400501</v>
      </c>
      <c r="AJ1278" s="17">
        <v>7.1319767331565101E-2</v>
      </c>
      <c r="AK1278" s="17"/>
      <c r="AL1278" s="17">
        <v>0.101505187712914</v>
      </c>
      <c r="AM1278" s="17">
        <v>8.0718655949283194E-2</v>
      </c>
      <c r="AN1278" s="17"/>
      <c r="AO1278" s="17">
        <v>9.7575595056462905E-2</v>
      </c>
      <c r="AP1278" s="17">
        <v>7.7991464625389903E-2</v>
      </c>
    </row>
    <row r="1279" spans="2:42" x14ac:dyDescent="0.35">
      <c r="B1279" t="s">
        <v>145</v>
      </c>
      <c r="C1279" s="17">
        <v>0.189141897746473</v>
      </c>
      <c r="D1279" s="17">
        <v>0.194238160592343</v>
      </c>
      <c r="E1279" s="17">
        <v>0.18275642556855401</v>
      </c>
      <c r="F1279" s="17"/>
      <c r="G1279" s="17">
        <v>0.22622290349472701</v>
      </c>
      <c r="H1279" s="17">
        <v>0.31069545707770002</v>
      </c>
      <c r="I1279" s="17">
        <v>0.24011831673782</v>
      </c>
      <c r="J1279" s="17">
        <v>0.162940348162083</v>
      </c>
      <c r="K1279" s="17">
        <v>0.13026359732022499</v>
      </c>
      <c r="L1279" s="17">
        <v>8.4250316541150894E-2</v>
      </c>
      <c r="M1279" s="17"/>
      <c r="N1279" s="17">
        <v>0.22649082760907299</v>
      </c>
      <c r="O1279" s="17">
        <v>0.17559487291935399</v>
      </c>
      <c r="P1279" s="17">
        <v>0.18829994127722399</v>
      </c>
      <c r="Q1279" s="17">
        <v>0.163585225362366</v>
      </c>
      <c r="R1279" s="17"/>
      <c r="S1279" s="17">
        <v>0.194402275417114</v>
      </c>
      <c r="T1279" s="17">
        <v>0.17307364894533001</v>
      </c>
      <c r="U1279" s="17">
        <v>0.149464689160171</v>
      </c>
      <c r="V1279" s="17">
        <v>0.16367823754798799</v>
      </c>
      <c r="W1279" s="17">
        <v>0.22164434541271</v>
      </c>
      <c r="X1279" s="17">
        <v>0.19756030747290401</v>
      </c>
      <c r="Y1279" s="17">
        <v>0.196729899961641</v>
      </c>
      <c r="Z1279" s="17">
        <v>0.17953532855733401</v>
      </c>
      <c r="AA1279" s="17">
        <v>0.20084094165146801</v>
      </c>
      <c r="AB1279" s="17">
        <v>0.18919027653999501</v>
      </c>
      <c r="AC1279" s="17">
        <v>0.21685323526672201</v>
      </c>
      <c r="AD1279" s="17">
        <v>0.21884483336091301</v>
      </c>
      <c r="AE1279" s="17"/>
      <c r="AF1279" s="17">
        <v>0.203185805109034</v>
      </c>
      <c r="AG1279" s="17">
        <v>0.171860773896652</v>
      </c>
      <c r="AH1279" s="17"/>
      <c r="AI1279" s="17">
        <v>0.235808526330305</v>
      </c>
      <c r="AJ1279" s="17">
        <v>0.16810308929635401</v>
      </c>
      <c r="AK1279" s="17"/>
      <c r="AL1279" s="17">
        <v>0.192094863066918</v>
      </c>
      <c r="AM1279" s="17">
        <v>0.18891748560600299</v>
      </c>
      <c r="AN1279" s="17"/>
      <c r="AO1279" s="17">
        <v>0.20970247073071699</v>
      </c>
      <c r="AP1279" s="17">
        <v>0.18353667043424601</v>
      </c>
    </row>
    <row r="1280" spans="2:42" x14ac:dyDescent="0.35">
      <c r="B1280" t="s">
        <v>147</v>
      </c>
      <c r="C1280" s="17">
        <v>0.27214319279451699</v>
      </c>
      <c r="D1280" s="17">
        <v>0.275589429070425</v>
      </c>
      <c r="E1280" s="17">
        <v>0.26895023923870598</v>
      </c>
      <c r="F1280" s="17"/>
      <c r="G1280" s="17">
        <v>0.29751862269708901</v>
      </c>
      <c r="H1280" s="17">
        <v>0.33334872906718399</v>
      </c>
      <c r="I1280" s="17">
        <v>0.31511896890567198</v>
      </c>
      <c r="J1280" s="17">
        <v>0.30130671837388801</v>
      </c>
      <c r="K1280" s="17">
        <v>0.261891310707841</v>
      </c>
      <c r="L1280" s="17">
        <v>0.15331540631009899</v>
      </c>
      <c r="M1280" s="17"/>
      <c r="N1280" s="17">
        <v>0.28971973377454802</v>
      </c>
      <c r="O1280" s="17">
        <v>0.27839879017408597</v>
      </c>
      <c r="P1280" s="17">
        <v>0.280568723151146</v>
      </c>
      <c r="Q1280" s="17">
        <v>0.24013770373559101</v>
      </c>
      <c r="R1280" s="17"/>
      <c r="S1280" s="17">
        <v>0.34412351064010599</v>
      </c>
      <c r="T1280" s="17">
        <v>0.25508063059529401</v>
      </c>
      <c r="U1280" s="17">
        <v>0.21896671120130201</v>
      </c>
      <c r="V1280" s="17">
        <v>0.27471419765069</v>
      </c>
      <c r="W1280" s="17">
        <v>0.27000607093812201</v>
      </c>
      <c r="X1280" s="17">
        <v>0.25615726737043998</v>
      </c>
      <c r="Y1280" s="17">
        <v>0.25379753199369398</v>
      </c>
      <c r="Z1280" s="17">
        <v>0.28507393033357198</v>
      </c>
      <c r="AA1280" s="17">
        <v>0.26330573826748599</v>
      </c>
      <c r="AB1280" s="17">
        <v>0.25569756366402202</v>
      </c>
      <c r="AC1280" s="17">
        <v>0.29750652809019201</v>
      </c>
      <c r="AD1280" s="17">
        <v>0.26898848002537901</v>
      </c>
      <c r="AE1280" s="17"/>
      <c r="AF1280" s="17">
        <v>0.271034223981718</v>
      </c>
      <c r="AG1280" s="17">
        <v>0.274426936267265</v>
      </c>
      <c r="AH1280" s="17"/>
      <c r="AI1280" s="17">
        <v>0.266341479451639</v>
      </c>
      <c r="AJ1280" s="17">
        <v>0.27475879069407499</v>
      </c>
      <c r="AK1280" s="17"/>
      <c r="AL1280" s="17">
        <v>0.27853389541408702</v>
      </c>
      <c r="AM1280" s="17">
        <v>0.27165752801408799</v>
      </c>
      <c r="AN1280" s="17"/>
      <c r="AO1280" s="17">
        <v>0.30671236964860099</v>
      </c>
      <c r="AP1280" s="17">
        <v>0.26271893723450801</v>
      </c>
    </row>
    <row r="1281" spans="2:42" x14ac:dyDescent="0.35">
      <c r="B1281" t="s">
        <v>149</v>
      </c>
      <c r="C1281" s="17">
        <v>0.1395429229199</v>
      </c>
      <c r="D1281" s="17">
        <v>0.137130512573122</v>
      </c>
      <c r="E1281" s="17">
        <v>0.142909873594184</v>
      </c>
      <c r="F1281" s="17"/>
      <c r="G1281" s="17">
        <v>9.3214737110164703E-2</v>
      </c>
      <c r="H1281" s="17">
        <v>9.3231619311975406E-2</v>
      </c>
      <c r="I1281" s="17">
        <v>0.127048613797897</v>
      </c>
      <c r="J1281" s="17">
        <v>0.18440872972130801</v>
      </c>
      <c r="K1281" s="17">
        <v>0.188032525019734</v>
      </c>
      <c r="L1281" s="17">
        <v>0.14958200485349099</v>
      </c>
      <c r="M1281" s="17"/>
      <c r="N1281" s="17">
        <v>0.139450953319776</v>
      </c>
      <c r="O1281" s="17">
        <v>0.14081000146616601</v>
      </c>
      <c r="P1281" s="17">
        <v>0.129106614440334</v>
      </c>
      <c r="Q1281" s="17">
        <v>0.14798199427261799</v>
      </c>
      <c r="R1281" s="17"/>
      <c r="S1281" s="17">
        <v>0.109058173616945</v>
      </c>
      <c r="T1281" s="17">
        <v>0.14502509844596201</v>
      </c>
      <c r="U1281" s="17">
        <v>0.152424131325644</v>
      </c>
      <c r="V1281" s="17">
        <v>0.136118635445552</v>
      </c>
      <c r="W1281" s="17">
        <v>0.160751823395757</v>
      </c>
      <c r="X1281" s="17">
        <v>0.13609140423964999</v>
      </c>
      <c r="Y1281" s="17">
        <v>0.12473368410561</v>
      </c>
      <c r="Z1281" s="17">
        <v>0.172874429088198</v>
      </c>
      <c r="AA1281" s="17">
        <v>0.15408309660174099</v>
      </c>
      <c r="AB1281" s="17">
        <v>0.15665136291984999</v>
      </c>
      <c r="AC1281" s="17">
        <v>0.136367992683115</v>
      </c>
      <c r="AD1281" s="17">
        <v>9.0335610864794996E-2</v>
      </c>
      <c r="AE1281" s="17"/>
      <c r="AF1281" s="17">
        <v>0.135098922164992</v>
      </c>
      <c r="AG1281" s="17">
        <v>0.14529911893424399</v>
      </c>
      <c r="AH1281" s="17"/>
      <c r="AI1281" s="17">
        <v>0.13285677669739701</v>
      </c>
      <c r="AJ1281" s="17">
        <v>0.14255725144359099</v>
      </c>
      <c r="AK1281" s="17"/>
      <c r="AL1281" s="17">
        <v>0.17114648708487201</v>
      </c>
      <c r="AM1281" s="17">
        <v>0.13714119356952401</v>
      </c>
      <c r="AN1281" s="17"/>
      <c r="AO1281" s="17">
        <v>0.135428004307695</v>
      </c>
      <c r="AP1281" s="17">
        <v>0.140664732813545</v>
      </c>
    </row>
    <row r="1282" spans="2:42" x14ac:dyDescent="0.35">
      <c r="B1282" t="s">
        <v>152</v>
      </c>
      <c r="C1282" s="17">
        <v>0.29512845207249999</v>
      </c>
      <c r="D1282" s="17">
        <v>0.29424120989368902</v>
      </c>
      <c r="E1282" s="17">
        <v>0.29669043095680397</v>
      </c>
      <c r="F1282" s="17"/>
      <c r="G1282" s="17">
        <v>0.18376447107774799</v>
      </c>
      <c r="H1282" s="17">
        <v>0.127352856913273</v>
      </c>
      <c r="I1282" s="17">
        <v>0.16987222495419699</v>
      </c>
      <c r="J1282" s="17">
        <v>0.28271661827817302</v>
      </c>
      <c r="K1282" s="17">
        <v>0.362699853479302</v>
      </c>
      <c r="L1282" s="17">
        <v>0.57354308293248102</v>
      </c>
      <c r="M1282" s="17"/>
      <c r="N1282" s="17">
        <v>0.231513243574131</v>
      </c>
      <c r="O1282" s="17">
        <v>0.30872087103815299</v>
      </c>
      <c r="P1282" s="17">
        <v>0.29602512006570197</v>
      </c>
      <c r="Q1282" s="17">
        <v>0.34894246183261302</v>
      </c>
      <c r="R1282" s="17"/>
      <c r="S1282" s="17">
        <v>0.219282210625831</v>
      </c>
      <c r="T1282" s="17">
        <v>0.36058963487717099</v>
      </c>
      <c r="U1282" s="17">
        <v>0.37913731930144601</v>
      </c>
      <c r="V1282" s="17">
        <v>0.34139918646670198</v>
      </c>
      <c r="W1282" s="17">
        <v>0.25391358715821999</v>
      </c>
      <c r="X1282" s="17">
        <v>0.29965393590033701</v>
      </c>
      <c r="Y1282" s="17">
        <v>0.30166447428989301</v>
      </c>
      <c r="Z1282" s="17">
        <v>0.28266998530188098</v>
      </c>
      <c r="AA1282" s="17">
        <v>0.266671080616043</v>
      </c>
      <c r="AB1282" s="17">
        <v>0.28998017162251499</v>
      </c>
      <c r="AC1282" s="17">
        <v>0.236101434575168</v>
      </c>
      <c r="AD1282" s="17">
        <v>0.301903335631376</v>
      </c>
      <c r="AE1282" s="17"/>
      <c r="AF1282" s="17">
        <v>0.294493182054062</v>
      </c>
      <c r="AG1282" s="17">
        <v>0.29542735581427898</v>
      </c>
      <c r="AH1282" s="17"/>
      <c r="AI1282" s="17">
        <v>0.24382403821915</v>
      </c>
      <c r="AJ1282" s="17">
        <v>0.31825812242713702</v>
      </c>
      <c r="AK1282" s="17"/>
      <c r="AL1282" s="17">
        <v>0.23519608884226301</v>
      </c>
      <c r="AM1282" s="17">
        <v>0.299683043290632</v>
      </c>
      <c r="AN1282" s="17"/>
      <c r="AO1282" s="17">
        <v>0.23307605684278199</v>
      </c>
      <c r="AP1282" s="17">
        <v>0.31204518784622098</v>
      </c>
    </row>
    <row r="1283" spans="2:42" x14ac:dyDescent="0.35">
      <c r="B1283" t="s">
        <v>75</v>
      </c>
      <c r="C1283" s="17">
        <v>2.1856765224708599E-2</v>
      </c>
      <c r="D1283" s="17">
        <v>1.9766735424161901E-2</v>
      </c>
      <c r="E1283" s="17">
        <v>2.3445316218552E-2</v>
      </c>
      <c r="F1283" s="17"/>
      <c r="G1283" s="17">
        <v>4.50381801474063E-2</v>
      </c>
      <c r="H1283" s="17">
        <v>2.3813412808932399E-2</v>
      </c>
      <c r="I1283" s="17">
        <v>2.1984495198285998E-2</v>
      </c>
      <c r="J1283" s="17">
        <v>7.5751430188897304E-3</v>
      </c>
      <c r="K1283" s="17">
        <v>1.6978449873001698E-2</v>
      </c>
      <c r="L1283" s="17">
        <v>1.9519689395854099E-2</v>
      </c>
      <c r="M1283" s="17"/>
      <c r="N1283" s="17">
        <v>1.07632647977565E-2</v>
      </c>
      <c r="O1283" s="17">
        <v>2.4338000065517802E-2</v>
      </c>
      <c r="P1283" s="17">
        <v>2.8252690253251101E-2</v>
      </c>
      <c r="Q1283" s="17">
        <v>2.4578998924098799E-2</v>
      </c>
      <c r="R1283" s="17"/>
      <c r="S1283" s="17">
        <v>2.5429669478655902E-2</v>
      </c>
      <c r="T1283" s="17">
        <v>2.5751881253809599E-2</v>
      </c>
      <c r="U1283" s="17">
        <v>3.6696085157139097E-2</v>
      </c>
      <c r="V1283" s="17">
        <v>2.08999997002179E-2</v>
      </c>
      <c r="W1283" s="17">
        <v>1.58072238765446E-2</v>
      </c>
      <c r="X1283" s="17">
        <v>1.9163513830168701E-2</v>
      </c>
      <c r="Y1283" s="17">
        <v>2.48592138603136E-2</v>
      </c>
      <c r="Z1283" s="17">
        <v>7.7167330991787996E-3</v>
      </c>
      <c r="AA1283" s="17">
        <v>1.35961291775009E-2</v>
      </c>
      <c r="AB1283" s="17">
        <v>2.9013109125961799E-2</v>
      </c>
      <c r="AC1283" s="17">
        <v>0</v>
      </c>
      <c r="AD1283" s="17">
        <v>2.97299285521836E-2</v>
      </c>
      <c r="AE1283" s="17"/>
      <c r="AF1283" s="17">
        <v>1.515875788193E-2</v>
      </c>
      <c r="AG1283" s="17">
        <v>2.8508879906085499E-2</v>
      </c>
      <c r="AH1283" s="17"/>
      <c r="AI1283" s="17">
        <v>1.48780819475048E-2</v>
      </c>
      <c r="AJ1283" s="17">
        <v>2.50029788072774E-2</v>
      </c>
      <c r="AK1283" s="17"/>
      <c r="AL1283" s="17">
        <v>2.1523477878945499E-2</v>
      </c>
      <c r="AM1283" s="17">
        <v>2.18820935704689E-2</v>
      </c>
      <c r="AN1283" s="17"/>
      <c r="AO1283" s="17">
        <v>1.75055034137413E-2</v>
      </c>
      <c r="AP1283" s="17">
        <v>2.3043007046090601E-2</v>
      </c>
    </row>
    <row r="1284" spans="2:42" x14ac:dyDescent="0.35"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7"/>
      <c r="AB1284" s="17"/>
      <c r="AC1284" s="17"/>
      <c r="AD1284" s="17"/>
      <c r="AE1284" s="17"/>
      <c r="AF1284" s="17"/>
      <c r="AG1284" s="17"/>
      <c r="AH1284" s="17"/>
      <c r="AI1284" s="17"/>
      <c r="AJ1284" s="17"/>
      <c r="AK1284" s="17"/>
      <c r="AL1284" s="17"/>
      <c r="AM1284" s="17"/>
      <c r="AN1284" s="17"/>
      <c r="AO1284" s="17"/>
      <c r="AP1284" s="17"/>
    </row>
    <row r="1285" spans="2:42" x14ac:dyDescent="0.35">
      <c r="B1285" s="6" t="s">
        <v>478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7"/>
      <c r="AF1285" s="17"/>
      <c r="AG1285" s="17"/>
      <c r="AH1285" s="17"/>
      <c r="AI1285" s="17"/>
      <c r="AJ1285" s="17"/>
      <c r="AK1285" s="17"/>
      <c r="AL1285" s="17"/>
      <c r="AM1285" s="17"/>
      <c r="AN1285" s="17"/>
      <c r="AO1285" s="17"/>
      <c r="AP1285" s="17"/>
    </row>
    <row r="1286" spans="2:42" x14ac:dyDescent="0.35">
      <c r="B1286" s="24" t="s">
        <v>59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7"/>
      <c r="AJ1286" s="17"/>
      <c r="AK1286" s="17"/>
      <c r="AL1286" s="17"/>
      <c r="AM1286" s="17"/>
      <c r="AN1286" s="17"/>
      <c r="AO1286" s="17"/>
      <c r="AP1286" s="17"/>
    </row>
    <row r="1287" spans="2:42" x14ac:dyDescent="0.35">
      <c r="B1287" t="s">
        <v>461</v>
      </c>
      <c r="C1287" s="17">
        <v>0.17452112953952301</v>
      </c>
      <c r="D1287" s="17">
        <v>0.175966495366219</v>
      </c>
      <c r="E1287" s="17">
        <v>0.17376229226294701</v>
      </c>
      <c r="F1287" s="17"/>
      <c r="G1287" s="17">
        <v>0.23554505154814101</v>
      </c>
      <c r="H1287" s="17">
        <v>0.20476811988443999</v>
      </c>
      <c r="I1287" s="17">
        <v>0.19776312838571999</v>
      </c>
      <c r="J1287" s="17">
        <v>0.16411117202544201</v>
      </c>
      <c r="K1287" s="17">
        <v>0.164889746522171</v>
      </c>
      <c r="L1287" s="17">
        <v>0.104956235404065</v>
      </c>
      <c r="M1287" s="17"/>
      <c r="N1287" s="17">
        <v>0.21597089767944599</v>
      </c>
      <c r="O1287" s="17">
        <v>0.162053819767075</v>
      </c>
      <c r="P1287" s="17">
        <v>0.171769388295095</v>
      </c>
      <c r="Q1287" s="17">
        <v>0.14593983493017301</v>
      </c>
      <c r="R1287" s="17"/>
      <c r="S1287" s="17">
        <v>0.21501272990467399</v>
      </c>
      <c r="T1287" s="17">
        <v>0.150691619620585</v>
      </c>
      <c r="U1287" s="17">
        <v>0.14852265819247801</v>
      </c>
      <c r="V1287" s="17">
        <v>0.16088116063073199</v>
      </c>
      <c r="W1287" s="17">
        <v>0.15612504753626999</v>
      </c>
      <c r="X1287" s="17">
        <v>0.19456425493316601</v>
      </c>
      <c r="Y1287" s="17">
        <v>0.151244678309953</v>
      </c>
      <c r="Z1287" s="17">
        <v>0.175082403973987</v>
      </c>
      <c r="AA1287" s="17">
        <v>0.18591610674352199</v>
      </c>
      <c r="AB1287" s="17">
        <v>0.17638679196864701</v>
      </c>
      <c r="AC1287" s="17">
        <v>0.21090223132948099</v>
      </c>
      <c r="AD1287" s="17">
        <v>0.13551621643106199</v>
      </c>
      <c r="AE1287" s="17"/>
      <c r="AF1287" s="17">
        <v>0.19616882814602701</v>
      </c>
      <c r="AG1287" s="17">
        <v>0.14609189500345501</v>
      </c>
      <c r="AH1287" s="17"/>
      <c r="AI1287" s="17">
        <v>0.205708989787318</v>
      </c>
      <c r="AJ1287" s="17">
        <v>0.160460644828404</v>
      </c>
      <c r="AK1287" s="17"/>
      <c r="AL1287" s="17">
        <v>0.17341188114127501</v>
      </c>
      <c r="AM1287" s="17">
        <v>0.17460542745038601</v>
      </c>
      <c r="AN1287" s="17"/>
      <c r="AO1287" s="17">
        <v>0.180106144228556</v>
      </c>
      <c r="AP1287" s="17">
        <v>0.172998541774185</v>
      </c>
    </row>
    <row r="1288" spans="2:42" x14ac:dyDescent="0.35">
      <c r="B1288" t="s">
        <v>145</v>
      </c>
      <c r="C1288" s="17">
        <v>0.25401001355019498</v>
      </c>
      <c r="D1288" s="17">
        <v>0.26399220554293401</v>
      </c>
      <c r="E1288" s="17">
        <v>0.24350938915967901</v>
      </c>
      <c r="F1288" s="17"/>
      <c r="G1288" s="17">
        <v>0.324967241559661</v>
      </c>
      <c r="H1288" s="17">
        <v>0.33533196572566498</v>
      </c>
      <c r="I1288" s="17">
        <v>0.27568945952505702</v>
      </c>
      <c r="J1288" s="17">
        <v>0.21785730696081501</v>
      </c>
      <c r="K1288" s="17">
        <v>0.21321265632495301</v>
      </c>
      <c r="L1288" s="17">
        <v>0.179149928932958</v>
      </c>
      <c r="M1288" s="17"/>
      <c r="N1288" s="17">
        <v>0.29250107121031599</v>
      </c>
      <c r="O1288" s="17">
        <v>0.22114085360681399</v>
      </c>
      <c r="P1288" s="17">
        <v>0.27007879186734202</v>
      </c>
      <c r="Q1288" s="17">
        <v>0.23322843666132401</v>
      </c>
      <c r="R1288" s="17"/>
      <c r="S1288" s="17">
        <v>0.32090051608548098</v>
      </c>
      <c r="T1288" s="17">
        <v>0.24852131912053499</v>
      </c>
      <c r="U1288" s="17">
        <v>0.23595370816432401</v>
      </c>
      <c r="V1288" s="17">
        <v>0.215214762302224</v>
      </c>
      <c r="W1288" s="17">
        <v>0.27344059630136902</v>
      </c>
      <c r="X1288" s="17">
        <v>0.21994338012393699</v>
      </c>
      <c r="Y1288" s="17">
        <v>0.25541725999831399</v>
      </c>
      <c r="Z1288" s="17">
        <v>0.26034061117464802</v>
      </c>
      <c r="AA1288" s="17">
        <v>0.25364712773549702</v>
      </c>
      <c r="AB1288" s="17">
        <v>0.250469047752305</v>
      </c>
      <c r="AC1288" s="17">
        <v>0.24002034285255699</v>
      </c>
      <c r="AD1288" s="17">
        <v>0.210246491810237</v>
      </c>
      <c r="AE1288" s="17"/>
      <c r="AF1288" s="17">
        <v>0.26185298410151198</v>
      </c>
      <c r="AG1288" s="17">
        <v>0.24332845107440801</v>
      </c>
      <c r="AH1288" s="17"/>
      <c r="AI1288" s="17">
        <v>0.28238632878377601</v>
      </c>
      <c r="AJ1288" s="17">
        <v>0.241217063237809</v>
      </c>
      <c r="AK1288" s="17"/>
      <c r="AL1288" s="17">
        <v>0.27957242631672502</v>
      </c>
      <c r="AM1288" s="17">
        <v>0.25206738465279199</v>
      </c>
      <c r="AN1288" s="17"/>
      <c r="AO1288" s="17">
        <v>0.26517144255434599</v>
      </c>
      <c r="AP1288" s="17">
        <v>0.25096718265508799</v>
      </c>
    </row>
    <row r="1289" spans="2:42" x14ac:dyDescent="0.35">
      <c r="B1289" t="s">
        <v>147</v>
      </c>
      <c r="C1289" s="17">
        <v>0.17838414540358999</v>
      </c>
      <c r="D1289" s="17">
        <v>0.175617286386344</v>
      </c>
      <c r="E1289" s="17">
        <v>0.181003479726285</v>
      </c>
      <c r="F1289" s="17"/>
      <c r="G1289" s="17">
        <v>0.15748296893474101</v>
      </c>
      <c r="H1289" s="17">
        <v>0.17723572816972799</v>
      </c>
      <c r="I1289" s="17">
        <v>0.20792657781409399</v>
      </c>
      <c r="J1289" s="17">
        <v>0.18695436686870201</v>
      </c>
      <c r="K1289" s="17">
        <v>0.182982419934305</v>
      </c>
      <c r="L1289" s="17">
        <v>0.15920050499194799</v>
      </c>
      <c r="M1289" s="17"/>
      <c r="N1289" s="17">
        <v>0.19954606300078501</v>
      </c>
      <c r="O1289" s="17">
        <v>0.20854357900812501</v>
      </c>
      <c r="P1289" s="17">
        <v>0.17180497925662599</v>
      </c>
      <c r="Q1289" s="17">
        <v>0.128411666612473</v>
      </c>
      <c r="R1289" s="17"/>
      <c r="S1289" s="17">
        <v>0.19544008586733</v>
      </c>
      <c r="T1289" s="17">
        <v>0.16382234514362701</v>
      </c>
      <c r="U1289" s="17">
        <v>0.168133130601506</v>
      </c>
      <c r="V1289" s="17">
        <v>0.149782755307618</v>
      </c>
      <c r="W1289" s="17">
        <v>0.17836647545738801</v>
      </c>
      <c r="X1289" s="17">
        <v>0.164375096928779</v>
      </c>
      <c r="Y1289" s="17">
        <v>0.18188728320379499</v>
      </c>
      <c r="Z1289" s="17">
        <v>0.187089308741862</v>
      </c>
      <c r="AA1289" s="17">
        <v>0.19045104392133999</v>
      </c>
      <c r="AB1289" s="17">
        <v>0.19551002470235601</v>
      </c>
      <c r="AC1289" s="17">
        <v>0.1772404809333</v>
      </c>
      <c r="AD1289" s="17">
        <v>0.20262693663890999</v>
      </c>
      <c r="AE1289" s="17"/>
      <c r="AF1289" s="17">
        <v>0.179790970288461</v>
      </c>
      <c r="AG1289" s="17">
        <v>0.17806458082464699</v>
      </c>
      <c r="AH1289" s="17"/>
      <c r="AI1289" s="17">
        <v>0.18647517344029199</v>
      </c>
      <c r="AJ1289" s="17">
        <v>0.174736451233378</v>
      </c>
      <c r="AK1289" s="17"/>
      <c r="AL1289" s="17">
        <v>0.19994030626717799</v>
      </c>
      <c r="AM1289" s="17">
        <v>0.17674597371013101</v>
      </c>
      <c r="AN1289" s="17"/>
      <c r="AO1289" s="17">
        <v>0.19849529694413401</v>
      </c>
      <c r="AP1289" s="17">
        <v>0.17290143945070699</v>
      </c>
    </row>
    <row r="1290" spans="2:42" x14ac:dyDescent="0.35">
      <c r="B1290" t="s">
        <v>149</v>
      </c>
      <c r="C1290" s="17">
        <v>0.10890586889805499</v>
      </c>
      <c r="D1290" s="17">
        <v>0.107255000106668</v>
      </c>
      <c r="E1290" s="17">
        <v>0.111307200972406</v>
      </c>
      <c r="F1290" s="17"/>
      <c r="G1290" s="17">
        <v>9.3767764402867507E-2</v>
      </c>
      <c r="H1290" s="17">
        <v>8.9416765213387303E-2</v>
      </c>
      <c r="I1290" s="17">
        <v>0.106457510342197</v>
      </c>
      <c r="J1290" s="17">
        <v>0.111961223254279</v>
      </c>
      <c r="K1290" s="17">
        <v>0.102944009136216</v>
      </c>
      <c r="L1290" s="17">
        <v>0.13847838158109901</v>
      </c>
      <c r="M1290" s="17"/>
      <c r="N1290" s="17">
        <v>9.7466676666511404E-2</v>
      </c>
      <c r="O1290" s="17">
        <v>0.107605513671233</v>
      </c>
      <c r="P1290" s="17">
        <v>0.12153652070226401</v>
      </c>
      <c r="Q1290" s="17">
        <v>0.11160335644970799</v>
      </c>
      <c r="R1290" s="17"/>
      <c r="S1290" s="17">
        <v>9.4161632848718202E-2</v>
      </c>
      <c r="T1290" s="17">
        <v>0.12788881502359201</v>
      </c>
      <c r="U1290" s="17">
        <v>7.3573906328376903E-2</v>
      </c>
      <c r="V1290" s="17">
        <v>0.106318882978453</v>
      </c>
      <c r="W1290" s="17">
        <v>0.11019545061382301</v>
      </c>
      <c r="X1290" s="17">
        <v>0.132688512043416</v>
      </c>
      <c r="Y1290" s="17">
        <v>0.13416388695604101</v>
      </c>
      <c r="Z1290" s="17">
        <v>6.1011506319511799E-2</v>
      </c>
      <c r="AA1290" s="17">
        <v>0.118816521576752</v>
      </c>
      <c r="AB1290" s="17">
        <v>0.121893658074797</v>
      </c>
      <c r="AC1290" s="17">
        <v>7.4681823390508398E-2</v>
      </c>
      <c r="AD1290" s="17">
        <v>0.100876502318543</v>
      </c>
      <c r="AE1290" s="17"/>
      <c r="AF1290" s="17">
        <v>0.101163818626668</v>
      </c>
      <c r="AG1290" s="17">
        <v>0.120319814078464</v>
      </c>
      <c r="AH1290" s="17"/>
      <c r="AI1290" s="17">
        <v>0.10282969400872501</v>
      </c>
      <c r="AJ1290" s="17">
        <v>0.111645202839361</v>
      </c>
      <c r="AK1290" s="17"/>
      <c r="AL1290" s="17">
        <v>9.7202747898575997E-2</v>
      </c>
      <c r="AM1290" s="17">
        <v>0.10979525368543901</v>
      </c>
      <c r="AN1290" s="17"/>
      <c r="AO1290" s="17">
        <v>9.2766127117224706E-2</v>
      </c>
      <c r="AP1290" s="17">
        <v>0.113305888367918</v>
      </c>
    </row>
    <row r="1291" spans="2:42" x14ac:dyDescent="0.35">
      <c r="B1291" t="s">
        <v>152</v>
      </c>
      <c r="C1291" s="17">
        <v>0.25840973611133999</v>
      </c>
      <c r="D1291" s="17">
        <v>0.25099945352284603</v>
      </c>
      <c r="E1291" s="17">
        <v>0.26607396384110599</v>
      </c>
      <c r="F1291" s="17"/>
      <c r="G1291" s="17">
        <v>0.14005676941310899</v>
      </c>
      <c r="H1291" s="17">
        <v>0.168082608459558</v>
      </c>
      <c r="I1291" s="17">
        <v>0.189749998140888</v>
      </c>
      <c r="J1291" s="17">
        <v>0.30334995914102397</v>
      </c>
      <c r="K1291" s="17">
        <v>0.31699845581589398</v>
      </c>
      <c r="L1291" s="17">
        <v>0.39152649821886798</v>
      </c>
      <c r="M1291" s="17"/>
      <c r="N1291" s="17">
        <v>0.17913857012114401</v>
      </c>
      <c r="O1291" s="17">
        <v>0.27449506471027002</v>
      </c>
      <c r="P1291" s="17">
        <v>0.23886524974027901</v>
      </c>
      <c r="Q1291" s="17">
        <v>0.34538688562706898</v>
      </c>
      <c r="R1291" s="17"/>
      <c r="S1291" s="17">
        <v>0.14485343773655901</v>
      </c>
      <c r="T1291" s="17">
        <v>0.28816033065414798</v>
      </c>
      <c r="U1291" s="17">
        <v>0.34347483770029602</v>
      </c>
      <c r="V1291" s="17">
        <v>0.32961241695382199</v>
      </c>
      <c r="W1291" s="17">
        <v>0.264021935413641</v>
      </c>
      <c r="X1291" s="17">
        <v>0.26008781900198202</v>
      </c>
      <c r="Y1291" s="17">
        <v>0.24151501814065801</v>
      </c>
      <c r="Z1291" s="17">
        <v>0.30131423924295397</v>
      </c>
      <c r="AA1291" s="17">
        <v>0.23749140492558801</v>
      </c>
      <c r="AB1291" s="17">
        <v>0.22277119711740301</v>
      </c>
      <c r="AC1291" s="17">
        <v>0.28951846038818702</v>
      </c>
      <c r="AD1291" s="17">
        <v>0.32040674140154901</v>
      </c>
      <c r="AE1291" s="17"/>
      <c r="AF1291" s="17">
        <v>0.23979372103667199</v>
      </c>
      <c r="AG1291" s="17">
        <v>0.283504329606862</v>
      </c>
      <c r="AH1291" s="17"/>
      <c r="AI1291" s="17">
        <v>0.20113946282102699</v>
      </c>
      <c r="AJ1291" s="17">
        <v>0.28422900667373902</v>
      </c>
      <c r="AK1291" s="17"/>
      <c r="AL1291" s="17">
        <v>0.22553792848097801</v>
      </c>
      <c r="AM1291" s="17">
        <v>0.26090784628567498</v>
      </c>
      <c r="AN1291" s="17"/>
      <c r="AO1291" s="17">
        <v>0.24561408511756</v>
      </c>
      <c r="AP1291" s="17">
        <v>0.26189808891566302</v>
      </c>
    </row>
    <row r="1292" spans="2:42" x14ac:dyDescent="0.35">
      <c r="B1292" t="s">
        <v>75</v>
      </c>
      <c r="C1292" s="17">
        <v>2.57691064972961E-2</v>
      </c>
      <c r="D1292" s="17">
        <v>2.6169559074989301E-2</v>
      </c>
      <c r="E1292" s="17">
        <v>2.4343674037576101E-2</v>
      </c>
      <c r="F1292" s="17"/>
      <c r="G1292" s="17">
        <v>4.8180204141480797E-2</v>
      </c>
      <c r="H1292" s="17">
        <v>2.5164812547221499E-2</v>
      </c>
      <c r="I1292" s="17">
        <v>2.2413325792044799E-2</v>
      </c>
      <c r="J1292" s="17">
        <v>1.5765971749737099E-2</v>
      </c>
      <c r="K1292" s="17">
        <v>1.8972712266460499E-2</v>
      </c>
      <c r="L1292" s="17">
        <v>2.6688450871061701E-2</v>
      </c>
      <c r="M1292" s="17"/>
      <c r="N1292" s="17">
        <v>1.5376721321797401E-2</v>
      </c>
      <c r="O1292" s="17">
        <v>2.6161169236482699E-2</v>
      </c>
      <c r="P1292" s="17">
        <v>2.5945070138394501E-2</v>
      </c>
      <c r="Q1292" s="17">
        <v>3.54298197192537E-2</v>
      </c>
      <c r="R1292" s="17"/>
      <c r="S1292" s="17">
        <v>2.9631597557239299E-2</v>
      </c>
      <c r="T1292" s="17">
        <v>2.0915570437513301E-2</v>
      </c>
      <c r="U1292" s="17">
        <v>3.0341759013019502E-2</v>
      </c>
      <c r="V1292" s="17">
        <v>3.8190021827150103E-2</v>
      </c>
      <c r="W1292" s="17">
        <v>1.7850494677508402E-2</v>
      </c>
      <c r="X1292" s="17">
        <v>2.83409369687205E-2</v>
      </c>
      <c r="Y1292" s="17">
        <v>3.5771873391238398E-2</v>
      </c>
      <c r="Z1292" s="17">
        <v>1.51619305470387E-2</v>
      </c>
      <c r="AA1292" s="17">
        <v>1.36777950972998E-2</v>
      </c>
      <c r="AB1292" s="17">
        <v>3.2969280384492802E-2</v>
      </c>
      <c r="AC1292" s="17">
        <v>7.6366611059668103E-3</v>
      </c>
      <c r="AD1292" s="17">
        <v>3.0327111399699201E-2</v>
      </c>
      <c r="AE1292" s="17"/>
      <c r="AF1292" s="17">
        <v>2.12296778006613E-2</v>
      </c>
      <c r="AG1292" s="17">
        <v>2.86909294121632E-2</v>
      </c>
      <c r="AH1292" s="17"/>
      <c r="AI1292" s="17">
        <v>2.14603511588627E-2</v>
      </c>
      <c r="AJ1292" s="17">
        <v>2.7711631187308398E-2</v>
      </c>
      <c r="AK1292" s="17"/>
      <c r="AL1292" s="17">
        <v>2.4334709895268099E-2</v>
      </c>
      <c r="AM1292" s="17">
        <v>2.5878114215577001E-2</v>
      </c>
      <c r="AN1292" s="17"/>
      <c r="AO1292" s="17">
        <v>1.7846904038178402E-2</v>
      </c>
      <c r="AP1292" s="17">
        <v>2.7928858836439099E-2</v>
      </c>
    </row>
    <row r="1293" spans="2:42" x14ac:dyDescent="0.35"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7"/>
      <c r="AB1293" s="17"/>
      <c r="AC1293" s="17"/>
      <c r="AD1293" s="17"/>
      <c r="AE1293" s="17"/>
      <c r="AF1293" s="17"/>
      <c r="AG1293" s="17"/>
      <c r="AH1293" s="17"/>
      <c r="AI1293" s="17"/>
      <c r="AJ1293" s="17"/>
      <c r="AK1293" s="17"/>
      <c r="AL1293" s="17"/>
      <c r="AM1293" s="17"/>
      <c r="AN1293" s="17"/>
      <c r="AO1293" s="17"/>
      <c r="AP1293" s="17"/>
    </row>
    <row r="1294" spans="2:42" x14ac:dyDescent="0.35">
      <c r="B1294" s="6" t="s">
        <v>479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  <c r="AD1294" s="17"/>
      <c r="AE1294" s="17"/>
      <c r="AF1294" s="17"/>
      <c r="AG1294" s="17"/>
      <c r="AH1294" s="17"/>
      <c r="AI1294" s="17"/>
      <c r="AJ1294" s="17"/>
      <c r="AK1294" s="17"/>
      <c r="AL1294" s="17"/>
      <c r="AM1294" s="17"/>
      <c r="AN1294" s="17"/>
      <c r="AO1294" s="17"/>
      <c r="AP1294" s="17"/>
    </row>
    <row r="1295" spans="2:42" x14ac:dyDescent="0.35">
      <c r="B1295" s="24" t="s">
        <v>59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  <c r="AA1295" s="17"/>
      <c r="AB1295" s="17"/>
      <c r="AC1295" s="17"/>
      <c r="AD1295" s="17"/>
      <c r="AE1295" s="17"/>
      <c r="AF1295" s="17"/>
      <c r="AG1295" s="17"/>
      <c r="AH1295" s="17"/>
      <c r="AI1295" s="17"/>
      <c r="AJ1295" s="17"/>
      <c r="AK1295" s="17"/>
      <c r="AL1295" s="17"/>
      <c r="AM1295" s="17"/>
      <c r="AN1295" s="17"/>
      <c r="AO1295" s="17"/>
      <c r="AP1295" s="17"/>
    </row>
    <row r="1296" spans="2:42" x14ac:dyDescent="0.35">
      <c r="B1296" t="s">
        <v>461</v>
      </c>
      <c r="C1296" s="17">
        <v>7.5450270188933993E-2</v>
      </c>
      <c r="D1296" s="17">
        <v>8.5450288090826595E-2</v>
      </c>
      <c r="E1296" s="17">
        <v>6.5046989180677695E-2</v>
      </c>
      <c r="F1296" s="17"/>
      <c r="G1296" s="17">
        <v>0.13851417623991999</v>
      </c>
      <c r="H1296" s="17">
        <v>0.13110858896872599</v>
      </c>
      <c r="I1296" s="17">
        <v>0.101459627024108</v>
      </c>
      <c r="J1296" s="17">
        <v>6.6023806115104597E-2</v>
      </c>
      <c r="K1296" s="17">
        <v>2.22319682727601E-2</v>
      </c>
      <c r="L1296" s="17">
        <v>9.9428615046635391E-3</v>
      </c>
      <c r="M1296" s="17"/>
      <c r="N1296" s="17">
        <v>0.105980845700914</v>
      </c>
      <c r="O1296" s="17">
        <v>6.5144611984028697E-2</v>
      </c>
      <c r="P1296" s="17">
        <v>7.2580068113088897E-2</v>
      </c>
      <c r="Q1296" s="17">
        <v>5.6713173720753102E-2</v>
      </c>
      <c r="R1296" s="17"/>
      <c r="S1296" s="17">
        <v>0.12052169269086099</v>
      </c>
      <c r="T1296" s="17">
        <v>5.1716247680145197E-2</v>
      </c>
      <c r="U1296" s="17">
        <v>6.1358003232828098E-2</v>
      </c>
      <c r="V1296" s="17">
        <v>6.8181834080570006E-2</v>
      </c>
      <c r="W1296" s="17">
        <v>7.5200193637028498E-2</v>
      </c>
      <c r="X1296" s="17">
        <v>9.5445604864037803E-2</v>
      </c>
      <c r="Y1296" s="17">
        <v>5.6339847034936302E-2</v>
      </c>
      <c r="Z1296" s="17">
        <v>0.105659737042964</v>
      </c>
      <c r="AA1296" s="17">
        <v>6.8604353881804206E-2</v>
      </c>
      <c r="AB1296" s="17">
        <v>3.5489579581009401E-2</v>
      </c>
      <c r="AC1296" s="17">
        <v>0.11049988989642801</v>
      </c>
      <c r="AD1296" s="17">
        <v>6.5704581967675896E-2</v>
      </c>
      <c r="AE1296" s="17"/>
      <c r="AF1296" s="17">
        <v>7.5158538015519E-2</v>
      </c>
      <c r="AG1296" s="17">
        <v>7.6512016243803896E-2</v>
      </c>
      <c r="AH1296" s="17"/>
      <c r="AI1296" s="17">
        <v>0.100655403358257</v>
      </c>
      <c r="AJ1296" s="17">
        <v>6.4086990157754098E-2</v>
      </c>
      <c r="AK1296" s="17"/>
      <c r="AL1296" s="17">
        <v>7.9154580969729701E-2</v>
      </c>
      <c r="AM1296" s="17">
        <v>7.5168759158130399E-2</v>
      </c>
      <c r="AN1296" s="17"/>
      <c r="AO1296" s="17">
        <v>7.8708559336558903E-2</v>
      </c>
      <c r="AP1296" s="17">
        <v>7.4561994782630994E-2</v>
      </c>
    </row>
    <row r="1297" spans="2:42" x14ac:dyDescent="0.35">
      <c r="B1297" t="s">
        <v>145</v>
      </c>
      <c r="C1297" s="17">
        <v>0.141348647008948</v>
      </c>
      <c r="D1297" s="17">
        <v>0.162677325494614</v>
      </c>
      <c r="E1297" s="17">
        <v>0.119664081145314</v>
      </c>
      <c r="F1297" s="17"/>
      <c r="G1297" s="17">
        <v>0.22768138496947801</v>
      </c>
      <c r="H1297" s="17">
        <v>0.25364794937594798</v>
      </c>
      <c r="I1297" s="17">
        <v>0.208918580137683</v>
      </c>
      <c r="J1297" s="17">
        <v>8.98530118675753E-2</v>
      </c>
      <c r="K1297" s="17">
        <v>5.9201993503091903E-2</v>
      </c>
      <c r="L1297" s="17">
        <v>3.37184872593198E-2</v>
      </c>
      <c r="M1297" s="17"/>
      <c r="N1297" s="17">
        <v>0.17366300622398601</v>
      </c>
      <c r="O1297" s="17">
        <v>0.116043118357848</v>
      </c>
      <c r="P1297" s="17">
        <v>0.17275283618185899</v>
      </c>
      <c r="Q1297" s="17">
        <v>0.10407999940494</v>
      </c>
      <c r="R1297" s="17"/>
      <c r="S1297" s="17">
        <v>0.20999736770730701</v>
      </c>
      <c r="T1297" s="17">
        <v>0.154525470298218</v>
      </c>
      <c r="U1297" s="17">
        <v>0.118519618413663</v>
      </c>
      <c r="V1297" s="17">
        <v>0.12589866116845699</v>
      </c>
      <c r="W1297" s="17">
        <v>0.120725251947697</v>
      </c>
      <c r="X1297" s="17">
        <v>0.12512938540899199</v>
      </c>
      <c r="Y1297" s="17">
        <v>0.12708055192152201</v>
      </c>
      <c r="Z1297" s="17">
        <v>0.14227777015684001</v>
      </c>
      <c r="AA1297" s="17">
        <v>0.11602125554894099</v>
      </c>
      <c r="AB1297" s="17">
        <v>0.124828308218147</v>
      </c>
      <c r="AC1297" s="17">
        <v>0.15817026919966201</v>
      </c>
      <c r="AD1297" s="17">
        <v>0.119639596697605</v>
      </c>
      <c r="AE1297" s="17"/>
      <c r="AF1297" s="17">
        <v>0.15550041026724901</v>
      </c>
      <c r="AG1297" s="17">
        <v>0.122751276411696</v>
      </c>
      <c r="AH1297" s="17"/>
      <c r="AI1297" s="17">
        <v>0.175841282869621</v>
      </c>
      <c r="AJ1297" s="17">
        <v>0.12579826377291001</v>
      </c>
      <c r="AK1297" s="17"/>
      <c r="AL1297" s="17">
        <v>0.154460492816092</v>
      </c>
      <c r="AM1297" s="17">
        <v>0.14035220544469201</v>
      </c>
      <c r="AN1297" s="17"/>
      <c r="AO1297" s="17">
        <v>0.14701013413478001</v>
      </c>
      <c r="AP1297" s="17">
        <v>0.13980521131336399</v>
      </c>
    </row>
    <row r="1298" spans="2:42" x14ac:dyDescent="0.35">
      <c r="B1298" t="s">
        <v>147</v>
      </c>
      <c r="C1298" s="17">
        <v>0.133957493290083</v>
      </c>
      <c r="D1298" s="17">
        <v>0.13926140915542901</v>
      </c>
      <c r="E1298" s="17">
        <v>0.128987470511161</v>
      </c>
      <c r="F1298" s="17"/>
      <c r="G1298" s="17">
        <v>0.17586071159719199</v>
      </c>
      <c r="H1298" s="17">
        <v>0.19594511356493699</v>
      </c>
      <c r="I1298" s="17">
        <v>0.15554250707591499</v>
      </c>
      <c r="J1298" s="17">
        <v>0.123480951779023</v>
      </c>
      <c r="K1298" s="17">
        <v>0.114775748001954</v>
      </c>
      <c r="L1298" s="17">
        <v>5.9052644182020199E-2</v>
      </c>
      <c r="M1298" s="17"/>
      <c r="N1298" s="17">
        <v>0.15145953657045599</v>
      </c>
      <c r="O1298" s="17">
        <v>0.14645471540740801</v>
      </c>
      <c r="P1298" s="17">
        <v>0.136940375910243</v>
      </c>
      <c r="Q1298" s="17">
        <v>9.8527457698782794E-2</v>
      </c>
      <c r="R1298" s="17"/>
      <c r="S1298" s="17">
        <v>0.17921405603031601</v>
      </c>
      <c r="T1298" s="17">
        <v>0.13776581336504801</v>
      </c>
      <c r="U1298" s="17">
        <v>0.12652138440333899</v>
      </c>
      <c r="V1298" s="17">
        <v>9.9383741410593904E-2</v>
      </c>
      <c r="W1298" s="17">
        <v>0.15098960703714601</v>
      </c>
      <c r="X1298" s="17">
        <v>0.12924389494369001</v>
      </c>
      <c r="Y1298" s="17">
        <v>0.121616920948015</v>
      </c>
      <c r="Z1298" s="17">
        <v>6.3945172219776497E-2</v>
      </c>
      <c r="AA1298" s="17">
        <v>0.15790041090210299</v>
      </c>
      <c r="AB1298" s="17">
        <v>0.146147012702559</v>
      </c>
      <c r="AC1298" s="17">
        <v>8.4931205399832593E-2</v>
      </c>
      <c r="AD1298" s="17">
        <v>8.7327995108172504E-2</v>
      </c>
      <c r="AE1298" s="17"/>
      <c r="AF1298" s="17">
        <v>0.137116955063247</v>
      </c>
      <c r="AG1298" s="17">
        <v>0.13087899922548099</v>
      </c>
      <c r="AH1298" s="17"/>
      <c r="AI1298" s="17">
        <v>0.14239875419792</v>
      </c>
      <c r="AJ1298" s="17">
        <v>0.13015190294197199</v>
      </c>
      <c r="AK1298" s="17"/>
      <c r="AL1298" s="17">
        <v>0.166826145067271</v>
      </c>
      <c r="AM1298" s="17">
        <v>0.13145962294645699</v>
      </c>
      <c r="AN1298" s="17"/>
      <c r="AO1298" s="17">
        <v>0.13879915231600601</v>
      </c>
      <c r="AP1298" s="17">
        <v>0.13263755928681401</v>
      </c>
    </row>
    <row r="1299" spans="2:42" x14ac:dyDescent="0.35">
      <c r="B1299" t="s">
        <v>149</v>
      </c>
      <c r="C1299" s="17">
        <v>0.144955086635803</v>
      </c>
      <c r="D1299" s="17">
        <v>0.13730592367077499</v>
      </c>
      <c r="E1299" s="17">
        <v>0.153473934428315</v>
      </c>
      <c r="F1299" s="17"/>
      <c r="G1299" s="17">
        <v>0.116884371367031</v>
      </c>
      <c r="H1299" s="17">
        <v>0.117489837991786</v>
      </c>
      <c r="I1299" s="17">
        <v>0.16387801087297499</v>
      </c>
      <c r="J1299" s="17">
        <v>0.17805437535590901</v>
      </c>
      <c r="K1299" s="17">
        <v>0.16410133802342</v>
      </c>
      <c r="L1299" s="17">
        <v>0.131036934382502</v>
      </c>
      <c r="M1299" s="17"/>
      <c r="N1299" s="17">
        <v>0.17121460207824399</v>
      </c>
      <c r="O1299" s="17">
        <v>0.139755496061718</v>
      </c>
      <c r="P1299" s="17">
        <v>0.132027176705271</v>
      </c>
      <c r="Q1299" s="17">
        <v>0.13270857936046601</v>
      </c>
      <c r="R1299" s="17"/>
      <c r="S1299" s="17">
        <v>0.16964097926737301</v>
      </c>
      <c r="T1299" s="17">
        <v>0.12560567560770899</v>
      </c>
      <c r="U1299" s="17">
        <v>0.127527771990461</v>
      </c>
      <c r="V1299" s="17">
        <v>0.147769957470233</v>
      </c>
      <c r="W1299" s="17">
        <v>0.181568136111494</v>
      </c>
      <c r="X1299" s="17">
        <v>0.18920961638715</v>
      </c>
      <c r="Y1299" s="17">
        <v>0.111226622774959</v>
      </c>
      <c r="Z1299" s="17">
        <v>0.113439875924428</v>
      </c>
      <c r="AA1299" s="17">
        <v>0.123113358061502</v>
      </c>
      <c r="AB1299" s="17">
        <v>0.15445398097324201</v>
      </c>
      <c r="AC1299" s="17">
        <v>9.86907174045277E-2</v>
      </c>
      <c r="AD1299" s="17">
        <v>0.193800044430291</v>
      </c>
      <c r="AE1299" s="17"/>
      <c r="AF1299" s="17">
        <v>0.15093572752366599</v>
      </c>
      <c r="AG1299" s="17">
        <v>0.13729119521745101</v>
      </c>
      <c r="AH1299" s="17"/>
      <c r="AI1299" s="17">
        <v>0.14219292290496799</v>
      </c>
      <c r="AJ1299" s="17">
        <v>0.14620035837289799</v>
      </c>
      <c r="AK1299" s="17"/>
      <c r="AL1299" s="17">
        <v>0.14612305064308201</v>
      </c>
      <c r="AM1299" s="17">
        <v>0.14486632660159299</v>
      </c>
      <c r="AN1299" s="17"/>
      <c r="AO1299" s="17">
        <v>0.14888141850898201</v>
      </c>
      <c r="AP1299" s="17">
        <v>0.14388468929477199</v>
      </c>
    </row>
    <row r="1300" spans="2:42" x14ac:dyDescent="0.35">
      <c r="B1300" t="s">
        <v>152</v>
      </c>
      <c r="C1300" s="17">
        <v>0.48026654050497702</v>
      </c>
      <c r="D1300" s="17">
        <v>0.44747909432077698</v>
      </c>
      <c r="E1300" s="17">
        <v>0.51356655295077303</v>
      </c>
      <c r="F1300" s="17"/>
      <c r="G1300" s="17">
        <v>0.28358473557875202</v>
      </c>
      <c r="H1300" s="17">
        <v>0.28217669813822799</v>
      </c>
      <c r="I1300" s="17">
        <v>0.34969901520708002</v>
      </c>
      <c r="J1300" s="17">
        <v>0.52858688721014202</v>
      </c>
      <c r="K1300" s="17">
        <v>0.61888900274881198</v>
      </c>
      <c r="L1300" s="17">
        <v>0.74785177099757505</v>
      </c>
      <c r="M1300" s="17"/>
      <c r="N1300" s="17">
        <v>0.38200410243828298</v>
      </c>
      <c r="O1300" s="17">
        <v>0.51007958561695199</v>
      </c>
      <c r="P1300" s="17">
        <v>0.45366892742051301</v>
      </c>
      <c r="Q1300" s="17">
        <v>0.58145167998059999</v>
      </c>
      <c r="R1300" s="17"/>
      <c r="S1300" s="17">
        <v>0.28796140293087502</v>
      </c>
      <c r="T1300" s="17">
        <v>0.507319134715291</v>
      </c>
      <c r="U1300" s="17">
        <v>0.53436423084350504</v>
      </c>
      <c r="V1300" s="17">
        <v>0.53338313614605604</v>
      </c>
      <c r="W1300" s="17">
        <v>0.45157269382693499</v>
      </c>
      <c r="X1300" s="17">
        <v>0.43891548058602797</v>
      </c>
      <c r="Y1300" s="17">
        <v>0.555297855197044</v>
      </c>
      <c r="Z1300" s="17">
        <v>0.55946924337368298</v>
      </c>
      <c r="AA1300" s="17">
        <v>0.52285455242198697</v>
      </c>
      <c r="AB1300" s="17">
        <v>0.51361968391841595</v>
      </c>
      <c r="AC1300" s="17">
        <v>0.52752300446322997</v>
      </c>
      <c r="AD1300" s="17">
        <v>0.50697352449751498</v>
      </c>
      <c r="AE1300" s="17"/>
      <c r="AF1300" s="17">
        <v>0.46662290913340398</v>
      </c>
      <c r="AG1300" s="17">
        <v>0.49724847836240299</v>
      </c>
      <c r="AH1300" s="17"/>
      <c r="AI1300" s="17">
        <v>0.41832233298476801</v>
      </c>
      <c r="AJ1300" s="17">
        <v>0.50819297007918596</v>
      </c>
      <c r="AK1300" s="17"/>
      <c r="AL1300" s="17">
        <v>0.42916979376516001</v>
      </c>
      <c r="AM1300" s="17">
        <v>0.484149664437238</v>
      </c>
      <c r="AN1300" s="17"/>
      <c r="AO1300" s="17">
        <v>0.46187134560839199</v>
      </c>
      <c r="AP1300" s="17">
        <v>0.48528144203165702</v>
      </c>
    </row>
    <row r="1301" spans="2:42" x14ac:dyDescent="0.35">
      <c r="B1301" t="s">
        <v>75</v>
      </c>
      <c r="C1301" s="17">
        <v>2.4021962371254601E-2</v>
      </c>
      <c r="D1301" s="17">
        <v>2.7825959267579001E-2</v>
      </c>
      <c r="E1301" s="17">
        <v>1.9260971783758699E-2</v>
      </c>
      <c r="F1301" s="17"/>
      <c r="G1301" s="17">
        <v>5.7474620247626798E-2</v>
      </c>
      <c r="H1301" s="17">
        <v>1.9631811960374401E-2</v>
      </c>
      <c r="I1301" s="17">
        <v>2.0502259682238899E-2</v>
      </c>
      <c r="J1301" s="17">
        <v>1.40009676722458E-2</v>
      </c>
      <c r="K1301" s="17">
        <v>2.07999494499615E-2</v>
      </c>
      <c r="L1301" s="17">
        <v>1.8397301673919401E-2</v>
      </c>
      <c r="M1301" s="17"/>
      <c r="N1301" s="17">
        <v>1.5677906988116299E-2</v>
      </c>
      <c r="O1301" s="17">
        <v>2.25224725720461E-2</v>
      </c>
      <c r="P1301" s="17">
        <v>3.2030615669024598E-2</v>
      </c>
      <c r="Q1301" s="17">
        <v>2.6519109834457998E-2</v>
      </c>
      <c r="R1301" s="17"/>
      <c r="S1301" s="17">
        <v>3.2664501373268602E-2</v>
      </c>
      <c r="T1301" s="17">
        <v>2.3067658333589699E-2</v>
      </c>
      <c r="U1301" s="17">
        <v>3.1708991116203303E-2</v>
      </c>
      <c r="V1301" s="17">
        <v>2.5382669724089299E-2</v>
      </c>
      <c r="W1301" s="17">
        <v>1.9944117439698698E-2</v>
      </c>
      <c r="X1301" s="17">
        <v>2.2056017810102701E-2</v>
      </c>
      <c r="Y1301" s="17">
        <v>2.8438202123523201E-2</v>
      </c>
      <c r="Z1301" s="17">
        <v>1.5208201282308599E-2</v>
      </c>
      <c r="AA1301" s="17">
        <v>1.1506069183662799E-2</v>
      </c>
      <c r="AB1301" s="17">
        <v>2.54614346066281E-2</v>
      </c>
      <c r="AC1301" s="17">
        <v>2.0184913636319898E-2</v>
      </c>
      <c r="AD1301" s="17">
        <v>2.6554257298740901E-2</v>
      </c>
      <c r="AE1301" s="17"/>
      <c r="AF1301" s="17">
        <v>1.46654599969149E-2</v>
      </c>
      <c r="AG1301" s="17">
        <v>3.5318034539164898E-2</v>
      </c>
      <c r="AH1301" s="17"/>
      <c r="AI1301" s="17">
        <v>2.05893036844652E-2</v>
      </c>
      <c r="AJ1301" s="17">
        <v>2.5569514675279799E-2</v>
      </c>
      <c r="AK1301" s="17"/>
      <c r="AL1301" s="17">
        <v>2.42659367386651E-2</v>
      </c>
      <c r="AM1301" s="17">
        <v>2.40034214118903E-2</v>
      </c>
      <c r="AN1301" s="17"/>
      <c r="AO1301" s="17">
        <v>2.4729390095280499E-2</v>
      </c>
      <c r="AP1301" s="17">
        <v>2.38291032907623E-2</v>
      </c>
    </row>
    <row r="1302" spans="2:42" x14ac:dyDescent="0.35"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  <c r="AA1302" s="17"/>
      <c r="AB1302" s="17"/>
      <c r="AC1302" s="17"/>
      <c r="AD1302" s="17"/>
      <c r="AE1302" s="17"/>
      <c r="AF1302" s="17"/>
      <c r="AG1302" s="17"/>
      <c r="AH1302" s="17"/>
      <c r="AI1302" s="17"/>
      <c r="AJ1302" s="17"/>
      <c r="AK1302" s="17"/>
      <c r="AL1302" s="17"/>
      <c r="AM1302" s="17"/>
      <c r="AN1302" s="17"/>
      <c r="AO1302" s="17"/>
      <c r="AP1302" s="17"/>
    </row>
    <row r="1303" spans="2:42" x14ac:dyDescent="0.35">
      <c r="B1303" s="6" t="s">
        <v>480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  <c r="AA1303" s="17"/>
      <c r="AB1303" s="17"/>
      <c r="AC1303" s="17"/>
      <c r="AD1303" s="17"/>
      <c r="AE1303" s="17"/>
      <c r="AF1303" s="17"/>
      <c r="AG1303" s="17"/>
      <c r="AH1303" s="17"/>
      <c r="AI1303" s="17"/>
      <c r="AJ1303" s="17"/>
      <c r="AK1303" s="17"/>
      <c r="AL1303" s="17"/>
      <c r="AM1303" s="17"/>
      <c r="AN1303" s="17"/>
      <c r="AO1303" s="17"/>
      <c r="AP1303" s="17"/>
    </row>
    <row r="1304" spans="2:42" x14ac:dyDescent="0.35">
      <c r="B1304" s="24" t="s">
        <v>59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  <c r="AA1304" s="17"/>
      <c r="AB1304" s="17"/>
      <c r="AC1304" s="17"/>
      <c r="AD1304" s="17"/>
      <c r="AE1304" s="17"/>
      <c r="AF1304" s="17"/>
      <c r="AG1304" s="17"/>
      <c r="AH1304" s="17"/>
      <c r="AI1304" s="17"/>
      <c r="AJ1304" s="17"/>
      <c r="AK1304" s="17"/>
      <c r="AL1304" s="17"/>
      <c r="AM1304" s="17"/>
      <c r="AN1304" s="17"/>
      <c r="AO1304" s="17"/>
      <c r="AP1304" s="17"/>
    </row>
    <row r="1305" spans="2:42" x14ac:dyDescent="0.35">
      <c r="B1305" t="s">
        <v>461</v>
      </c>
      <c r="C1305" s="17">
        <v>8.0610150209004597E-2</v>
      </c>
      <c r="D1305" s="17">
        <v>9.7633472470676996E-2</v>
      </c>
      <c r="E1305" s="17">
        <v>6.1985892308446602E-2</v>
      </c>
      <c r="F1305" s="17"/>
      <c r="G1305" s="17">
        <v>0.122912671735117</v>
      </c>
      <c r="H1305" s="17">
        <v>0.124575378617611</v>
      </c>
      <c r="I1305" s="17">
        <v>0.10816376771783701</v>
      </c>
      <c r="J1305" s="17">
        <v>7.2739632806363697E-2</v>
      </c>
      <c r="K1305" s="17">
        <v>6.6630125359714507E-2</v>
      </c>
      <c r="L1305" s="17">
        <v>9.7017502733477493E-3</v>
      </c>
      <c r="M1305" s="17"/>
      <c r="N1305" s="17">
        <v>0.12084115155620399</v>
      </c>
      <c r="O1305" s="17">
        <v>8.2875350739012699E-2</v>
      </c>
      <c r="P1305" s="17">
        <v>7.7705734461626305E-2</v>
      </c>
      <c r="Q1305" s="17">
        <v>3.69251635398321E-2</v>
      </c>
      <c r="R1305" s="17"/>
      <c r="S1305" s="17">
        <v>0.142253195398128</v>
      </c>
      <c r="T1305" s="17">
        <v>5.4728274751990699E-2</v>
      </c>
      <c r="U1305" s="17">
        <v>7.06619309698025E-2</v>
      </c>
      <c r="V1305" s="17">
        <v>7.8385879475712003E-2</v>
      </c>
      <c r="W1305" s="17">
        <v>7.9755274252789804E-2</v>
      </c>
      <c r="X1305" s="17">
        <v>8.6116532812473598E-2</v>
      </c>
      <c r="Y1305" s="17">
        <v>5.0016054036407402E-2</v>
      </c>
      <c r="Z1305" s="17">
        <v>5.4093241044824499E-2</v>
      </c>
      <c r="AA1305" s="17">
        <v>7.9838894644520902E-2</v>
      </c>
      <c r="AB1305" s="17">
        <v>6.5905132409807804E-2</v>
      </c>
      <c r="AC1305" s="17">
        <v>9.9570752932517104E-2</v>
      </c>
      <c r="AD1305" s="17">
        <v>5.6245567873023899E-2</v>
      </c>
      <c r="AE1305" s="17"/>
      <c r="AF1305" s="17">
        <v>8.2305553237737097E-2</v>
      </c>
      <c r="AG1305" s="17">
        <v>7.9035458357807106E-2</v>
      </c>
      <c r="AH1305" s="17"/>
      <c r="AI1305" s="17">
        <v>9.3514263547887402E-2</v>
      </c>
      <c r="AJ1305" s="17">
        <v>7.4792563273884796E-2</v>
      </c>
      <c r="AK1305" s="17"/>
      <c r="AL1305" s="17">
        <v>6.5133820424715896E-2</v>
      </c>
      <c r="AM1305" s="17">
        <v>8.17862819669605E-2</v>
      </c>
      <c r="AN1305" s="17"/>
      <c r="AO1305" s="17">
        <v>7.9949354560604202E-2</v>
      </c>
      <c r="AP1305" s="17">
        <v>8.0790296444182605E-2</v>
      </c>
    </row>
    <row r="1306" spans="2:42" x14ac:dyDescent="0.35">
      <c r="B1306" t="s">
        <v>145</v>
      </c>
      <c r="C1306" s="17">
        <v>0.11133524785363801</v>
      </c>
      <c r="D1306" s="17">
        <v>0.13270408367056899</v>
      </c>
      <c r="E1306" s="17">
        <v>9.0705751433502693E-2</v>
      </c>
      <c r="F1306" s="17"/>
      <c r="G1306" s="17">
        <v>0.18146780356717099</v>
      </c>
      <c r="H1306" s="17">
        <v>0.20500927684083201</v>
      </c>
      <c r="I1306" s="17">
        <v>0.14976655008509701</v>
      </c>
      <c r="J1306" s="17">
        <v>9.8406150815449095E-2</v>
      </c>
      <c r="K1306" s="17">
        <v>4.7472893614114997E-2</v>
      </c>
      <c r="L1306" s="17">
        <v>9.8943688630641E-3</v>
      </c>
      <c r="M1306" s="17"/>
      <c r="N1306" s="17">
        <v>0.162984287215444</v>
      </c>
      <c r="O1306" s="17">
        <v>9.4544402748466705E-2</v>
      </c>
      <c r="P1306" s="17">
        <v>0.107027497702741</v>
      </c>
      <c r="Q1306" s="17">
        <v>7.6880960455138495E-2</v>
      </c>
      <c r="R1306" s="17"/>
      <c r="S1306" s="17">
        <v>0.180837476825773</v>
      </c>
      <c r="T1306" s="17">
        <v>0.124254611517381</v>
      </c>
      <c r="U1306" s="17">
        <v>7.0635249144613804E-2</v>
      </c>
      <c r="V1306" s="17">
        <v>9.2161416525001594E-2</v>
      </c>
      <c r="W1306" s="17">
        <v>9.5982031298706402E-2</v>
      </c>
      <c r="X1306" s="17">
        <v>0.11847806046515801</v>
      </c>
      <c r="Y1306" s="17">
        <v>0.111228201935772</v>
      </c>
      <c r="Z1306" s="17">
        <v>9.7643830264326797E-2</v>
      </c>
      <c r="AA1306" s="17">
        <v>0.105818598120304</v>
      </c>
      <c r="AB1306" s="17">
        <v>8.6242100837414501E-2</v>
      </c>
      <c r="AC1306" s="17">
        <v>8.2670529442526799E-2</v>
      </c>
      <c r="AD1306" s="17">
        <v>7.3453155369085907E-2</v>
      </c>
      <c r="AE1306" s="17"/>
      <c r="AF1306" s="17">
        <v>0.11537993909414</v>
      </c>
      <c r="AG1306" s="17">
        <v>0.106861641183501</v>
      </c>
      <c r="AH1306" s="17"/>
      <c r="AI1306" s="17">
        <v>0.14744809549266599</v>
      </c>
      <c r="AJ1306" s="17">
        <v>9.5054421337512296E-2</v>
      </c>
      <c r="AK1306" s="17"/>
      <c r="AL1306" s="17">
        <v>0.14410102200351699</v>
      </c>
      <c r="AM1306" s="17">
        <v>0.108845195748985</v>
      </c>
      <c r="AN1306" s="17"/>
      <c r="AO1306" s="17">
        <v>0.13090074434863899</v>
      </c>
      <c r="AP1306" s="17">
        <v>0.106001298482913</v>
      </c>
    </row>
    <row r="1307" spans="2:42" x14ac:dyDescent="0.35">
      <c r="B1307" t="s">
        <v>147</v>
      </c>
      <c r="C1307" s="17">
        <v>7.95149451185099E-2</v>
      </c>
      <c r="D1307" s="17">
        <v>9.6654707326740502E-2</v>
      </c>
      <c r="E1307" s="17">
        <v>6.1968076253113E-2</v>
      </c>
      <c r="F1307" s="17"/>
      <c r="G1307" s="17">
        <v>0.163909770001676</v>
      </c>
      <c r="H1307" s="17">
        <v>0.131160786021257</v>
      </c>
      <c r="I1307" s="17">
        <v>9.4417142185075201E-2</v>
      </c>
      <c r="J1307" s="17">
        <v>5.4317735205362899E-2</v>
      </c>
      <c r="K1307" s="17">
        <v>5.0044955956398698E-2</v>
      </c>
      <c r="L1307" s="17">
        <v>8.9385606763849306E-3</v>
      </c>
      <c r="M1307" s="17"/>
      <c r="N1307" s="17">
        <v>0.11643869794105099</v>
      </c>
      <c r="O1307" s="17">
        <v>8.0693526264640394E-2</v>
      </c>
      <c r="P1307" s="17">
        <v>8.0778149080164993E-2</v>
      </c>
      <c r="Q1307" s="17">
        <v>3.6973011568730202E-2</v>
      </c>
      <c r="R1307" s="17"/>
      <c r="S1307" s="17">
        <v>0.119280306827272</v>
      </c>
      <c r="T1307" s="17">
        <v>5.7369727240258898E-2</v>
      </c>
      <c r="U1307" s="17">
        <v>6.4278388146952095E-2</v>
      </c>
      <c r="V1307" s="17">
        <v>8.9469404254919296E-2</v>
      </c>
      <c r="W1307" s="17">
        <v>5.1157253718518099E-2</v>
      </c>
      <c r="X1307" s="17">
        <v>7.5011184247511895E-2</v>
      </c>
      <c r="Y1307" s="17">
        <v>6.4344819756348301E-2</v>
      </c>
      <c r="Z1307" s="17">
        <v>8.5808756849335796E-2</v>
      </c>
      <c r="AA1307" s="17">
        <v>9.9930484485214702E-2</v>
      </c>
      <c r="AB1307" s="17">
        <v>6.9845708368317494E-2</v>
      </c>
      <c r="AC1307" s="17">
        <v>9.5761774691704493E-2</v>
      </c>
      <c r="AD1307" s="17">
        <v>3.9759820879615299E-2</v>
      </c>
      <c r="AE1307" s="17"/>
      <c r="AF1307" s="17">
        <v>7.3429775371973802E-2</v>
      </c>
      <c r="AG1307" s="17">
        <v>8.7676810242666797E-2</v>
      </c>
      <c r="AH1307" s="17"/>
      <c r="AI1307" s="17">
        <v>8.4323957368999697E-2</v>
      </c>
      <c r="AJ1307" s="17">
        <v>7.7346888615551196E-2</v>
      </c>
      <c r="AK1307" s="17"/>
      <c r="AL1307" s="17">
        <v>0.106643083728407</v>
      </c>
      <c r="AM1307" s="17">
        <v>7.7453328068599198E-2</v>
      </c>
      <c r="AN1307" s="17"/>
      <c r="AO1307" s="17">
        <v>7.9042134267134606E-2</v>
      </c>
      <c r="AP1307" s="17">
        <v>7.9643842902617196E-2</v>
      </c>
    </row>
    <row r="1308" spans="2:42" x14ac:dyDescent="0.35">
      <c r="B1308" t="s">
        <v>149</v>
      </c>
      <c r="C1308" s="17">
        <v>5.8393775558408099E-2</v>
      </c>
      <c r="D1308" s="17">
        <v>5.4800599734706003E-2</v>
      </c>
      <c r="E1308" s="17">
        <v>6.2325167979487797E-2</v>
      </c>
      <c r="F1308" s="17"/>
      <c r="G1308" s="17">
        <v>7.7806976130723807E-2</v>
      </c>
      <c r="H1308" s="17">
        <v>8.6589985461542299E-2</v>
      </c>
      <c r="I1308" s="17">
        <v>7.7401853687411606E-2</v>
      </c>
      <c r="J1308" s="17">
        <v>7.2006781866475605E-2</v>
      </c>
      <c r="K1308" s="17">
        <v>3.3436853689335598E-2</v>
      </c>
      <c r="L1308" s="17">
        <v>1.25605340147023E-2</v>
      </c>
      <c r="M1308" s="17"/>
      <c r="N1308" s="17">
        <v>6.7434902469673999E-2</v>
      </c>
      <c r="O1308" s="17">
        <v>5.8195356238999303E-2</v>
      </c>
      <c r="P1308" s="17">
        <v>6.2857766116514793E-2</v>
      </c>
      <c r="Q1308" s="17">
        <v>4.5685722010311701E-2</v>
      </c>
      <c r="R1308" s="17"/>
      <c r="S1308" s="17">
        <v>9.4294884702041004E-2</v>
      </c>
      <c r="T1308" s="17">
        <v>4.4192763082364701E-2</v>
      </c>
      <c r="U1308" s="17">
        <v>5.2419089944670198E-2</v>
      </c>
      <c r="V1308" s="17">
        <v>5.0279207841894998E-2</v>
      </c>
      <c r="W1308" s="17">
        <v>6.7308977861377503E-2</v>
      </c>
      <c r="X1308" s="17">
        <v>5.10457249578668E-2</v>
      </c>
      <c r="Y1308" s="17">
        <v>4.7484355489867E-2</v>
      </c>
      <c r="Z1308" s="17">
        <v>5.64146140233171E-2</v>
      </c>
      <c r="AA1308" s="17">
        <v>6.1755858974755898E-2</v>
      </c>
      <c r="AB1308" s="17">
        <v>6.3320612149745006E-2</v>
      </c>
      <c r="AC1308" s="17">
        <v>2.9806288184405502E-2</v>
      </c>
      <c r="AD1308" s="17">
        <v>4.6100197852855199E-2</v>
      </c>
      <c r="AE1308" s="17"/>
      <c r="AF1308" s="17">
        <v>5.3526226853430198E-2</v>
      </c>
      <c r="AG1308" s="17">
        <v>6.5480687242485805E-2</v>
      </c>
      <c r="AH1308" s="17"/>
      <c r="AI1308" s="17">
        <v>6.6992426232726596E-2</v>
      </c>
      <c r="AJ1308" s="17">
        <v>5.4517228870628799E-2</v>
      </c>
      <c r="AK1308" s="17"/>
      <c r="AL1308" s="17">
        <v>3.8433187822740501E-2</v>
      </c>
      <c r="AM1308" s="17">
        <v>5.9910690839395202E-2</v>
      </c>
      <c r="AN1308" s="17"/>
      <c r="AO1308" s="17">
        <v>4.8593799773085401E-2</v>
      </c>
      <c r="AP1308" s="17">
        <v>6.1065446818404298E-2</v>
      </c>
    </row>
    <row r="1309" spans="2:42" x14ac:dyDescent="0.35">
      <c r="B1309" t="s">
        <v>152</v>
      </c>
      <c r="C1309" s="17">
        <v>0.64979996948837704</v>
      </c>
      <c r="D1309" s="17">
        <v>0.59753515396882895</v>
      </c>
      <c r="E1309" s="17">
        <v>0.70345045007275797</v>
      </c>
      <c r="F1309" s="17"/>
      <c r="G1309" s="17">
        <v>0.40359273850563498</v>
      </c>
      <c r="H1309" s="17">
        <v>0.43135285617722202</v>
      </c>
      <c r="I1309" s="17">
        <v>0.54325540429392005</v>
      </c>
      <c r="J1309" s="17">
        <v>0.69081085260463804</v>
      </c>
      <c r="K1309" s="17">
        <v>0.79160487946121105</v>
      </c>
      <c r="L1309" s="17">
        <v>0.95140504439326301</v>
      </c>
      <c r="M1309" s="17"/>
      <c r="N1309" s="17">
        <v>0.51726023110428399</v>
      </c>
      <c r="O1309" s="17">
        <v>0.660185994136259</v>
      </c>
      <c r="P1309" s="17">
        <v>0.65495990525689995</v>
      </c>
      <c r="Q1309" s="17">
        <v>0.77858059070906604</v>
      </c>
      <c r="R1309" s="17"/>
      <c r="S1309" s="17">
        <v>0.43944073405505302</v>
      </c>
      <c r="T1309" s="17">
        <v>0.70125825737650904</v>
      </c>
      <c r="U1309" s="17">
        <v>0.70990181667961005</v>
      </c>
      <c r="V1309" s="17">
        <v>0.67616700306616595</v>
      </c>
      <c r="W1309" s="17">
        <v>0.68154990967168105</v>
      </c>
      <c r="X1309" s="17">
        <v>0.654306927710403</v>
      </c>
      <c r="Y1309" s="17">
        <v>0.69773215671325095</v>
      </c>
      <c r="Z1309" s="17">
        <v>0.69087762727115698</v>
      </c>
      <c r="AA1309" s="17">
        <v>0.63712013638920495</v>
      </c>
      <c r="AB1309" s="17">
        <v>0.68437439877608397</v>
      </c>
      <c r="AC1309" s="17">
        <v>0.68394511411400605</v>
      </c>
      <c r="AD1309" s="17">
        <v>0.78444125802541997</v>
      </c>
      <c r="AE1309" s="17"/>
      <c r="AF1309" s="17">
        <v>0.66542338420573899</v>
      </c>
      <c r="AG1309" s="17">
        <v>0.62894945319770701</v>
      </c>
      <c r="AH1309" s="17"/>
      <c r="AI1309" s="17">
        <v>0.59274283101387804</v>
      </c>
      <c r="AJ1309" s="17">
        <v>0.67552315206027702</v>
      </c>
      <c r="AK1309" s="17"/>
      <c r="AL1309" s="17">
        <v>0.63028237356421501</v>
      </c>
      <c r="AM1309" s="17">
        <v>0.65128321937548295</v>
      </c>
      <c r="AN1309" s="17"/>
      <c r="AO1309" s="17">
        <v>0.64242608555862801</v>
      </c>
      <c r="AP1309" s="17">
        <v>0.65181023912589597</v>
      </c>
    </row>
    <row r="1310" spans="2:42" x14ac:dyDescent="0.35">
      <c r="B1310" t="s">
        <v>75</v>
      </c>
      <c r="C1310" s="17">
        <v>2.0345911772061801E-2</v>
      </c>
      <c r="D1310" s="17">
        <v>2.06719828284786E-2</v>
      </c>
      <c r="E1310" s="17">
        <v>1.9564661952691902E-2</v>
      </c>
      <c r="F1310" s="17"/>
      <c r="G1310" s="17">
        <v>5.0310040059678603E-2</v>
      </c>
      <c r="H1310" s="17">
        <v>2.1311716881536099E-2</v>
      </c>
      <c r="I1310" s="17">
        <v>2.6995282030658901E-2</v>
      </c>
      <c r="J1310" s="17">
        <v>1.17188467017108E-2</v>
      </c>
      <c r="K1310" s="17">
        <v>1.0810291919225499E-2</v>
      </c>
      <c r="L1310" s="17">
        <v>7.4997417792378E-3</v>
      </c>
      <c r="M1310" s="17"/>
      <c r="N1310" s="17">
        <v>1.50407297133433E-2</v>
      </c>
      <c r="O1310" s="17">
        <v>2.3505369872622001E-2</v>
      </c>
      <c r="P1310" s="17">
        <v>1.6670947382053099E-2</v>
      </c>
      <c r="Q1310" s="17">
        <v>2.4954551716921299E-2</v>
      </c>
      <c r="R1310" s="17"/>
      <c r="S1310" s="17">
        <v>2.3893402191733901E-2</v>
      </c>
      <c r="T1310" s="17">
        <v>1.8196366031496099E-2</v>
      </c>
      <c r="U1310" s="17">
        <v>3.2103525114351598E-2</v>
      </c>
      <c r="V1310" s="17">
        <v>1.3537088836306501E-2</v>
      </c>
      <c r="W1310" s="17">
        <v>2.42465531969271E-2</v>
      </c>
      <c r="X1310" s="17">
        <v>1.50415698065871E-2</v>
      </c>
      <c r="Y1310" s="17">
        <v>2.9194412068353898E-2</v>
      </c>
      <c r="Z1310" s="17">
        <v>1.51619305470387E-2</v>
      </c>
      <c r="AA1310" s="17">
        <v>1.55360273859999E-2</v>
      </c>
      <c r="AB1310" s="17">
        <v>3.0312047458630999E-2</v>
      </c>
      <c r="AC1310" s="17">
        <v>8.2455406348404502E-3</v>
      </c>
      <c r="AD1310" s="17">
        <v>0</v>
      </c>
      <c r="AE1310" s="17"/>
      <c r="AF1310" s="17">
        <v>9.9351212369798401E-3</v>
      </c>
      <c r="AG1310" s="17">
        <v>3.1995949775832797E-2</v>
      </c>
      <c r="AH1310" s="17"/>
      <c r="AI1310" s="17">
        <v>1.4978426343841399E-2</v>
      </c>
      <c r="AJ1310" s="17">
        <v>2.27657458421462E-2</v>
      </c>
      <c r="AK1310" s="17"/>
      <c r="AL1310" s="17">
        <v>1.54065124564053E-2</v>
      </c>
      <c r="AM1310" s="17">
        <v>2.0721284000577302E-2</v>
      </c>
      <c r="AN1310" s="17"/>
      <c r="AO1310" s="17">
        <v>1.90878814919089E-2</v>
      </c>
      <c r="AP1310" s="17">
        <v>2.0688876225986599E-2</v>
      </c>
    </row>
    <row r="1311" spans="2:42" x14ac:dyDescent="0.35"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</row>
    <row r="1312" spans="2:42" x14ac:dyDescent="0.35">
      <c r="B1312" s="6" t="s">
        <v>481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/>
      <c r="AJ1312" s="17"/>
      <c r="AK1312" s="17"/>
      <c r="AL1312" s="17"/>
      <c r="AM1312" s="17"/>
      <c r="AN1312" s="17"/>
      <c r="AO1312" s="17"/>
      <c r="AP1312" s="17"/>
    </row>
    <row r="1313" spans="2:42" x14ac:dyDescent="0.35">
      <c r="B1313" s="24" t="s">
        <v>59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</row>
    <row r="1314" spans="2:42" x14ac:dyDescent="0.35">
      <c r="B1314" t="s">
        <v>461</v>
      </c>
      <c r="C1314" s="17">
        <v>5.5447704264423699E-2</v>
      </c>
      <c r="D1314" s="17">
        <v>6.3325772169984806E-2</v>
      </c>
      <c r="E1314" s="17">
        <v>4.7545299675488699E-2</v>
      </c>
      <c r="F1314" s="17"/>
      <c r="G1314" s="17">
        <v>0.14725854806163299</v>
      </c>
      <c r="H1314" s="17">
        <v>5.8938972335379397E-2</v>
      </c>
      <c r="I1314" s="17">
        <v>8.3439905354655702E-2</v>
      </c>
      <c r="J1314" s="17">
        <v>4.0309570747485202E-2</v>
      </c>
      <c r="K1314" s="17">
        <v>1.3665056338314999E-2</v>
      </c>
      <c r="L1314" s="17">
        <v>8.7011330288452003E-3</v>
      </c>
      <c r="M1314" s="17"/>
      <c r="N1314" s="17">
        <v>7.7774879580381498E-2</v>
      </c>
      <c r="O1314" s="17">
        <v>5.7925419925446003E-2</v>
      </c>
      <c r="P1314" s="17">
        <v>4.46043081528757E-2</v>
      </c>
      <c r="Q1314" s="17">
        <v>3.6140214659627301E-2</v>
      </c>
      <c r="R1314" s="17"/>
      <c r="S1314" s="17">
        <v>0.107237453150268</v>
      </c>
      <c r="T1314" s="17">
        <v>3.6461290859542E-2</v>
      </c>
      <c r="U1314" s="17">
        <v>5.01069654846849E-2</v>
      </c>
      <c r="V1314" s="17">
        <v>4.9697964858603998E-2</v>
      </c>
      <c r="W1314" s="17">
        <v>5.1997852089748803E-2</v>
      </c>
      <c r="X1314" s="17">
        <v>6.3698404162644995E-2</v>
      </c>
      <c r="Y1314" s="17">
        <v>5.0778589936574997E-2</v>
      </c>
      <c r="Z1314" s="17">
        <v>4.1696288897865003E-2</v>
      </c>
      <c r="AA1314" s="17">
        <v>4.1175866437543902E-2</v>
      </c>
      <c r="AB1314" s="17">
        <v>3.6177074416694703E-2</v>
      </c>
      <c r="AC1314" s="17">
        <v>8.65747308258321E-2</v>
      </c>
      <c r="AD1314" s="17">
        <v>0</v>
      </c>
      <c r="AE1314" s="17"/>
      <c r="AF1314" s="17">
        <v>5.5761246501838099E-2</v>
      </c>
      <c r="AG1314" s="17">
        <v>5.4478891556732002E-2</v>
      </c>
      <c r="AH1314" s="17"/>
      <c r="AI1314" s="17">
        <v>6.796373518347E-2</v>
      </c>
      <c r="AJ1314" s="17">
        <v>4.9805077294091803E-2</v>
      </c>
      <c r="AK1314" s="17"/>
      <c r="AL1314" s="17">
        <v>6.0378842190938899E-2</v>
      </c>
      <c r="AM1314" s="17">
        <v>5.5072959864487001E-2</v>
      </c>
      <c r="AN1314" s="17"/>
      <c r="AO1314" s="17">
        <v>5.7660488751662298E-2</v>
      </c>
      <c r="AP1314" s="17">
        <v>5.4844454537217702E-2</v>
      </c>
    </row>
    <row r="1315" spans="2:42" x14ac:dyDescent="0.35">
      <c r="B1315" t="s">
        <v>145</v>
      </c>
      <c r="C1315" s="17">
        <v>0.11777425921368601</v>
      </c>
      <c r="D1315" s="17">
        <v>0.137355155493567</v>
      </c>
      <c r="E1315" s="17">
        <v>9.7693915825672897E-2</v>
      </c>
      <c r="F1315" s="17"/>
      <c r="G1315" s="17">
        <v>0.23339238510177501</v>
      </c>
      <c r="H1315" s="17">
        <v>0.25329703616699401</v>
      </c>
      <c r="I1315" s="17">
        <v>0.143912495534433</v>
      </c>
      <c r="J1315" s="17">
        <v>6.8200035134314094E-2</v>
      </c>
      <c r="K1315" s="17">
        <v>2.77942566042132E-2</v>
      </c>
      <c r="L1315" s="17">
        <v>9.0007959171779194E-3</v>
      </c>
      <c r="M1315" s="17"/>
      <c r="N1315" s="17">
        <v>0.13841584609754401</v>
      </c>
      <c r="O1315" s="17">
        <v>0.10819351927913801</v>
      </c>
      <c r="P1315" s="17">
        <v>0.12545154335862099</v>
      </c>
      <c r="Q1315" s="17">
        <v>9.7513566315185596E-2</v>
      </c>
      <c r="R1315" s="17"/>
      <c r="S1315" s="17">
        <v>0.17985999355907201</v>
      </c>
      <c r="T1315" s="17">
        <v>0.12869409266864801</v>
      </c>
      <c r="U1315" s="17">
        <v>6.24803232734348E-2</v>
      </c>
      <c r="V1315" s="17">
        <v>0.118538537435169</v>
      </c>
      <c r="W1315" s="17">
        <v>9.0406730545178796E-2</v>
      </c>
      <c r="X1315" s="17">
        <v>0.11011087576161099</v>
      </c>
      <c r="Y1315" s="17">
        <v>0.136842695117561</v>
      </c>
      <c r="Z1315" s="17">
        <v>0.137539929580796</v>
      </c>
      <c r="AA1315" s="17">
        <v>0.10170839779814</v>
      </c>
      <c r="AB1315" s="17">
        <v>9.1863352280569799E-2</v>
      </c>
      <c r="AC1315" s="17">
        <v>0.102707341110507</v>
      </c>
      <c r="AD1315" s="17">
        <v>9.7708273455589606E-2</v>
      </c>
      <c r="AE1315" s="17"/>
      <c r="AF1315" s="17">
        <v>0.11804546620748101</v>
      </c>
      <c r="AG1315" s="17">
        <v>0.117695376489965</v>
      </c>
      <c r="AH1315" s="17"/>
      <c r="AI1315" s="17">
        <v>0.144422295090085</v>
      </c>
      <c r="AJ1315" s="17">
        <v>0.10576047250166</v>
      </c>
      <c r="AK1315" s="17"/>
      <c r="AL1315" s="17">
        <v>0.12612657105143599</v>
      </c>
      <c r="AM1315" s="17">
        <v>0.11713952091709701</v>
      </c>
      <c r="AN1315" s="17"/>
      <c r="AO1315" s="17">
        <v>0.10752997821780801</v>
      </c>
      <c r="AP1315" s="17">
        <v>0.120567057044574</v>
      </c>
    </row>
    <row r="1316" spans="2:42" x14ac:dyDescent="0.35">
      <c r="B1316" t="s">
        <v>147</v>
      </c>
      <c r="C1316" s="17">
        <v>0.104426712875032</v>
      </c>
      <c r="D1316" s="17">
        <v>0.113610055239101</v>
      </c>
      <c r="E1316" s="17">
        <v>9.4095693585026605E-2</v>
      </c>
      <c r="F1316" s="17"/>
      <c r="G1316" s="17">
        <v>0.175308140260447</v>
      </c>
      <c r="H1316" s="17">
        <v>0.169282336215581</v>
      </c>
      <c r="I1316" s="17">
        <v>0.13158460421128099</v>
      </c>
      <c r="J1316" s="17">
        <v>0.102989921149261</v>
      </c>
      <c r="K1316" s="17">
        <v>5.3876591039467202E-2</v>
      </c>
      <c r="L1316" s="17">
        <v>1.6952379127252701E-2</v>
      </c>
      <c r="M1316" s="17"/>
      <c r="N1316" s="17">
        <v>0.14698940404065999</v>
      </c>
      <c r="O1316" s="17">
        <v>8.6842175629680496E-2</v>
      </c>
      <c r="P1316" s="17">
        <v>0.122152242254321</v>
      </c>
      <c r="Q1316" s="17">
        <v>6.2517369419553395E-2</v>
      </c>
      <c r="R1316" s="17"/>
      <c r="S1316" s="17">
        <v>0.15635538202497401</v>
      </c>
      <c r="T1316" s="17">
        <v>7.1876260392181202E-2</v>
      </c>
      <c r="U1316" s="17">
        <v>6.4472996451241202E-2</v>
      </c>
      <c r="V1316" s="17">
        <v>0.113466224782435</v>
      </c>
      <c r="W1316" s="17">
        <v>0.16764337318601399</v>
      </c>
      <c r="X1316" s="17">
        <v>8.7915537973917393E-2</v>
      </c>
      <c r="Y1316" s="17">
        <v>8.0885091072918303E-2</v>
      </c>
      <c r="Z1316" s="17">
        <v>0.112202929071365</v>
      </c>
      <c r="AA1316" s="17">
        <v>9.8448979814854801E-2</v>
      </c>
      <c r="AB1316" s="17">
        <v>9.9446051122487805E-2</v>
      </c>
      <c r="AC1316" s="17">
        <v>8.2722354451226804E-2</v>
      </c>
      <c r="AD1316" s="17">
        <v>0.110026445756976</v>
      </c>
      <c r="AE1316" s="17"/>
      <c r="AF1316" s="17">
        <v>0.105132031709136</v>
      </c>
      <c r="AG1316" s="17">
        <v>0.10439923408987301</v>
      </c>
      <c r="AH1316" s="17"/>
      <c r="AI1316" s="17">
        <v>0.12680959329320199</v>
      </c>
      <c r="AJ1316" s="17">
        <v>9.4335794632805794E-2</v>
      </c>
      <c r="AK1316" s="17"/>
      <c r="AL1316" s="17">
        <v>0.15466977462525699</v>
      </c>
      <c r="AM1316" s="17">
        <v>0.100608465179034</v>
      </c>
      <c r="AN1316" s="17"/>
      <c r="AO1316" s="17">
        <v>0.117678290515112</v>
      </c>
      <c r="AP1316" s="17">
        <v>0.100814065261797</v>
      </c>
    </row>
    <row r="1317" spans="2:42" x14ac:dyDescent="0.35">
      <c r="B1317" t="s">
        <v>149</v>
      </c>
      <c r="C1317" s="17">
        <v>0.10451490814575699</v>
      </c>
      <c r="D1317" s="17">
        <v>0.105755377697814</v>
      </c>
      <c r="E1317" s="17">
        <v>0.10406158234308099</v>
      </c>
      <c r="F1317" s="17"/>
      <c r="G1317" s="17">
        <v>8.3185789347859307E-2</v>
      </c>
      <c r="H1317" s="17">
        <v>0.131369813711434</v>
      </c>
      <c r="I1317" s="17">
        <v>0.15178236426392</v>
      </c>
      <c r="J1317" s="17">
        <v>0.12270623180198401</v>
      </c>
      <c r="K1317" s="17">
        <v>9.4451252144140296E-2</v>
      </c>
      <c r="L1317" s="17">
        <v>5.0312376724061997E-2</v>
      </c>
      <c r="M1317" s="17"/>
      <c r="N1317" s="17">
        <v>0.11643474694851701</v>
      </c>
      <c r="O1317" s="17">
        <v>0.103579348586157</v>
      </c>
      <c r="P1317" s="17">
        <v>0.111929212314717</v>
      </c>
      <c r="Q1317" s="17">
        <v>8.7482161207941E-2</v>
      </c>
      <c r="R1317" s="17"/>
      <c r="S1317" s="17">
        <v>0.13452834193145399</v>
      </c>
      <c r="T1317" s="17">
        <v>0.11250604223906401</v>
      </c>
      <c r="U1317" s="17">
        <v>7.5631610500643501E-2</v>
      </c>
      <c r="V1317" s="17">
        <v>7.5112125542290797E-2</v>
      </c>
      <c r="W1317" s="17">
        <v>0.132471612064852</v>
      </c>
      <c r="X1317" s="17">
        <v>0.104582460304026</v>
      </c>
      <c r="Y1317" s="17">
        <v>7.7837401946008397E-2</v>
      </c>
      <c r="Z1317" s="17">
        <v>8.6941368777594605E-2</v>
      </c>
      <c r="AA1317" s="17">
        <v>0.116782843152583</v>
      </c>
      <c r="AB1317" s="17">
        <v>0.105955958077685</v>
      </c>
      <c r="AC1317" s="17">
        <v>7.5984281161836101E-2</v>
      </c>
      <c r="AD1317" s="17">
        <v>0.122488316315696</v>
      </c>
      <c r="AE1317" s="17"/>
      <c r="AF1317" s="17">
        <v>0.100229582023211</v>
      </c>
      <c r="AG1317" s="17">
        <v>0.110476751436122</v>
      </c>
      <c r="AH1317" s="17"/>
      <c r="AI1317" s="17">
        <v>0.10729568830429601</v>
      </c>
      <c r="AJ1317" s="17">
        <v>0.103261243527747</v>
      </c>
      <c r="AK1317" s="17"/>
      <c r="AL1317" s="17">
        <v>7.8708010512794802E-2</v>
      </c>
      <c r="AM1317" s="17">
        <v>0.106476116798164</v>
      </c>
      <c r="AN1317" s="17"/>
      <c r="AO1317" s="17">
        <v>0.117939948377027</v>
      </c>
      <c r="AP1317" s="17">
        <v>0.100854971127964</v>
      </c>
    </row>
    <row r="1318" spans="2:42" x14ac:dyDescent="0.35">
      <c r="B1318" t="s">
        <v>152</v>
      </c>
      <c r="C1318" s="17">
        <v>0.59477890845136605</v>
      </c>
      <c r="D1318" s="17">
        <v>0.55946009879431502</v>
      </c>
      <c r="E1318" s="17">
        <v>0.63148603912805201</v>
      </c>
      <c r="F1318" s="17"/>
      <c r="G1318" s="17">
        <v>0.31084893090440902</v>
      </c>
      <c r="H1318" s="17">
        <v>0.36415897920335799</v>
      </c>
      <c r="I1318" s="17">
        <v>0.46178499953177299</v>
      </c>
      <c r="J1318" s="17">
        <v>0.64787479686489002</v>
      </c>
      <c r="K1318" s="17">
        <v>0.79950514235451098</v>
      </c>
      <c r="L1318" s="17">
        <v>0.90107499588877205</v>
      </c>
      <c r="M1318" s="17"/>
      <c r="N1318" s="17">
        <v>0.50634154831547096</v>
      </c>
      <c r="O1318" s="17">
        <v>0.62164482849360503</v>
      </c>
      <c r="P1318" s="17">
        <v>0.57384953649573001</v>
      </c>
      <c r="Q1318" s="17">
        <v>0.68238140014943705</v>
      </c>
      <c r="R1318" s="17"/>
      <c r="S1318" s="17">
        <v>0.39709707822613599</v>
      </c>
      <c r="T1318" s="17">
        <v>0.63278900994424303</v>
      </c>
      <c r="U1318" s="17">
        <v>0.72518066549849702</v>
      </c>
      <c r="V1318" s="17">
        <v>0.62125098255342104</v>
      </c>
      <c r="W1318" s="17">
        <v>0.53448862035172995</v>
      </c>
      <c r="X1318" s="17">
        <v>0.599561687300463</v>
      </c>
      <c r="Y1318" s="17">
        <v>0.62886669012274399</v>
      </c>
      <c r="Z1318" s="17">
        <v>0.61390275057319998</v>
      </c>
      <c r="AA1318" s="17">
        <v>0.62660464253668502</v>
      </c>
      <c r="AB1318" s="17">
        <v>0.64376129236722002</v>
      </c>
      <c r="AC1318" s="17">
        <v>0.63203479864392098</v>
      </c>
      <c r="AD1318" s="17">
        <v>0.60902363417661698</v>
      </c>
      <c r="AE1318" s="17"/>
      <c r="AF1318" s="17">
        <v>0.60629560720105102</v>
      </c>
      <c r="AG1318" s="17">
        <v>0.57973182361827802</v>
      </c>
      <c r="AH1318" s="17"/>
      <c r="AI1318" s="17">
        <v>0.53766533162730601</v>
      </c>
      <c r="AJ1318" s="17">
        <v>0.62052753523600801</v>
      </c>
      <c r="AK1318" s="17"/>
      <c r="AL1318" s="17">
        <v>0.55665670360220498</v>
      </c>
      <c r="AM1318" s="17">
        <v>0.59767602530215302</v>
      </c>
      <c r="AN1318" s="17"/>
      <c r="AO1318" s="17">
        <v>0.58606447025244202</v>
      </c>
      <c r="AP1318" s="17">
        <v>0.59715464024837195</v>
      </c>
    </row>
    <row r="1319" spans="2:42" x14ac:dyDescent="0.35">
      <c r="B1319" t="s">
        <v>75</v>
      </c>
      <c r="C1319" s="17">
        <v>2.3057507049735301E-2</v>
      </c>
      <c r="D1319" s="17">
        <v>2.0493540605219199E-2</v>
      </c>
      <c r="E1319" s="17">
        <v>2.51174694426782E-2</v>
      </c>
      <c r="F1319" s="17"/>
      <c r="G1319" s="17">
        <v>5.0006206323876201E-2</v>
      </c>
      <c r="H1319" s="17">
        <v>2.2952862367253302E-2</v>
      </c>
      <c r="I1319" s="17">
        <v>2.7495631103937102E-2</v>
      </c>
      <c r="J1319" s="17">
        <v>1.7919444302066202E-2</v>
      </c>
      <c r="K1319" s="17">
        <v>1.0707701519353199E-2</v>
      </c>
      <c r="L1319" s="17">
        <v>1.39583193138904E-2</v>
      </c>
      <c r="M1319" s="17"/>
      <c r="N1319" s="17">
        <v>1.4043575017426899E-2</v>
      </c>
      <c r="O1319" s="17">
        <v>2.18147080859728E-2</v>
      </c>
      <c r="P1319" s="17">
        <v>2.20131574237355E-2</v>
      </c>
      <c r="Q1319" s="17">
        <v>3.3965288248256197E-2</v>
      </c>
      <c r="R1319" s="17"/>
      <c r="S1319" s="17">
        <v>2.4921751108096302E-2</v>
      </c>
      <c r="T1319" s="17">
        <v>1.7673303896321199E-2</v>
      </c>
      <c r="U1319" s="17">
        <v>2.2127438791498401E-2</v>
      </c>
      <c r="V1319" s="17">
        <v>2.19341648280812E-2</v>
      </c>
      <c r="W1319" s="17">
        <v>2.2991811762476201E-2</v>
      </c>
      <c r="X1319" s="17">
        <v>3.4131034497337197E-2</v>
      </c>
      <c r="Y1319" s="17">
        <v>2.4789531804193101E-2</v>
      </c>
      <c r="Z1319" s="17">
        <v>7.7167330991787996E-3</v>
      </c>
      <c r="AA1319" s="17">
        <v>1.5279270260193E-2</v>
      </c>
      <c r="AB1319" s="17">
        <v>2.27962717353422E-2</v>
      </c>
      <c r="AC1319" s="17">
        <v>1.9976493806676199E-2</v>
      </c>
      <c r="AD1319" s="17">
        <v>6.07533302951212E-2</v>
      </c>
      <c r="AE1319" s="17"/>
      <c r="AF1319" s="17">
        <v>1.45360663572833E-2</v>
      </c>
      <c r="AG1319" s="17">
        <v>3.3217922809029798E-2</v>
      </c>
      <c r="AH1319" s="17"/>
      <c r="AI1319" s="17">
        <v>1.5843356501640701E-2</v>
      </c>
      <c r="AJ1319" s="17">
        <v>2.6309876807688402E-2</v>
      </c>
      <c r="AK1319" s="17"/>
      <c r="AL1319" s="17">
        <v>2.34600980173677E-2</v>
      </c>
      <c r="AM1319" s="17">
        <v>2.3026911939066402E-2</v>
      </c>
      <c r="AN1319" s="17"/>
      <c r="AO1319" s="17">
        <v>1.31268238859489E-2</v>
      </c>
      <c r="AP1319" s="17">
        <v>2.5764811780074701E-2</v>
      </c>
    </row>
    <row r="1320" spans="2:42" x14ac:dyDescent="0.35"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7"/>
      <c r="AB1320" s="17"/>
      <c r="AC1320" s="17"/>
      <c r="AD1320" s="17"/>
      <c r="AE1320" s="17"/>
      <c r="AF1320" s="17"/>
      <c r="AG1320" s="17"/>
      <c r="AH1320" s="17"/>
      <c r="AI1320" s="17"/>
      <c r="AJ1320" s="17"/>
      <c r="AK1320" s="17"/>
      <c r="AL1320" s="17"/>
      <c r="AM1320" s="17"/>
      <c r="AN1320" s="17"/>
      <c r="AO1320" s="17"/>
      <c r="AP1320" s="17"/>
    </row>
    <row r="1321" spans="2:42" x14ac:dyDescent="0.35">
      <c r="B1321" s="6" t="s">
        <v>487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/>
      <c r="AF1321" s="17"/>
      <c r="AG1321" s="17"/>
      <c r="AH1321" s="17"/>
      <c r="AI1321" s="17"/>
      <c r="AJ1321" s="17"/>
      <c r="AK1321" s="17"/>
      <c r="AL1321" s="17"/>
      <c r="AM1321" s="17"/>
      <c r="AN1321" s="17"/>
      <c r="AO1321" s="17"/>
      <c r="AP1321" s="17"/>
    </row>
    <row r="1322" spans="2:42" x14ac:dyDescent="0.35">
      <c r="B1322" s="24" t="s">
        <v>59</v>
      </c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7"/>
      <c r="AL1322" s="17"/>
      <c r="AM1322" s="17"/>
      <c r="AN1322" s="17"/>
      <c r="AO1322" s="17"/>
      <c r="AP1322" s="17"/>
    </row>
    <row r="1323" spans="2:42" x14ac:dyDescent="0.35">
      <c r="B1323" t="s">
        <v>482</v>
      </c>
      <c r="C1323" s="17">
        <v>0.40875852561088799</v>
      </c>
      <c r="D1323" s="17">
        <v>0.41820607972345603</v>
      </c>
      <c r="E1323" s="17">
        <v>0.397833229020084</v>
      </c>
      <c r="F1323" s="17"/>
      <c r="G1323" s="17">
        <v>0.44940401406191199</v>
      </c>
      <c r="H1323" s="17">
        <v>0.49099987866059902</v>
      </c>
      <c r="I1323" s="17">
        <v>0.473152186490575</v>
      </c>
      <c r="J1323" s="17">
        <v>0.41429536016434498</v>
      </c>
      <c r="K1323" s="17">
        <v>0.35345163991974898</v>
      </c>
      <c r="L1323" s="17">
        <v>0.294505468371559</v>
      </c>
      <c r="M1323" s="17"/>
      <c r="N1323" s="17">
        <v>0.48844112672347101</v>
      </c>
      <c r="O1323" s="17">
        <v>0.36863648708319502</v>
      </c>
      <c r="P1323" s="17">
        <v>0.41798636251310001</v>
      </c>
      <c r="Q1323" s="17">
        <v>0.36038452094647899</v>
      </c>
      <c r="R1323" s="17"/>
      <c r="S1323" s="17">
        <v>0.36754364494996999</v>
      </c>
      <c r="T1323" s="17">
        <v>0.41058055118011699</v>
      </c>
      <c r="U1323" s="17">
        <v>0.36723456503664798</v>
      </c>
      <c r="V1323" s="17">
        <v>0.41764805115305498</v>
      </c>
      <c r="W1323" s="17">
        <v>0.48388897141536702</v>
      </c>
      <c r="X1323" s="17">
        <v>0.39092991311346098</v>
      </c>
      <c r="Y1323" s="17">
        <v>0.423201918024187</v>
      </c>
      <c r="Z1323" s="17">
        <v>0.37600974414358901</v>
      </c>
      <c r="AA1323" s="17">
        <v>0.37915305278971001</v>
      </c>
      <c r="AB1323" s="17">
        <v>0.44452720838304499</v>
      </c>
      <c r="AC1323" s="17">
        <v>0.45356094486692999</v>
      </c>
      <c r="AD1323" s="17">
        <v>0.487110069569958</v>
      </c>
      <c r="AE1323" s="17"/>
      <c r="AF1323" s="17">
        <v>0.45412534619283501</v>
      </c>
      <c r="AG1323" s="17">
        <v>0.34949994719305899</v>
      </c>
      <c r="AH1323" s="17"/>
      <c r="AI1323" s="17">
        <v>0.518687786943273</v>
      </c>
      <c r="AJ1323" s="17">
        <v>0.35919889933361199</v>
      </c>
      <c r="AK1323" s="17"/>
      <c r="AL1323" s="17">
        <v>0.53616969846243301</v>
      </c>
      <c r="AM1323" s="17">
        <v>0.39907584704318</v>
      </c>
      <c r="AN1323" s="17"/>
      <c r="AO1323" s="17">
        <v>0.47222633130212199</v>
      </c>
      <c r="AP1323" s="17">
        <v>0.39145592036830701</v>
      </c>
    </row>
    <row r="1324" spans="2:42" x14ac:dyDescent="0.35">
      <c r="B1324" t="s">
        <v>483</v>
      </c>
      <c r="C1324" s="17">
        <v>0.190595168006607</v>
      </c>
      <c r="D1324" s="17">
        <v>0.19054076414603499</v>
      </c>
      <c r="E1324" s="17">
        <v>0.189891850911906</v>
      </c>
      <c r="F1324" s="17"/>
      <c r="G1324" s="17">
        <v>0.22113900254055599</v>
      </c>
      <c r="H1324" s="17">
        <v>0.26938533298481199</v>
      </c>
      <c r="I1324" s="17">
        <v>0.225843663464423</v>
      </c>
      <c r="J1324" s="17">
        <v>0.169861597572079</v>
      </c>
      <c r="K1324" s="17">
        <v>0.12769658854271099</v>
      </c>
      <c r="L1324" s="17">
        <v>0.13609787921297301</v>
      </c>
      <c r="M1324" s="17"/>
      <c r="N1324" s="17">
        <v>0.247735322420813</v>
      </c>
      <c r="O1324" s="17">
        <v>0.153644975635569</v>
      </c>
      <c r="P1324" s="17">
        <v>0.22586205011444399</v>
      </c>
      <c r="Q1324" s="17">
        <v>0.13876914703384099</v>
      </c>
      <c r="R1324" s="17"/>
      <c r="S1324" s="17">
        <v>0.25704272217884599</v>
      </c>
      <c r="T1324" s="17">
        <v>0.17370068076060199</v>
      </c>
      <c r="U1324" s="17">
        <v>0.12517943187298999</v>
      </c>
      <c r="V1324" s="17">
        <v>0.21809100817301699</v>
      </c>
      <c r="W1324" s="17">
        <v>0.19036810174943999</v>
      </c>
      <c r="X1324" s="17">
        <v>0.20556697924450101</v>
      </c>
      <c r="Y1324" s="17">
        <v>0.153057604147186</v>
      </c>
      <c r="Z1324" s="17">
        <v>0.17989181284917899</v>
      </c>
      <c r="AA1324" s="17">
        <v>0.188557806742914</v>
      </c>
      <c r="AB1324" s="17">
        <v>0.18447015830956001</v>
      </c>
      <c r="AC1324" s="17">
        <v>0.19271338034479299</v>
      </c>
      <c r="AD1324" s="17">
        <v>0.138176608693998</v>
      </c>
      <c r="AE1324" s="17"/>
      <c r="AF1324" s="17">
        <v>0.22218598895781999</v>
      </c>
      <c r="AG1324" s="17">
        <v>0.148036187265148</v>
      </c>
      <c r="AH1324" s="17"/>
      <c r="AI1324" s="17">
        <v>0.265433697474252</v>
      </c>
      <c r="AJ1324" s="17">
        <v>0.15685556576964799</v>
      </c>
      <c r="AK1324" s="17"/>
      <c r="AL1324" s="17">
        <v>0.25966123616334602</v>
      </c>
      <c r="AM1324" s="17">
        <v>0.185346456116353</v>
      </c>
      <c r="AN1324" s="17"/>
      <c r="AO1324" s="17">
        <v>0.205094883857556</v>
      </c>
      <c r="AP1324" s="17">
        <v>0.18664225271725399</v>
      </c>
    </row>
    <row r="1325" spans="2:42" x14ac:dyDescent="0.35">
      <c r="B1325" t="s">
        <v>484</v>
      </c>
      <c r="C1325" s="17">
        <v>0.117007808013893</v>
      </c>
      <c r="D1325" s="17">
        <v>0.12965876598908799</v>
      </c>
      <c r="E1325" s="17">
        <v>0.10474195707931901</v>
      </c>
      <c r="F1325" s="17"/>
      <c r="G1325" s="17">
        <v>8.6172244604581796E-2</v>
      </c>
      <c r="H1325" s="17">
        <v>0.13984471540203</v>
      </c>
      <c r="I1325" s="17">
        <v>0.15553360724748599</v>
      </c>
      <c r="J1325" s="17">
        <v>0.112359849962471</v>
      </c>
      <c r="K1325" s="17">
        <v>0.110000898013111</v>
      </c>
      <c r="L1325" s="17">
        <v>9.6076578695693707E-2</v>
      </c>
      <c r="M1325" s="17"/>
      <c r="N1325" s="17">
        <v>0.16330203333111901</v>
      </c>
      <c r="O1325" s="17">
        <v>0.10663358729915901</v>
      </c>
      <c r="P1325" s="17">
        <v>0.127114062474667</v>
      </c>
      <c r="Q1325" s="17">
        <v>7.0452002101696498E-2</v>
      </c>
      <c r="R1325" s="17"/>
      <c r="S1325" s="17">
        <v>0.13847197838945699</v>
      </c>
      <c r="T1325" s="17">
        <v>0.11896080161901799</v>
      </c>
      <c r="U1325" s="17">
        <v>6.5325649808677805E-2</v>
      </c>
      <c r="V1325" s="17">
        <v>0.13144817514597201</v>
      </c>
      <c r="W1325" s="17">
        <v>0.13564824726931199</v>
      </c>
      <c r="X1325" s="17">
        <v>0.12171497265669</v>
      </c>
      <c r="Y1325" s="17">
        <v>0.10880421884929301</v>
      </c>
      <c r="Z1325" s="17">
        <v>8.8577738450638793E-2</v>
      </c>
      <c r="AA1325" s="17">
        <v>0.127090048204965</v>
      </c>
      <c r="AB1325" s="17">
        <v>0.118303896065099</v>
      </c>
      <c r="AC1325" s="17">
        <v>0.108998429652989</v>
      </c>
      <c r="AD1325" s="17">
        <v>7.7392688904812504E-2</v>
      </c>
      <c r="AE1325" s="17"/>
      <c r="AF1325" s="17">
        <v>0.13586853205428501</v>
      </c>
      <c r="AG1325" s="17">
        <v>9.2586600682523806E-2</v>
      </c>
      <c r="AH1325" s="17"/>
      <c r="AI1325" s="17">
        <v>0.15798827778112301</v>
      </c>
      <c r="AJ1325" s="17">
        <v>9.85325017877349E-2</v>
      </c>
      <c r="AK1325" s="17"/>
      <c r="AL1325" s="17">
        <v>0.16109048644000001</v>
      </c>
      <c r="AM1325" s="17">
        <v>0.11365772186327699</v>
      </c>
      <c r="AN1325" s="17"/>
      <c r="AO1325" s="17">
        <v>0.115667942112599</v>
      </c>
      <c r="AP1325" s="17">
        <v>0.11737308251039701</v>
      </c>
    </row>
    <row r="1326" spans="2:42" x14ac:dyDescent="0.35">
      <c r="B1326" t="s">
        <v>485</v>
      </c>
      <c r="C1326" s="17">
        <v>0.114569657886858</v>
      </c>
      <c r="D1326" s="17">
        <v>0.139129971823508</v>
      </c>
      <c r="E1326" s="17">
        <v>9.0221005872330895E-2</v>
      </c>
      <c r="F1326" s="17"/>
      <c r="G1326" s="17">
        <v>0.215755965597209</v>
      </c>
      <c r="H1326" s="17">
        <v>0.209374993677234</v>
      </c>
      <c r="I1326" s="17">
        <v>0.139530251532821</v>
      </c>
      <c r="J1326" s="17">
        <v>7.9643186796772E-2</v>
      </c>
      <c r="K1326" s="17">
        <v>4.3021659151478701E-2</v>
      </c>
      <c r="L1326" s="17">
        <v>2.5426216043329598E-2</v>
      </c>
      <c r="M1326" s="17"/>
      <c r="N1326" s="17">
        <v>0.13616647409535401</v>
      </c>
      <c r="O1326" s="17">
        <v>0.118289348098393</v>
      </c>
      <c r="P1326" s="17">
        <v>0.12378468206906799</v>
      </c>
      <c r="Q1326" s="17">
        <v>7.9455371955169801E-2</v>
      </c>
      <c r="R1326" s="17"/>
      <c r="S1326" s="17">
        <v>0.20016747987792699</v>
      </c>
      <c r="T1326" s="17">
        <v>0.116042147971403</v>
      </c>
      <c r="U1326" s="17">
        <v>3.9468022940508801E-2</v>
      </c>
      <c r="V1326" s="17">
        <v>9.9213607386977806E-2</v>
      </c>
      <c r="W1326" s="17">
        <v>0.135924851454444</v>
      </c>
      <c r="X1326" s="17">
        <v>0.126903603963884</v>
      </c>
      <c r="Y1326" s="17">
        <v>9.8742454397452495E-2</v>
      </c>
      <c r="Z1326" s="17">
        <v>0.104456014101819</v>
      </c>
      <c r="AA1326" s="17">
        <v>0.111926809412269</v>
      </c>
      <c r="AB1326" s="17">
        <v>8.2733005136396101E-2</v>
      </c>
      <c r="AC1326" s="17">
        <v>8.0713060357900102E-2</v>
      </c>
      <c r="AD1326" s="17">
        <v>8.5769912158205106E-2</v>
      </c>
      <c r="AE1326" s="17"/>
      <c r="AF1326" s="17">
        <v>0.119003710331365</v>
      </c>
      <c r="AG1326" s="17">
        <v>0.106955725989875</v>
      </c>
      <c r="AH1326" s="17"/>
      <c r="AI1326" s="17">
        <v>0.15554327223085199</v>
      </c>
      <c r="AJ1326" s="17">
        <v>9.6097442304713995E-2</v>
      </c>
      <c r="AK1326" s="17"/>
      <c r="AL1326" s="17">
        <v>0.14403863832167699</v>
      </c>
      <c r="AM1326" s="17">
        <v>0.112330147340943</v>
      </c>
      <c r="AN1326" s="17"/>
      <c r="AO1326" s="17">
        <v>0.113562919714898</v>
      </c>
      <c r="AP1326" s="17">
        <v>0.11484411503851601</v>
      </c>
    </row>
    <row r="1327" spans="2:42" x14ac:dyDescent="0.35">
      <c r="B1327" t="s">
        <v>486</v>
      </c>
      <c r="C1327" s="17">
        <v>0.113774446306877</v>
      </c>
      <c r="D1327" s="17">
        <v>0.138174610442695</v>
      </c>
      <c r="E1327" s="17">
        <v>8.9335535431800894E-2</v>
      </c>
      <c r="F1327" s="17"/>
      <c r="G1327" s="17">
        <v>0.14282170153684401</v>
      </c>
      <c r="H1327" s="17">
        <v>0.16768309670905199</v>
      </c>
      <c r="I1327" s="17">
        <v>0.118947298618585</v>
      </c>
      <c r="J1327" s="17">
        <v>8.8070602649052601E-2</v>
      </c>
      <c r="K1327" s="17">
        <v>8.3207591212506704E-2</v>
      </c>
      <c r="L1327" s="17">
        <v>8.74542737645541E-2</v>
      </c>
      <c r="M1327" s="17"/>
      <c r="N1327" s="17">
        <v>0.15606245625870799</v>
      </c>
      <c r="O1327" s="17">
        <v>9.74373989491399E-2</v>
      </c>
      <c r="P1327" s="17">
        <v>0.106598691876681</v>
      </c>
      <c r="Q1327" s="17">
        <v>9.2903798597131604E-2</v>
      </c>
      <c r="R1327" s="17"/>
      <c r="S1327" s="17">
        <v>0.11101593648197999</v>
      </c>
      <c r="T1327" s="17">
        <v>0.103811638748078</v>
      </c>
      <c r="U1327" s="17">
        <v>8.9010965101648507E-2</v>
      </c>
      <c r="V1327" s="17">
        <v>0.118114403204304</v>
      </c>
      <c r="W1327" s="17">
        <v>0.11856508309427601</v>
      </c>
      <c r="X1327" s="17">
        <v>0.114489991949193</v>
      </c>
      <c r="Y1327" s="17">
        <v>0.108484093517228</v>
      </c>
      <c r="Z1327" s="17">
        <v>0.109406002848532</v>
      </c>
      <c r="AA1327" s="17">
        <v>0.116842776128044</v>
      </c>
      <c r="AB1327" s="17">
        <v>0.13721265257566401</v>
      </c>
      <c r="AC1327" s="17">
        <v>0.154864080926291</v>
      </c>
      <c r="AD1327" s="17">
        <v>7.9468812364722599E-2</v>
      </c>
      <c r="AE1327" s="17"/>
      <c r="AF1327" s="17">
        <v>0.125848075399599</v>
      </c>
      <c r="AG1327" s="17">
        <v>9.7610541761351005E-2</v>
      </c>
      <c r="AH1327" s="17"/>
      <c r="AI1327" s="17">
        <v>0.13836713640585499</v>
      </c>
      <c r="AJ1327" s="17">
        <v>0.10268727519623801</v>
      </c>
      <c r="AK1327" s="17"/>
      <c r="AL1327" s="17">
        <v>0.151583273668808</v>
      </c>
      <c r="AM1327" s="17">
        <v>0.11090114474176101</v>
      </c>
      <c r="AN1327" s="17"/>
      <c r="AO1327" s="17">
        <v>0.109583557688527</v>
      </c>
      <c r="AP1327" s="17">
        <v>0.114916967158026</v>
      </c>
    </row>
    <row r="1328" spans="2:42" x14ac:dyDescent="0.35">
      <c r="B1328" t="s">
        <v>75</v>
      </c>
      <c r="C1328" s="17">
        <v>1.4303849330957699E-2</v>
      </c>
      <c r="D1328" s="17">
        <v>1.5429096444531699E-2</v>
      </c>
      <c r="E1328" s="17">
        <v>1.26985555550707E-2</v>
      </c>
      <c r="F1328" s="17"/>
      <c r="G1328" s="17">
        <v>4.9158718722194697E-2</v>
      </c>
      <c r="H1328" s="17">
        <v>2.1595736408818299E-2</v>
      </c>
      <c r="I1328" s="17">
        <v>7.69728110937165E-3</v>
      </c>
      <c r="J1328" s="17">
        <v>1.08390792608622E-2</v>
      </c>
      <c r="K1328" s="17">
        <v>4.1941094799769199E-3</v>
      </c>
      <c r="L1328" s="17">
        <v>0</v>
      </c>
      <c r="M1328" s="17"/>
      <c r="N1328" s="17">
        <v>1.19690586167647E-2</v>
      </c>
      <c r="O1328" s="17">
        <v>1.34501571414169E-2</v>
      </c>
      <c r="P1328" s="17">
        <v>1.2158742051201E-2</v>
      </c>
      <c r="Q1328" s="17">
        <v>1.70572508609853E-2</v>
      </c>
      <c r="R1328" s="17"/>
      <c r="S1328" s="17">
        <v>1.99196172476808E-2</v>
      </c>
      <c r="T1328" s="17">
        <v>8.0434050447867195E-3</v>
      </c>
      <c r="U1328" s="17">
        <v>1.3195060709055E-2</v>
      </c>
      <c r="V1328" s="17">
        <v>1.0403677956037E-2</v>
      </c>
      <c r="W1328" s="17">
        <v>1.38088435594814E-2</v>
      </c>
      <c r="X1328" s="17">
        <v>1.8933249122125101E-2</v>
      </c>
      <c r="Y1328" s="17">
        <v>1.9493638061796E-2</v>
      </c>
      <c r="Z1328" s="17">
        <v>3.0587311810372199E-2</v>
      </c>
      <c r="AA1328" s="17">
        <v>1.08989470275391E-2</v>
      </c>
      <c r="AB1328" s="17">
        <v>1.10495540935888E-2</v>
      </c>
      <c r="AC1328" s="17">
        <v>5.8585487694030802E-3</v>
      </c>
      <c r="AD1328" s="17">
        <v>1.79536792863958E-2</v>
      </c>
      <c r="AE1328" s="17"/>
      <c r="AF1328" s="17">
        <v>5.09913576786404E-3</v>
      </c>
      <c r="AG1328" s="17">
        <v>2.4587049187881301E-2</v>
      </c>
      <c r="AH1328" s="17"/>
      <c r="AI1328" s="17">
        <v>1.01743232569452E-2</v>
      </c>
      <c r="AJ1328" s="17">
        <v>1.61655717372561E-2</v>
      </c>
      <c r="AK1328" s="17"/>
      <c r="AL1328" s="17">
        <v>1.4795430699988199E-2</v>
      </c>
      <c r="AM1328" s="17">
        <v>1.42664913482968E-2</v>
      </c>
      <c r="AN1328" s="17"/>
      <c r="AO1328" s="17">
        <v>1.25435820550858E-2</v>
      </c>
      <c r="AP1328" s="17">
        <v>1.478373373005E-2</v>
      </c>
    </row>
    <row r="1329" spans="2:42" x14ac:dyDescent="0.35">
      <c r="B1329" t="s">
        <v>99</v>
      </c>
      <c r="C1329" s="17">
        <v>0.45149356218907</v>
      </c>
      <c r="D1329" s="17">
        <v>0.43276575870220702</v>
      </c>
      <c r="E1329" s="17">
        <v>0.47107641902678898</v>
      </c>
      <c r="F1329" s="17"/>
      <c r="G1329" s="17">
        <v>0.29587950786342498</v>
      </c>
      <c r="H1329" s="17">
        <v>0.326488654576367</v>
      </c>
      <c r="I1329" s="17">
        <v>0.38670195476167302</v>
      </c>
      <c r="J1329" s="17">
        <v>0.48425196664840497</v>
      </c>
      <c r="K1329" s="17">
        <v>0.549386380324839</v>
      </c>
      <c r="L1329" s="17">
        <v>0.61826433428470395</v>
      </c>
      <c r="M1329" s="17"/>
      <c r="N1329" s="17">
        <v>0.369323740055025</v>
      </c>
      <c r="O1329" s="17">
        <v>0.49626953298384202</v>
      </c>
      <c r="P1329" s="17">
        <v>0.41938178910125801</v>
      </c>
      <c r="Q1329" s="17">
        <v>0.52007230640029301</v>
      </c>
      <c r="R1329" s="17"/>
      <c r="S1329" s="17">
        <v>0.42115413853820799</v>
      </c>
      <c r="T1329" s="17">
        <v>0.472001482326394</v>
      </c>
      <c r="U1329" s="17">
        <v>0.55117175483782899</v>
      </c>
      <c r="V1329" s="17">
        <v>0.42664051931423702</v>
      </c>
      <c r="W1329" s="17">
        <v>0.39089559951703301</v>
      </c>
      <c r="X1329" s="17">
        <v>0.467992160977237</v>
      </c>
      <c r="Y1329" s="17">
        <v>0.44570207362014203</v>
      </c>
      <c r="Z1329" s="17">
        <v>0.45710861120631802</v>
      </c>
      <c r="AA1329" s="17">
        <v>0.46847126631191299</v>
      </c>
      <c r="AB1329" s="17">
        <v>0.43750773517875702</v>
      </c>
      <c r="AC1329" s="17">
        <v>0.44221151135139802</v>
      </c>
      <c r="AD1329" s="17">
        <v>0.40779589019916901</v>
      </c>
      <c r="AE1329" s="17"/>
      <c r="AF1329" s="17">
        <v>0.41330843689640601</v>
      </c>
      <c r="AG1329" s="17">
        <v>0.50473232438095805</v>
      </c>
      <c r="AH1329" s="17"/>
      <c r="AI1329" s="17">
        <v>0.34630781523908299</v>
      </c>
      <c r="AJ1329" s="17">
        <v>0.49891466049678601</v>
      </c>
      <c r="AK1329" s="17"/>
      <c r="AL1329" s="17">
        <v>0.297308989036905</v>
      </c>
      <c r="AM1329" s="17">
        <v>0.46321089928376302</v>
      </c>
      <c r="AN1329" s="17"/>
      <c r="AO1329" s="17">
        <v>0.40867838372617199</v>
      </c>
      <c r="AP1329" s="17">
        <v>0.463165844273915</v>
      </c>
    </row>
    <row r="1330" spans="2:42" x14ac:dyDescent="0.35"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AI1330" s="17"/>
      <c r="AJ1330" s="17"/>
      <c r="AK1330" s="17"/>
      <c r="AL1330" s="17"/>
      <c r="AM1330" s="17"/>
      <c r="AN1330" s="17"/>
      <c r="AO1330" s="17"/>
      <c r="AP1330" s="17"/>
    </row>
    <row r="1331" spans="2:42" x14ac:dyDescent="0.35">
      <c r="B1331" s="6" t="s">
        <v>496</v>
      </c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  <c r="AA1331" s="17"/>
      <c r="AB1331" s="17"/>
      <c r="AC1331" s="17"/>
      <c r="AD1331" s="17"/>
      <c r="AE1331" s="17"/>
      <c r="AF1331" s="17"/>
      <c r="AG1331" s="17"/>
      <c r="AH1331" s="17"/>
      <c r="AI1331" s="17"/>
      <c r="AJ1331" s="17"/>
      <c r="AK1331" s="17"/>
      <c r="AL1331" s="17"/>
      <c r="AM1331" s="17"/>
      <c r="AN1331" s="17"/>
      <c r="AO1331" s="17"/>
      <c r="AP1331" s="17"/>
    </row>
    <row r="1332" spans="2:42" x14ac:dyDescent="0.35">
      <c r="B1332" s="24" t="s">
        <v>59</v>
      </c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  <c r="AD1332" s="17"/>
      <c r="AE1332" s="17"/>
      <c r="AF1332" s="17"/>
      <c r="AG1332" s="17"/>
      <c r="AH1332" s="17"/>
      <c r="AI1332" s="17"/>
      <c r="AJ1332" s="17"/>
      <c r="AK1332" s="17"/>
      <c r="AL1332" s="17"/>
      <c r="AM1332" s="17"/>
      <c r="AN1332" s="17"/>
      <c r="AO1332" s="17"/>
      <c r="AP1332" s="17"/>
    </row>
    <row r="1333" spans="2:42" x14ac:dyDescent="0.35">
      <c r="B1333" t="s">
        <v>488</v>
      </c>
      <c r="C1333" s="17">
        <v>0.334274419062702</v>
      </c>
      <c r="D1333" s="17">
        <v>0.30543534304876502</v>
      </c>
      <c r="E1333" s="17">
        <v>0.36226274069766701</v>
      </c>
      <c r="F1333" s="17"/>
      <c r="G1333" s="17">
        <v>0.19883680008823601</v>
      </c>
      <c r="H1333" s="17">
        <v>0.20006430973286199</v>
      </c>
      <c r="I1333" s="17">
        <v>0.28596866052342201</v>
      </c>
      <c r="J1333" s="17">
        <v>0.366819631802069</v>
      </c>
      <c r="K1333" s="17">
        <v>0.43515157192860399</v>
      </c>
      <c r="L1333" s="17">
        <v>0.47981411162787402</v>
      </c>
      <c r="M1333" s="17"/>
      <c r="N1333" s="17">
        <v>0.25744110235547502</v>
      </c>
      <c r="O1333" s="17">
        <v>0.37976573191269902</v>
      </c>
      <c r="P1333" s="17">
        <v>0.33037211590263299</v>
      </c>
      <c r="Q1333" s="17">
        <v>0.373825822957501</v>
      </c>
      <c r="R1333" s="17"/>
      <c r="S1333" s="17">
        <v>0.27184759337916398</v>
      </c>
      <c r="T1333" s="17">
        <v>0.38591648589687599</v>
      </c>
      <c r="U1333" s="17">
        <v>0.41959462345544302</v>
      </c>
      <c r="V1333" s="17">
        <v>0.31149875631826301</v>
      </c>
      <c r="W1333" s="17">
        <v>0.279978029968529</v>
      </c>
      <c r="X1333" s="17">
        <v>0.36701877200482302</v>
      </c>
      <c r="Y1333" s="17">
        <v>0.33604613566386698</v>
      </c>
      <c r="Z1333" s="17">
        <v>0.31486015150567298</v>
      </c>
      <c r="AA1333" s="17">
        <v>0.318324506615076</v>
      </c>
      <c r="AB1333" s="17">
        <v>0.32275871701355002</v>
      </c>
      <c r="AC1333" s="17">
        <v>0.34827981220191701</v>
      </c>
      <c r="AD1333" s="17">
        <v>0.36188845434471401</v>
      </c>
      <c r="AE1333" s="17"/>
      <c r="AF1333" s="17">
        <v>0.31137830875518602</v>
      </c>
      <c r="AG1333" s="17">
        <v>0.36522234573644602</v>
      </c>
      <c r="AH1333" s="17"/>
      <c r="AI1333" s="17">
        <v>0.248851879130458</v>
      </c>
      <c r="AJ1333" s="17">
        <v>0.37278563166784501</v>
      </c>
      <c r="AK1333" s="17"/>
      <c r="AL1333" s="17">
        <v>0.18897446619223701</v>
      </c>
      <c r="AM1333" s="17">
        <v>0.34531656480283401</v>
      </c>
      <c r="AN1333" s="17"/>
      <c r="AO1333" s="17">
        <v>0.300586630786077</v>
      </c>
      <c r="AP1333" s="17">
        <v>0.34345839030131498</v>
      </c>
    </row>
    <row r="1334" spans="2:42" x14ac:dyDescent="0.35">
      <c r="B1334" t="s">
        <v>489</v>
      </c>
      <c r="C1334" s="17">
        <v>0.19710435256054001</v>
      </c>
      <c r="D1334" s="17">
        <v>0.22702588441587099</v>
      </c>
      <c r="E1334" s="17">
        <v>0.168119915291813</v>
      </c>
      <c r="F1334" s="17"/>
      <c r="G1334" s="17">
        <v>0.19506583876400499</v>
      </c>
      <c r="H1334" s="17">
        <v>0.30246368451498401</v>
      </c>
      <c r="I1334" s="17">
        <v>0.25680990029308898</v>
      </c>
      <c r="J1334" s="17">
        <v>0.16425564163202699</v>
      </c>
      <c r="K1334" s="17">
        <v>0.12215761356709</v>
      </c>
      <c r="L1334" s="17">
        <v>0.14070126476157899</v>
      </c>
      <c r="M1334" s="17"/>
      <c r="N1334" s="17">
        <v>0.24901092413447301</v>
      </c>
      <c r="O1334" s="17">
        <v>0.18137852208192701</v>
      </c>
      <c r="P1334" s="17">
        <v>0.20424748383006699</v>
      </c>
      <c r="Q1334" s="17">
        <v>0.152332546368457</v>
      </c>
      <c r="R1334" s="17"/>
      <c r="S1334" s="17">
        <v>0.23395144054356001</v>
      </c>
      <c r="T1334" s="17">
        <v>0.163599276806255</v>
      </c>
      <c r="U1334" s="17">
        <v>0.15699255686407601</v>
      </c>
      <c r="V1334" s="17">
        <v>0.215290277556583</v>
      </c>
      <c r="W1334" s="17">
        <v>0.21837609727725699</v>
      </c>
      <c r="X1334" s="17">
        <v>0.19406207033624501</v>
      </c>
      <c r="Y1334" s="17">
        <v>0.20331781721137099</v>
      </c>
      <c r="Z1334" s="17">
        <v>0.216850368391762</v>
      </c>
      <c r="AA1334" s="17">
        <v>0.21865451088517099</v>
      </c>
      <c r="AB1334" s="17">
        <v>0.16794478051405201</v>
      </c>
      <c r="AC1334" s="17">
        <v>0.20178713624414099</v>
      </c>
      <c r="AD1334" s="17">
        <v>0.14001618207854699</v>
      </c>
      <c r="AE1334" s="17"/>
      <c r="AF1334" s="17">
        <v>0.2189851502829</v>
      </c>
      <c r="AG1334" s="17">
        <v>0.16683412717169599</v>
      </c>
      <c r="AH1334" s="17"/>
      <c r="AI1334" s="17">
        <v>0.26478131464614102</v>
      </c>
      <c r="AJ1334" s="17">
        <v>0.16659341390879701</v>
      </c>
      <c r="AK1334" s="17"/>
      <c r="AL1334" s="17">
        <v>0.25060189925474402</v>
      </c>
      <c r="AM1334" s="17">
        <v>0.193038778582939</v>
      </c>
      <c r="AN1334" s="17"/>
      <c r="AO1334" s="17">
        <v>0.22124852383028101</v>
      </c>
      <c r="AP1334" s="17">
        <v>0.190522164003054</v>
      </c>
    </row>
    <row r="1335" spans="2:42" x14ac:dyDescent="0.35">
      <c r="B1335" t="s">
        <v>490</v>
      </c>
      <c r="C1335" s="17">
        <v>0.185564247337275</v>
      </c>
      <c r="D1335" s="17">
        <v>0.197286733965641</v>
      </c>
      <c r="E1335" s="17">
        <v>0.172633319785857</v>
      </c>
      <c r="F1335" s="17"/>
      <c r="G1335" s="17">
        <v>0.27195266013712899</v>
      </c>
      <c r="H1335" s="17">
        <v>0.29444006247241</v>
      </c>
      <c r="I1335" s="17">
        <v>0.25610482587822597</v>
      </c>
      <c r="J1335" s="17">
        <v>0.14165870169292599</v>
      </c>
      <c r="K1335" s="17">
        <v>0.104242940410664</v>
      </c>
      <c r="L1335" s="17">
        <v>7.1555032901109594E-2</v>
      </c>
      <c r="M1335" s="17"/>
      <c r="N1335" s="17">
        <v>0.24220878024640499</v>
      </c>
      <c r="O1335" s="17">
        <v>0.175743005700987</v>
      </c>
      <c r="P1335" s="17">
        <v>0.17623281923810799</v>
      </c>
      <c r="Q1335" s="17">
        <v>0.14527499480007</v>
      </c>
      <c r="R1335" s="17"/>
      <c r="S1335" s="17">
        <v>0.28152652913492998</v>
      </c>
      <c r="T1335" s="17">
        <v>0.16941215858828801</v>
      </c>
      <c r="U1335" s="17">
        <v>0.114400542805026</v>
      </c>
      <c r="V1335" s="17">
        <v>0.184549575969499</v>
      </c>
      <c r="W1335" s="17">
        <v>0.18191871004972801</v>
      </c>
      <c r="X1335" s="17">
        <v>0.16614474976003199</v>
      </c>
      <c r="Y1335" s="17">
        <v>0.15571260330077999</v>
      </c>
      <c r="Z1335" s="17">
        <v>0.143810482113263</v>
      </c>
      <c r="AA1335" s="17">
        <v>0.153291720837476</v>
      </c>
      <c r="AB1335" s="17">
        <v>0.219517384436862</v>
      </c>
      <c r="AC1335" s="17">
        <v>0.192549271687388</v>
      </c>
      <c r="AD1335" s="17">
        <v>0.20788816960668899</v>
      </c>
      <c r="AE1335" s="17"/>
      <c r="AF1335" s="17">
        <v>0.18636426108762899</v>
      </c>
      <c r="AG1335" s="17">
        <v>0.186127288724036</v>
      </c>
      <c r="AH1335" s="17"/>
      <c r="AI1335" s="17">
        <v>0.23090660197677601</v>
      </c>
      <c r="AJ1335" s="17">
        <v>0.16512246392829799</v>
      </c>
      <c r="AK1335" s="17"/>
      <c r="AL1335" s="17">
        <v>0.250436450136096</v>
      </c>
      <c r="AM1335" s="17">
        <v>0.180634250433377</v>
      </c>
      <c r="AN1335" s="17"/>
      <c r="AO1335" s="17">
        <v>0.186368083408121</v>
      </c>
      <c r="AP1335" s="17">
        <v>0.18534510539496099</v>
      </c>
    </row>
    <row r="1336" spans="2:42" x14ac:dyDescent="0.35">
      <c r="B1336" t="s">
        <v>491</v>
      </c>
      <c r="C1336" s="17">
        <v>0.17267982387092701</v>
      </c>
      <c r="D1336" s="17">
        <v>0.20534956992831599</v>
      </c>
      <c r="E1336" s="17">
        <v>0.140766439963669</v>
      </c>
      <c r="F1336" s="17"/>
      <c r="G1336" s="17">
        <v>0.26950418810579002</v>
      </c>
      <c r="H1336" s="17">
        <v>0.23864052392011401</v>
      </c>
      <c r="I1336" s="17">
        <v>0.224571221803536</v>
      </c>
      <c r="J1336" s="17">
        <v>0.162714801469312</v>
      </c>
      <c r="K1336" s="17">
        <v>9.9714693902027696E-2</v>
      </c>
      <c r="L1336" s="17">
        <v>6.8770775841313095E-2</v>
      </c>
      <c r="M1336" s="17"/>
      <c r="N1336" s="17">
        <v>0.22683995992747299</v>
      </c>
      <c r="O1336" s="17">
        <v>0.14701526402023901</v>
      </c>
      <c r="P1336" s="17">
        <v>0.171363193114488</v>
      </c>
      <c r="Q1336" s="17">
        <v>0.140251709338166</v>
      </c>
      <c r="R1336" s="17"/>
      <c r="S1336" s="17">
        <v>0.21419104246138901</v>
      </c>
      <c r="T1336" s="17">
        <v>0.172176003123438</v>
      </c>
      <c r="U1336" s="17">
        <v>0.105879714852428</v>
      </c>
      <c r="V1336" s="17">
        <v>0.16160014888025401</v>
      </c>
      <c r="W1336" s="17">
        <v>0.20026758986337501</v>
      </c>
      <c r="X1336" s="17">
        <v>0.16144874885488</v>
      </c>
      <c r="Y1336" s="17">
        <v>0.17455773352561499</v>
      </c>
      <c r="Z1336" s="17">
        <v>0.15334210921070501</v>
      </c>
      <c r="AA1336" s="17">
        <v>0.18501009254762399</v>
      </c>
      <c r="AB1336" s="17">
        <v>0.17604351828196099</v>
      </c>
      <c r="AC1336" s="17">
        <v>0.15905984563081901</v>
      </c>
      <c r="AD1336" s="17">
        <v>0.15004000828845901</v>
      </c>
      <c r="AE1336" s="17"/>
      <c r="AF1336" s="17">
        <v>0.18202956409846999</v>
      </c>
      <c r="AG1336" s="17">
        <v>0.16055236498171799</v>
      </c>
      <c r="AH1336" s="17"/>
      <c r="AI1336" s="17">
        <v>0.21990428674267501</v>
      </c>
      <c r="AJ1336" s="17">
        <v>0.15138952588564</v>
      </c>
      <c r="AK1336" s="17"/>
      <c r="AL1336" s="17">
        <v>0.21163562696200999</v>
      </c>
      <c r="AM1336" s="17">
        <v>0.169719357286749</v>
      </c>
      <c r="AN1336" s="17"/>
      <c r="AO1336" s="17">
        <v>0.182312129384087</v>
      </c>
      <c r="AP1336" s="17">
        <v>0.17005386291237501</v>
      </c>
    </row>
    <row r="1337" spans="2:42" x14ac:dyDescent="0.35">
      <c r="B1337" t="s">
        <v>492</v>
      </c>
      <c r="C1337" s="17">
        <v>0.13918162427552699</v>
      </c>
      <c r="D1337" s="17">
        <v>0.16027503647254099</v>
      </c>
      <c r="E1337" s="17">
        <v>0.11745887173472599</v>
      </c>
      <c r="F1337" s="17"/>
      <c r="G1337" s="17">
        <v>0.20629887150012799</v>
      </c>
      <c r="H1337" s="17">
        <v>0.19985366819008801</v>
      </c>
      <c r="I1337" s="17">
        <v>0.18432809359806299</v>
      </c>
      <c r="J1337" s="17">
        <v>0.12760237959701601</v>
      </c>
      <c r="K1337" s="17">
        <v>7.3915749134751907E-2</v>
      </c>
      <c r="L1337" s="17">
        <v>6.1111975325822701E-2</v>
      </c>
      <c r="M1337" s="17"/>
      <c r="N1337" s="17">
        <v>0.20607985168072401</v>
      </c>
      <c r="O1337" s="17">
        <v>0.105228720730224</v>
      </c>
      <c r="P1337" s="17">
        <v>0.15354565421430899</v>
      </c>
      <c r="Q1337" s="17">
        <v>9.1412696471180804E-2</v>
      </c>
      <c r="R1337" s="17"/>
      <c r="S1337" s="17">
        <v>0.22088012747469599</v>
      </c>
      <c r="T1337" s="17">
        <v>0.122259697778652</v>
      </c>
      <c r="U1337" s="17">
        <v>8.7018698199370206E-2</v>
      </c>
      <c r="V1337" s="17">
        <v>0.14061742785140799</v>
      </c>
      <c r="W1337" s="17">
        <v>0.121457278450662</v>
      </c>
      <c r="X1337" s="17">
        <v>0.131046820149121</v>
      </c>
      <c r="Y1337" s="17">
        <v>0.12141614353933</v>
      </c>
      <c r="Z1337" s="17">
        <v>0.123086966409116</v>
      </c>
      <c r="AA1337" s="17">
        <v>0.13496367179367399</v>
      </c>
      <c r="AB1337" s="17">
        <v>0.10978339345792899</v>
      </c>
      <c r="AC1337" s="17">
        <v>0.17343091443707701</v>
      </c>
      <c r="AD1337" s="17">
        <v>0.14791004130746899</v>
      </c>
      <c r="AE1337" s="17"/>
      <c r="AF1337" s="17">
        <v>0.14440834380485101</v>
      </c>
      <c r="AG1337" s="17">
        <v>0.131752199162259</v>
      </c>
      <c r="AH1337" s="17"/>
      <c r="AI1337" s="17">
        <v>0.195800904268601</v>
      </c>
      <c r="AJ1337" s="17">
        <v>0.11365584230869601</v>
      </c>
      <c r="AK1337" s="17"/>
      <c r="AL1337" s="17">
        <v>0.223016805967162</v>
      </c>
      <c r="AM1337" s="17">
        <v>0.13281052589523501</v>
      </c>
      <c r="AN1337" s="17"/>
      <c r="AO1337" s="17">
        <v>0.14851280574808301</v>
      </c>
      <c r="AP1337" s="17">
        <v>0.136637755810119</v>
      </c>
    </row>
    <row r="1338" spans="2:42" x14ac:dyDescent="0.35">
      <c r="B1338" t="s">
        <v>493</v>
      </c>
      <c r="C1338" s="17">
        <v>0.101292821867201</v>
      </c>
      <c r="D1338" s="17">
        <v>0.12604376327603001</v>
      </c>
      <c r="E1338" s="17">
        <v>7.70997828931798E-2</v>
      </c>
      <c r="F1338" s="17"/>
      <c r="G1338" s="17">
        <v>0.17923730201605401</v>
      </c>
      <c r="H1338" s="17">
        <v>0.188563855293156</v>
      </c>
      <c r="I1338" s="17">
        <v>0.116449626258922</v>
      </c>
      <c r="J1338" s="17">
        <v>7.3521281132816196E-2</v>
      </c>
      <c r="K1338" s="17">
        <v>4.020090901929E-2</v>
      </c>
      <c r="L1338" s="17">
        <v>2.90142566496965E-2</v>
      </c>
      <c r="M1338" s="17"/>
      <c r="N1338" s="17">
        <v>0.12747036382322099</v>
      </c>
      <c r="O1338" s="17">
        <v>0.106893029192968</v>
      </c>
      <c r="P1338" s="17">
        <v>0.10060792383177</v>
      </c>
      <c r="Q1338" s="17">
        <v>6.9157609108410401E-2</v>
      </c>
      <c r="R1338" s="17"/>
      <c r="S1338" s="17">
        <v>0.14824090890608499</v>
      </c>
      <c r="T1338" s="17">
        <v>0.12129847390993299</v>
      </c>
      <c r="U1338" s="17">
        <v>4.6975204871568803E-2</v>
      </c>
      <c r="V1338" s="17">
        <v>8.3406667340320706E-2</v>
      </c>
      <c r="W1338" s="17">
        <v>0.114579093619064</v>
      </c>
      <c r="X1338" s="17">
        <v>8.1675383882917105E-2</v>
      </c>
      <c r="Y1338" s="17">
        <v>8.6201779279782995E-2</v>
      </c>
      <c r="Z1338" s="17">
        <v>7.6481822609050204E-2</v>
      </c>
      <c r="AA1338" s="17">
        <v>0.119510913513155</v>
      </c>
      <c r="AB1338" s="17">
        <v>7.4358129240030296E-2</v>
      </c>
      <c r="AC1338" s="17">
        <v>0.10294443384463201</v>
      </c>
      <c r="AD1338" s="17">
        <v>0.106832442117777</v>
      </c>
      <c r="AE1338" s="17"/>
      <c r="AF1338" s="17">
        <v>9.6762237112340596E-2</v>
      </c>
      <c r="AG1338" s="17">
        <v>0.10554190776062999</v>
      </c>
      <c r="AH1338" s="17"/>
      <c r="AI1338" s="17">
        <v>0.13545807584551001</v>
      </c>
      <c r="AJ1338" s="17">
        <v>8.5890032852603396E-2</v>
      </c>
      <c r="AK1338" s="17"/>
      <c r="AL1338" s="17">
        <v>0.14007932147612501</v>
      </c>
      <c r="AM1338" s="17">
        <v>9.83452215894971E-2</v>
      </c>
      <c r="AN1338" s="17"/>
      <c r="AO1338" s="17">
        <v>0.116063698723237</v>
      </c>
      <c r="AP1338" s="17">
        <v>9.7265982613136501E-2</v>
      </c>
    </row>
    <row r="1339" spans="2:42" x14ac:dyDescent="0.35">
      <c r="B1339" t="s">
        <v>494</v>
      </c>
      <c r="C1339" s="17">
        <v>7.2262380979063401E-2</v>
      </c>
      <c r="D1339" s="17">
        <v>8.2785047399557707E-2</v>
      </c>
      <c r="E1339" s="17">
        <v>6.25129814473597E-2</v>
      </c>
      <c r="F1339" s="17"/>
      <c r="G1339" s="17">
        <v>0.13470044313622301</v>
      </c>
      <c r="H1339" s="17">
        <v>0.127296463312738</v>
      </c>
      <c r="I1339" s="17">
        <v>8.1514685428408104E-2</v>
      </c>
      <c r="J1339" s="17">
        <v>5.6382380011559499E-2</v>
      </c>
      <c r="K1339" s="17">
        <v>2.8141955839354402E-2</v>
      </c>
      <c r="L1339" s="17">
        <v>2.0469589899420101E-2</v>
      </c>
      <c r="M1339" s="17"/>
      <c r="N1339" s="17">
        <v>9.6821495022493001E-2</v>
      </c>
      <c r="O1339" s="17">
        <v>6.18189387555085E-2</v>
      </c>
      <c r="P1339" s="17">
        <v>7.8630535340033905E-2</v>
      </c>
      <c r="Q1339" s="17">
        <v>5.05566096025988E-2</v>
      </c>
      <c r="R1339" s="17"/>
      <c r="S1339" s="17">
        <v>0.13919471506124501</v>
      </c>
      <c r="T1339" s="17">
        <v>6.7704545819038495E-2</v>
      </c>
      <c r="U1339" s="17">
        <v>3.2439023621383997E-2</v>
      </c>
      <c r="V1339" s="17">
        <v>7.3677552313543698E-2</v>
      </c>
      <c r="W1339" s="17">
        <v>8.9237835751725697E-2</v>
      </c>
      <c r="X1339" s="17">
        <v>6.4817573026379804E-2</v>
      </c>
      <c r="Y1339" s="17">
        <v>3.7597162640524699E-2</v>
      </c>
      <c r="Z1339" s="17">
        <v>8.6234706264620806E-2</v>
      </c>
      <c r="AA1339" s="17">
        <v>6.2114521508662299E-2</v>
      </c>
      <c r="AB1339" s="17">
        <v>5.5216586394740301E-2</v>
      </c>
      <c r="AC1339" s="17">
        <v>3.4608791128900598E-2</v>
      </c>
      <c r="AD1339" s="17">
        <v>8.95552694557296E-2</v>
      </c>
      <c r="AE1339" s="17"/>
      <c r="AF1339" s="17">
        <v>7.2900286979931103E-2</v>
      </c>
      <c r="AG1339" s="17">
        <v>7.12856194929707E-2</v>
      </c>
      <c r="AH1339" s="17"/>
      <c r="AI1339" s="17">
        <v>0.126513284839773</v>
      </c>
      <c r="AJ1339" s="17">
        <v>4.7804338707572502E-2</v>
      </c>
      <c r="AK1339" s="17"/>
      <c r="AL1339" s="17">
        <v>9.9207282292530605E-2</v>
      </c>
      <c r="AM1339" s="17">
        <v>7.0214689143113407E-2</v>
      </c>
      <c r="AN1339" s="17"/>
      <c r="AO1339" s="17">
        <v>8.99072997852743E-2</v>
      </c>
      <c r="AP1339" s="17">
        <v>6.7452019862648802E-2</v>
      </c>
    </row>
    <row r="1340" spans="2:42" x14ac:dyDescent="0.35">
      <c r="B1340" t="s">
        <v>495</v>
      </c>
      <c r="C1340" s="17">
        <v>6.7579774228520998E-3</v>
      </c>
      <c r="D1340" s="17">
        <v>6.9716329701042896E-3</v>
      </c>
      <c r="E1340" s="17">
        <v>6.59838117263979E-3</v>
      </c>
      <c r="F1340" s="17"/>
      <c r="G1340" s="17">
        <v>5.0698827973284103E-3</v>
      </c>
      <c r="H1340" s="17">
        <v>1.8549915045373601E-3</v>
      </c>
      <c r="I1340" s="17">
        <v>0</v>
      </c>
      <c r="J1340" s="17">
        <v>5.9645588340315799E-3</v>
      </c>
      <c r="K1340" s="17">
        <v>1.20810898055199E-2</v>
      </c>
      <c r="L1340" s="17">
        <v>1.44718159859343E-2</v>
      </c>
      <c r="M1340" s="17"/>
      <c r="N1340" s="17">
        <v>9.4443909427235507E-3</v>
      </c>
      <c r="O1340" s="17">
        <v>3.4730820513553199E-3</v>
      </c>
      <c r="P1340" s="17">
        <v>7.86486571084654E-3</v>
      </c>
      <c r="Q1340" s="17">
        <v>6.3846068194551697E-3</v>
      </c>
      <c r="R1340" s="17"/>
      <c r="S1340" s="17">
        <v>4.1339257630869297E-3</v>
      </c>
      <c r="T1340" s="17">
        <v>4.7747053459564403E-3</v>
      </c>
      <c r="U1340" s="17">
        <v>4.0442549871440798E-3</v>
      </c>
      <c r="V1340" s="17">
        <v>3.9384215985083099E-3</v>
      </c>
      <c r="W1340" s="17">
        <v>7.6651787539610298E-3</v>
      </c>
      <c r="X1340" s="17">
        <v>0</v>
      </c>
      <c r="Y1340" s="17">
        <v>6.7049507855192602E-3</v>
      </c>
      <c r="Z1340" s="17">
        <v>1.5638222053734201E-2</v>
      </c>
      <c r="AA1340" s="17">
        <v>9.3582936625397802E-3</v>
      </c>
      <c r="AB1340" s="17">
        <v>1.0211025767569401E-2</v>
      </c>
      <c r="AC1340" s="17">
        <v>1.7674108403866799E-2</v>
      </c>
      <c r="AD1340" s="17">
        <v>1.1776249265787801E-2</v>
      </c>
      <c r="AE1340" s="17"/>
      <c r="AF1340" s="17">
        <v>7.9643440975468195E-3</v>
      </c>
      <c r="AG1340" s="17">
        <v>5.1895239907455998E-3</v>
      </c>
      <c r="AH1340" s="17"/>
      <c r="AI1340" s="17">
        <v>5.9140654229405103E-3</v>
      </c>
      <c r="AJ1340" s="17">
        <v>7.1384399386518497E-3</v>
      </c>
      <c r="AK1340" s="17"/>
      <c r="AL1340" s="17">
        <v>3.8172396546512699E-3</v>
      </c>
      <c r="AM1340" s="17">
        <v>6.9814603241089897E-3</v>
      </c>
      <c r="AN1340" s="17"/>
      <c r="AO1340" s="17">
        <v>9.7869587476370999E-3</v>
      </c>
      <c r="AP1340" s="17">
        <v>5.9322159587663096E-3</v>
      </c>
    </row>
    <row r="1341" spans="2:42" x14ac:dyDescent="0.35">
      <c r="B1341" t="s">
        <v>99</v>
      </c>
      <c r="C1341" s="17">
        <v>0.21724298191254601</v>
      </c>
      <c r="D1341" s="17">
        <v>0.20209182385657401</v>
      </c>
      <c r="E1341" s="17">
        <v>0.23299973266666499</v>
      </c>
      <c r="F1341" s="17"/>
      <c r="G1341" s="17">
        <v>0.15058525083298499</v>
      </c>
      <c r="H1341" s="17">
        <v>0.16973415780180601</v>
      </c>
      <c r="I1341" s="17">
        <v>0.17750608668012</v>
      </c>
      <c r="J1341" s="17">
        <v>0.23004552250826199</v>
      </c>
      <c r="K1341" s="17">
        <v>0.27793816577333103</v>
      </c>
      <c r="L1341" s="17">
        <v>0.28191251673229101</v>
      </c>
      <c r="M1341" s="17"/>
      <c r="N1341" s="17">
        <v>0.18480953560904401</v>
      </c>
      <c r="O1341" s="17">
        <v>0.21814033946539099</v>
      </c>
      <c r="P1341" s="17">
        <v>0.18717948606589899</v>
      </c>
      <c r="Q1341" s="17">
        <v>0.27686928202335898</v>
      </c>
      <c r="R1341" s="17"/>
      <c r="S1341" s="17">
        <v>0.15952179336320799</v>
      </c>
      <c r="T1341" s="17">
        <v>0.21503102506139299</v>
      </c>
      <c r="U1341" s="17">
        <v>0.25792479052455303</v>
      </c>
      <c r="V1341" s="17">
        <v>0.22346624825799399</v>
      </c>
      <c r="W1341" s="17">
        <v>0.240856234337017</v>
      </c>
      <c r="X1341" s="17">
        <v>0.21562667865575399</v>
      </c>
      <c r="Y1341" s="17">
        <v>0.23021817282471299</v>
      </c>
      <c r="Z1341" s="17">
        <v>0.23212618101240801</v>
      </c>
      <c r="AA1341" s="17">
        <v>0.23379242577481499</v>
      </c>
      <c r="AB1341" s="17">
        <v>0.22349343792704199</v>
      </c>
      <c r="AC1341" s="17">
        <v>0.21052743240439301</v>
      </c>
      <c r="AD1341" s="17">
        <v>0.19561719896420901</v>
      </c>
      <c r="AE1341" s="17"/>
      <c r="AF1341" s="17">
        <v>0.23402867663958399</v>
      </c>
      <c r="AG1341" s="17">
        <v>0.194090316064704</v>
      </c>
      <c r="AH1341" s="17"/>
      <c r="AI1341" s="17">
        <v>0.199382905854813</v>
      </c>
      <c r="AJ1341" s="17">
        <v>0.225294875320877</v>
      </c>
      <c r="AK1341" s="17"/>
      <c r="AL1341" s="17">
        <v>0.25634631186463702</v>
      </c>
      <c r="AM1341" s="17">
        <v>0.21427130394758201</v>
      </c>
      <c r="AN1341" s="17"/>
      <c r="AO1341" s="17">
        <v>0.214161394733142</v>
      </c>
      <c r="AP1341" s="17">
        <v>0.21808308479471</v>
      </c>
    </row>
    <row r="1342" spans="2:42" x14ac:dyDescent="0.35"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7"/>
      <c r="AB1342" s="17"/>
      <c r="AC1342" s="17"/>
      <c r="AD1342" s="17"/>
      <c r="AE1342" s="17"/>
      <c r="AF1342" s="17"/>
      <c r="AG1342" s="17"/>
      <c r="AH1342" s="17"/>
      <c r="AI1342" s="17"/>
      <c r="AJ1342" s="17"/>
      <c r="AK1342" s="17"/>
      <c r="AL1342" s="17"/>
      <c r="AM1342" s="17"/>
      <c r="AN1342" s="17"/>
      <c r="AO1342" s="17"/>
      <c r="AP1342" s="17"/>
    </row>
    <row r="1343" spans="2:42" x14ac:dyDescent="0.35">
      <c r="B1343" s="6" t="s">
        <v>502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  <c r="AA1343" s="17"/>
      <c r="AB1343" s="17"/>
      <c r="AC1343" s="17"/>
      <c r="AD1343" s="17"/>
      <c r="AE1343" s="17"/>
      <c r="AF1343" s="17"/>
      <c r="AG1343" s="17"/>
      <c r="AH1343" s="17"/>
      <c r="AI1343" s="17"/>
      <c r="AJ1343" s="17"/>
      <c r="AK1343" s="17"/>
      <c r="AL1343" s="17"/>
      <c r="AM1343" s="17"/>
      <c r="AN1343" s="17"/>
      <c r="AO1343" s="17"/>
      <c r="AP1343" s="17"/>
    </row>
    <row r="1344" spans="2:42" x14ac:dyDescent="0.35">
      <c r="B1344" s="24" t="s">
        <v>59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/>
      <c r="AE1344" s="17"/>
      <c r="AF1344" s="17"/>
      <c r="AG1344" s="17"/>
      <c r="AH1344" s="17"/>
      <c r="AI1344" s="17"/>
      <c r="AJ1344" s="17"/>
      <c r="AK1344" s="17"/>
      <c r="AL1344" s="17"/>
      <c r="AM1344" s="17"/>
      <c r="AN1344" s="17"/>
      <c r="AO1344" s="17"/>
      <c r="AP1344" s="17"/>
    </row>
    <row r="1345" spans="2:42" x14ac:dyDescent="0.35">
      <c r="B1345" t="s">
        <v>497</v>
      </c>
      <c r="C1345" s="17">
        <v>7.4530703710449203E-2</v>
      </c>
      <c r="D1345" s="17">
        <v>9.8669682088162805E-2</v>
      </c>
      <c r="E1345" s="17">
        <v>5.1504101458683199E-2</v>
      </c>
      <c r="F1345" s="17"/>
      <c r="G1345" s="17">
        <v>0.13101607446094299</v>
      </c>
      <c r="H1345" s="17">
        <v>0.15343090489532801</v>
      </c>
      <c r="I1345" s="17">
        <v>9.8312232216582404E-2</v>
      </c>
      <c r="J1345" s="17">
        <v>4.6278255647597501E-2</v>
      </c>
      <c r="K1345" s="17">
        <v>2.1920812363603399E-2</v>
      </c>
      <c r="L1345" s="17">
        <v>1.1129130172783001E-2</v>
      </c>
      <c r="M1345" s="17"/>
      <c r="N1345" s="17">
        <v>9.7095197070990097E-2</v>
      </c>
      <c r="O1345" s="17">
        <v>5.7157136502172197E-2</v>
      </c>
      <c r="P1345" s="17">
        <v>8.2293674405583606E-2</v>
      </c>
      <c r="Q1345" s="17">
        <v>5.96601805117229E-2</v>
      </c>
      <c r="R1345" s="17"/>
      <c r="S1345" s="17">
        <v>0.14181993250535399</v>
      </c>
      <c r="T1345" s="17">
        <v>5.2513631686692701E-2</v>
      </c>
      <c r="U1345" s="17">
        <v>4.2767360382649597E-2</v>
      </c>
      <c r="V1345" s="17">
        <v>6.1005191480075098E-2</v>
      </c>
      <c r="W1345" s="17">
        <v>6.9871262208580101E-2</v>
      </c>
      <c r="X1345" s="17">
        <v>8.9090183474223997E-2</v>
      </c>
      <c r="Y1345" s="17">
        <v>6.7463988366487801E-2</v>
      </c>
      <c r="Z1345" s="17">
        <v>6.7465656574678207E-2</v>
      </c>
      <c r="AA1345" s="17">
        <v>7.4007252922642194E-2</v>
      </c>
      <c r="AB1345" s="17">
        <v>4.38123983192912E-2</v>
      </c>
      <c r="AC1345" s="17">
        <v>7.9199622895767097E-2</v>
      </c>
      <c r="AD1345" s="17">
        <v>6.3256887417225696E-2</v>
      </c>
      <c r="AE1345" s="17"/>
      <c r="AF1345" s="17">
        <v>8.1970361844653603E-2</v>
      </c>
      <c r="AG1345" s="17">
        <v>6.51489265085472E-2</v>
      </c>
      <c r="AH1345" s="17"/>
      <c r="AI1345" s="17">
        <v>0.10343949192144</v>
      </c>
      <c r="AJ1345" s="17">
        <v>6.1497697552665098E-2</v>
      </c>
      <c r="AK1345" s="17"/>
      <c r="AL1345" s="17">
        <v>8.2231763847027003E-2</v>
      </c>
      <c r="AM1345" s="17">
        <v>7.3945457626732894E-2</v>
      </c>
      <c r="AN1345" s="17"/>
      <c r="AO1345" s="17">
        <v>6.9436627082502103E-2</v>
      </c>
      <c r="AP1345" s="17">
        <v>7.5919451848326006E-2</v>
      </c>
    </row>
    <row r="1346" spans="2:42" x14ac:dyDescent="0.35">
      <c r="B1346" t="s">
        <v>498</v>
      </c>
      <c r="C1346" s="17">
        <v>0.20616533809484799</v>
      </c>
      <c r="D1346" s="17">
        <v>0.24175077822409</v>
      </c>
      <c r="E1346" s="17">
        <v>0.17091178325968301</v>
      </c>
      <c r="F1346" s="17"/>
      <c r="G1346" s="17">
        <v>0.27965358823613001</v>
      </c>
      <c r="H1346" s="17">
        <v>0.321397305215953</v>
      </c>
      <c r="I1346" s="17">
        <v>0.261409231363393</v>
      </c>
      <c r="J1346" s="17">
        <v>0.180962120938647</v>
      </c>
      <c r="K1346" s="17">
        <v>0.13457279963209701</v>
      </c>
      <c r="L1346" s="17">
        <v>8.63250240057368E-2</v>
      </c>
      <c r="M1346" s="17"/>
      <c r="N1346" s="17">
        <v>0.25532701524726797</v>
      </c>
      <c r="O1346" s="17">
        <v>0.197779437891383</v>
      </c>
      <c r="P1346" s="17">
        <v>0.20251934169041999</v>
      </c>
      <c r="Q1346" s="17">
        <v>0.16622482500121799</v>
      </c>
      <c r="R1346" s="17"/>
      <c r="S1346" s="17">
        <v>0.25739475460896799</v>
      </c>
      <c r="T1346" s="17">
        <v>0.20533231117473699</v>
      </c>
      <c r="U1346" s="17">
        <v>0.16193688564983599</v>
      </c>
      <c r="V1346" s="17">
        <v>0.19777635599465199</v>
      </c>
      <c r="W1346" s="17">
        <v>0.24117937544113799</v>
      </c>
      <c r="X1346" s="17">
        <v>0.20395902847154501</v>
      </c>
      <c r="Y1346" s="17">
        <v>0.20130595509124499</v>
      </c>
      <c r="Z1346" s="17">
        <v>0.20397049377414</v>
      </c>
      <c r="AA1346" s="17">
        <v>0.19735791894674701</v>
      </c>
      <c r="AB1346" s="17">
        <v>0.18224695854689399</v>
      </c>
      <c r="AC1346" s="17">
        <v>0.17278188567549099</v>
      </c>
      <c r="AD1346" s="17">
        <v>0.214376869327529</v>
      </c>
      <c r="AE1346" s="17"/>
      <c r="AF1346" s="17">
        <v>0.20896651899184299</v>
      </c>
      <c r="AG1346" s="17">
        <v>0.202602790340598</v>
      </c>
      <c r="AH1346" s="17"/>
      <c r="AI1346" s="17">
        <v>0.231027796211209</v>
      </c>
      <c r="AJ1346" s="17">
        <v>0.194956546935452</v>
      </c>
      <c r="AK1346" s="17"/>
      <c r="AL1346" s="17">
        <v>0.243028894904497</v>
      </c>
      <c r="AM1346" s="17">
        <v>0.20336387285862301</v>
      </c>
      <c r="AN1346" s="17"/>
      <c r="AO1346" s="17">
        <v>0.21849004694811</v>
      </c>
      <c r="AP1346" s="17">
        <v>0.202805373626323</v>
      </c>
    </row>
    <row r="1347" spans="2:42" x14ac:dyDescent="0.35">
      <c r="B1347" t="s">
        <v>499</v>
      </c>
      <c r="C1347" s="17">
        <v>0.32284712655261599</v>
      </c>
      <c r="D1347" s="17">
        <v>0.31107922576574898</v>
      </c>
      <c r="E1347" s="17">
        <v>0.33603384821985599</v>
      </c>
      <c r="F1347" s="17"/>
      <c r="G1347" s="17">
        <v>0.31221780421538903</v>
      </c>
      <c r="H1347" s="17">
        <v>0.31214753531893402</v>
      </c>
      <c r="I1347" s="17">
        <v>0.32783745144291498</v>
      </c>
      <c r="J1347" s="17">
        <v>0.357920612885125</v>
      </c>
      <c r="K1347" s="17">
        <v>0.33604088576364899</v>
      </c>
      <c r="L1347" s="17">
        <v>0.29728997739851398</v>
      </c>
      <c r="M1347" s="17"/>
      <c r="N1347" s="17">
        <v>0.324893625754124</v>
      </c>
      <c r="O1347" s="17">
        <v>0.32145272925933199</v>
      </c>
      <c r="P1347" s="17">
        <v>0.31415487190008401</v>
      </c>
      <c r="Q1347" s="17">
        <v>0.33130574739244001</v>
      </c>
      <c r="R1347" s="17"/>
      <c r="S1347" s="17">
        <v>0.35700455583276802</v>
      </c>
      <c r="T1347" s="17">
        <v>0.290547560911736</v>
      </c>
      <c r="U1347" s="17">
        <v>0.31813361692923298</v>
      </c>
      <c r="V1347" s="17">
        <v>0.32666960260321498</v>
      </c>
      <c r="W1347" s="17">
        <v>0.31091483278357901</v>
      </c>
      <c r="X1347" s="17">
        <v>0.31770201988652802</v>
      </c>
      <c r="Y1347" s="17">
        <v>0.323984666853327</v>
      </c>
      <c r="Z1347" s="17">
        <v>0.35850171469701098</v>
      </c>
      <c r="AA1347" s="17">
        <v>0.33387885484183699</v>
      </c>
      <c r="AB1347" s="17">
        <v>0.322976997483166</v>
      </c>
      <c r="AC1347" s="17">
        <v>0.31919133817645501</v>
      </c>
      <c r="AD1347" s="17">
        <v>0.26250924729635</v>
      </c>
      <c r="AE1347" s="17"/>
      <c r="AF1347" s="17">
        <v>0.31147442548815502</v>
      </c>
      <c r="AG1347" s="17">
        <v>0.33842223319697401</v>
      </c>
      <c r="AH1347" s="17"/>
      <c r="AI1347" s="17">
        <v>0.304370939515341</v>
      </c>
      <c r="AJ1347" s="17">
        <v>0.33117678249224602</v>
      </c>
      <c r="AK1347" s="17"/>
      <c r="AL1347" s="17">
        <v>0.31662786774033902</v>
      </c>
      <c r="AM1347" s="17">
        <v>0.323319762371445</v>
      </c>
      <c r="AN1347" s="17"/>
      <c r="AO1347" s="17">
        <v>0.320189485729651</v>
      </c>
      <c r="AP1347" s="17">
        <v>0.32357165309856301</v>
      </c>
    </row>
    <row r="1348" spans="2:42" x14ac:dyDescent="0.35">
      <c r="B1348" t="s">
        <v>500</v>
      </c>
      <c r="C1348" s="17">
        <v>0.185254753900603</v>
      </c>
      <c r="D1348" s="17">
        <v>0.15223523154618801</v>
      </c>
      <c r="E1348" s="17">
        <v>0.21628615880619401</v>
      </c>
      <c r="F1348" s="17"/>
      <c r="G1348" s="17">
        <v>0.14294292989436899</v>
      </c>
      <c r="H1348" s="17">
        <v>9.3744470687899803E-2</v>
      </c>
      <c r="I1348" s="17">
        <v>0.168582673789193</v>
      </c>
      <c r="J1348" s="17">
        <v>0.17284942958105201</v>
      </c>
      <c r="K1348" s="17">
        <v>0.24802006888740299</v>
      </c>
      <c r="L1348" s="17">
        <v>0.26991213225674499</v>
      </c>
      <c r="M1348" s="17"/>
      <c r="N1348" s="17">
        <v>0.16955491181639501</v>
      </c>
      <c r="O1348" s="17">
        <v>0.21462444835525801</v>
      </c>
      <c r="P1348" s="17">
        <v>0.16694082192986401</v>
      </c>
      <c r="Q1348" s="17">
        <v>0.18785663094519001</v>
      </c>
      <c r="R1348" s="17"/>
      <c r="S1348" s="17">
        <v>0.11366904523882999</v>
      </c>
      <c r="T1348" s="17">
        <v>0.21213228581003099</v>
      </c>
      <c r="U1348" s="17">
        <v>0.237599077275576</v>
      </c>
      <c r="V1348" s="17">
        <v>0.17200919565911599</v>
      </c>
      <c r="W1348" s="17">
        <v>0.17038694676657001</v>
      </c>
      <c r="X1348" s="17">
        <v>0.164009048052627</v>
      </c>
      <c r="Y1348" s="17">
        <v>0.17554186090312501</v>
      </c>
      <c r="Z1348" s="17">
        <v>0.200021588589674</v>
      </c>
      <c r="AA1348" s="17">
        <v>0.19550005865870099</v>
      </c>
      <c r="AB1348" s="17">
        <v>0.22736261102973701</v>
      </c>
      <c r="AC1348" s="17">
        <v>0.195504687889622</v>
      </c>
      <c r="AD1348" s="17">
        <v>0.22667172793083301</v>
      </c>
      <c r="AE1348" s="17"/>
      <c r="AF1348" s="17">
        <v>0.19222916653404701</v>
      </c>
      <c r="AG1348" s="17">
        <v>0.17673366811875099</v>
      </c>
      <c r="AH1348" s="17"/>
      <c r="AI1348" s="17">
        <v>0.17888332057278999</v>
      </c>
      <c r="AJ1348" s="17">
        <v>0.18812719978761999</v>
      </c>
      <c r="AK1348" s="17"/>
      <c r="AL1348" s="17">
        <v>0.185929321106579</v>
      </c>
      <c r="AM1348" s="17">
        <v>0.18520348981377599</v>
      </c>
      <c r="AN1348" s="17"/>
      <c r="AO1348" s="17">
        <v>0.18183966420525099</v>
      </c>
      <c r="AP1348" s="17">
        <v>0.18618577630201</v>
      </c>
    </row>
    <row r="1349" spans="2:42" x14ac:dyDescent="0.35">
      <c r="B1349" t="s">
        <v>501</v>
      </c>
      <c r="C1349" s="17">
        <v>0.162788857471273</v>
      </c>
      <c r="D1349" s="17">
        <v>0.15893895897507501</v>
      </c>
      <c r="E1349" s="17">
        <v>0.16628593375215101</v>
      </c>
      <c r="F1349" s="17"/>
      <c r="G1349" s="17">
        <v>8.6895152128759104E-2</v>
      </c>
      <c r="H1349" s="17">
        <v>7.94019405819891E-2</v>
      </c>
      <c r="I1349" s="17">
        <v>0.116034294190244</v>
      </c>
      <c r="J1349" s="17">
        <v>0.17824850420438601</v>
      </c>
      <c r="K1349" s="17">
        <v>0.19964339605329201</v>
      </c>
      <c r="L1349" s="17">
        <v>0.28252050017302099</v>
      </c>
      <c r="M1349" s="17"/>
      <c r="N1349" s="17">
        <v>0.123704597916882</v>
      </c>
      <c r="O1349" s="17">
        <v>0.17477620611875599</v>
      </c>
      <c r="P1349" s="17">
        <v>0.179469317321239</v>
      </c>
      <c r="Q1349" s="17">
        <v>0.178789124876955</v>
      </c>
      <c r="R1349" s="17"/>
      <c r="S1349" s="17">
        <v>0.104629554034243</v>
      </c>
      <c r="T1349" s="17">
        <v>0.196864531508499</v>
      </c>
      <c r="U1349" s="17">
        <v>0.19265748136993299</v>
      </c>
      <c r="V1349" s="17">
        <v>0.202468709923738</v>
      </c>
      <c r="W1349" s="17">
        <v>0.14712554685446</v>
      </c>
      <c r="X1349" s="17">
        <v>0.162666846461583</v>
      </c>
      <c r="Y1349" s="17">
        <v>0.17349411007089199</v>
      </c>
      <c r="Z1349" s="17">
        <v>0.11405667691941</v>
      </c>
      <c r="AA1349" s="17">
        <v>0.15130591683064401</v>
      </c>
      <c r="AB1349" s="17">
        <v>0.15016074391953199</v>
      </c>
      <c r="AC1349" s="17">
        <v>0.182041226601451</v>
      </c>
      <c r="AD1349" s="17">
        <v>0.20892018851113001</v>
      </c>
      <c r="AE1349" s="17"/>
      <c r="AF1349" s="17">
        <v>0.163702196034054</v>
      </c>
      <c r="AG1349" s="17">
        <v>0.160677303419655</v>
      </c>
      <c r="AH1349" s="17"/>
      <c r="AI1349" s="17">
        <v>0.133736819563437</v>
      </c>
      <c r="AJ1349" s="17">
        <v>0.17588644517316901</v>
      </c>
      <c r="AK1349" s="17"/>
      <c r="AL1349" s="17">
        <v>0.12549540649763</v>
      </c>
      <c r="AM1349" s="17">
        <v>0.165622992738822</v>
      </c>
      <c r="AN1349" s="17"/>
      <c r="AO1349" s="17">
        <v>0.152867199428567</v>
      </c>
      <c r="AP1349" s="17">
        <v>0.165493701771389</v>
      </c>
    </row>
    <row r="1350" spans="2:42" x14ac:dyDescent="0.35">
      <c r="B1350" t="s">
        <v>75</v>
      </c>
      <c r="C1350" s="17">
        <v>4.8413220270210999E-2</v>
      </c>
      <c r="D1350" s="17">
        <v>3.7326123400734601E-2</v>
      </c>
      <c r="E1350" s="17">
        <v>5.89781745034327E-2</v>
      </c>
      <c r="F1350" s="17"/>
      <c r="G1350" s="17">
        <v>4.727445106441E-2</v>
      </c>
      <c r="H1350" s="17">
        <v>3.9877843299896701E-2</v>
      </c>
      <c r="I1350" s="17">
        <v>2.7824116997672801E-2</v>
      </c>
      <c r="J1350" s="17">
        <v>6.3741076743192099E-2</v>
      </c>
      <c r="K1350" s="17">
        <v>5.9802037299954702E-2</v>
      </c>
      <c r="L1350" s="17">
        <v>5.2823235993199401E-2</v>
      </c>
      <c r="M1350" s="17"/>
      <c r="N1350" s="17">
        <v>2.9424652194341799E-2</v>
      </c>
      <c r="O1350" s="17">
        <v>3.4210041873098999E-2</v>
      </c>
      <c r="P1350" s="17">
        <v>5.46219727528095E-2</v>
      </c>
      <c r="Q1350" s="17">
        <v>7.6163491272474806E-2</v>
      </c>
      <c r="R1350" s="17"/>
      <c r="S1350" s="17">
        <v>2.54821577798367E-2</v>
      </c>
      <c r="T1350" s="17">
        <v>4.2609678908304E-2</v>
      </c>
      <c r="U1350" s="17">
        <v>4.6905578392771902E-2</v>
      </c>
      <c r="V1350" s="17">
        <v>4.0070944339202698E-2</v>
      </c>
      <c r="W1350" s="17">
        <v>6.0522035945672001E-2</v>
      </c>
      <c r="X1350" s="17">
        <v>6.2572873653494204E-2</v>
      </c>
      <c r="Y1350" s="17">
        <v>5.8209418714923897E-2</v>
      </c>
      <c r="Z1350" s="17">
        <v>5.5983869445087299E-2</v>
      </c>
      <c r="AA1350" s="17">
        <v>4.7949997799430197E-2</v>
      </c>
      <c r="AB1350" s="17">
        <v>7.3440290701380501E-2</v>
      </c>
      <c r="AC1350" s="17">
        <v>5.1281238761213398E-2</v>
      </c>
      <c r="AD1350" s="17">
        <v>2.4265079516932402E-2</v>
      </c>
      <c r="AE1350" s="17"/>
      <c r="AF1350" s="17">
        <v>4.1657331107247599E-2</v>
      </c>
      <c r="AG1350" s="17">
        <v>5.6415078415474502E-2</v>
      </c>
      <c r="AH1350" s="17"/>
      <c r="AI1350" s="17">
        <v>4.8541632215783101E-2</v>
      </c>
      <c r="AJ1350" s="17">
        <v>4.8355328058847499E-2</v>
      </c>
      <c r="AK1350" s="17"/>
      <c r="AL1350" s="17">
        <v>4.6686745903927802E-2</v>
      </c>
      <c r="AM1350" s="17">
        <v>4.8544424590601203E-2</v>
      </c>
      <c r="AN1350" s="17"/>
      <c r="AO1350" s="17">
        <v>5.7176976605918299E-2</v>
      </c>
      <c r="AP1350" s="17">
        <v>4.6024043353387799E-2</v>
      </c>
    </row>
    <row r="1351" spans="2:42" x14ac:dyDescent="0.35"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  <c r="AA1351" s="17"/>
      <c r="AB1351" s="17"/>
      <c r="AC1351" s="17"/>
      <c r="AD1351" s="17"/>
      <c r="AE1351" s="17"/>
      <c r="AF1351" s="17"/>
      <c r="AG1351" s="17"/>
      <c r="AH1351" s="17"/>
      <c r="AI1351" s="17"/>
      <c r="AJ1351" s="17"/>
      <c r="AK1351" s="17"/>
      <c r="AL1351" s="17"/>
      <c r="AM1351" s="17"/>
      <c r="AN1351" s="17"/>
      <c r="AO1351" s="17"/>
      <c r="AP1351" s="17"/>
    </row>
    <row r="1352" spans="2:42" x14ac:dyDescent="0.35">
      <c r="B1352" s="6" t="s">
        <v>515</v>
      </c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  <c r="AA1352" s="17"/>
      <c r="AB1352" s="17"/>
      <c r="AC1352" s="17"/>
      <c r="AD1352" s="17"/>
      <c r="AE1352" s="17"/>
      <c r="AF1352" s="17"/>
      <c r="AG1352" s="17"/>
      <c r="AH1352" s="17"/>
      <c r="AI1352" s="17"/>
      <c r="AJ1352" s="17"/>
      <c r="AK1352" s="17"/>
      <c r="AL1352" s="17"/>
      <c r="AM1352" s="17"/>
      <c r="AN1352" s="17"/>
      <c r="AO1352" s="17"/>
      <c r="AP1352" s="17"/>
    </row>
    <row r="1353" spans="2:42" x14ac:dyDescent="0.35">
      <c r="B1353" s="24" t="s">
        <v>59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  <c r="AA1353" s="17"/>
      <c r="AB1353" s="17"/>
      <c r="AC1353" s="17"/>
      <c r="AD1353" s="17"/>
      <c r="AE1353" s="17"/>
      <c r="AF1353" s="17"/>
      <c r="AG1353" s="17"/>
      <c r="AH1353" s="17"/>
      <c r="AI1353" s="17"/>
      <c r="AJ1353" s="17"/>
      <c r="AK1353" s="17"/>
      <c r="AL1353" s="17"/>
      <c r="AM1353" s="17"/>
      <c r="AN1353" s="17"/>
      <c r="AO1353" s="17"/>
      <c r="AP1353" s="17"/>
    </row>
    <row r="1354" spans="2:42" x14ac:dyDescent="0.35">
      <c r="B1354" t="s">
        <v>510</v>
      </c>
      <c r="C1354" s="17">
        <v>7.2230894890584096E-2</v>
      </c>
      <c r="D1354" s="17">
        <v>9.5762591672416006E-2</v>
      </c>
      <c r="E1354" s="17">
        <v>4.9167483573909897E-2</v>
      </c>
      <c r="F1354" s="17"/>
      <c r="G1354" s="17">
        <v>0.108718174540832</v>
      </c>
      <c r="H1354" s="17">
        <v>0.149199063264182</v>
      </c>
      <c r="I1354" s="17">
        <v>9.8855802654390298E-2</v>
      </c>
      <c r="J1354" s="17">
        <v>5.2893667506886802E-2</v>
      </c>
      <c r="K1354" s="17">
        <v>2.8408880714452099E-2</v>
      </c>
      <c r="L1354" s="17">
        <v>8.3336053297498307E-3</v>
      </c>
      <c r="M1354" s="17"/>
      <c r="N1354" s="17">
        <v>8.6737824907753905E-2</v>
      </c>
      <c r="O1354" s="17">
        <v>5.9859154131981201E-2</v>
      </c>
      <c r="P1354" s="17">
        <v>9.0516101780509395E-2</v>
      </c>
      <c r="Q1354" s="17">
        <v>5.4285621742049803E-2</v>
      </c>
      <c r="R1354" s="17"/>
      <c r="S1354" s="17">
        <v>0.148138708901808</v>
      </c>
      <c r="T1354" s="17">
        <v>6.5079288402268107E-2</v>
      </c>
      <c r="U1354" s="17">
        <v>3.9780548391488597E-2</v>
      </c>
      <c r="V1354" s="17">
        <v>8.1586763245752106E-2</v>
      </c>
      <c r="W1354" s="17">
        <v>4.9367566507804397E-2</v>
      </c>
      <c r="X1354" s="17">
        <v>8.9243852222321798E-2</v>
      </c>
      <c r="Y1354" s="17">
        <v>6.2932238031629201E-2</v>
      </c>
      <c r="Z1354" s="17">
        <v>2.7809919451883099E-2</v>
      </c>
      <c r="AA1354" s="17">
        <v>4.3248771483086597E-2</v>
      </c>
      <c r="AB1354" s="17">
        <v>4.5205659503759099E-2</v>
      </c>
      <c r="AC1354" s="17">
        <v>8.9053825259903505E-2</v>
      </c>
      <c r="AD1354" s="17">
        <v>5.3362219320691101E-2</v>
      </c>
      <c r="AE1354" s="17"/>
      <c r="AF1354" s="17">
        <v>8.4482401488461006E-2</v>
      </c>
      <c r="AG1354" s="17">
        <v>5.6334002942890898E-2</v>
      </c>
      <c r="AH1354" s="17"/>
      <c r="AI1354" s="17">
        <v>9.9468104641201802E-2</v>
      </c>
      <c r="AJ1354" s="17">
        <v>5.9951489755722703E-2</v>
      </c>
      <c r="AK1354" s="17"/>
      <c r="AL1354" s="17">
        <v>9.9096659720737001E-2</v>
      </c>
      <c r="AM1354" s="17">
        <v>7.0189217072979398E-2</v>
      </c>
      <c r="AN1354" s="17"/>
      <c r="AO1354" s="17">
        <v>7.1113312287611197E-2</v>
      </c>
      <c r="AP1354" s="17">
        <v>7.2535570472079494E-2</v>
      </c>
    </row>
    <row r="1355" spans="2:42" x14ac:dyDescent="0.35">
      <c r="B1355" t="s">
        <v>511</v>
      </c>
      <c r="C1355" s="17">
        <v>0.21012587631839499</v>
      </c>
      <c r="D1355" s="17">
        <v>0.21595444556113599</v>
      </c>
      <c r="E1355" s="17">
        <v>0.20456910945970699</v>
      </c>
      <c r="F1355" s="17"/>
      <c r="G1355" s="17">
        <v>0.25665398372956499</v>
      </c>
      <c r="H1355" s="17">
        <v>0.33018546826387402</v>
      </c>
      <c r="I1355" s="17">
        <v>0.25784567123948599</v>
      </c>
      <c r="J1355" s="17">
        <v>0.21151018906003999</v>
      </c>
      <c r="K1355" s="17">
        <v>0.12023108955298401</v>
      </c>
      <c r="L1355" s="17">
        <v>0.101184408638199</v>
      </c>
      <c r="M1355" s="17"/>
      <c r="N1355" s="17">
        <v>0.24620470233049799</v>
      </c>
      <c r="O1355" s="17">
        <v>0.20834236892800601</v>
      </c>
      <c r="P1355" s="17">
        <v>0.195759873745044</v>
      </c>
      <c r="Q1355" s="17">
        <v>0.187068267183958</v>
      </c>
      <c r="R1355" s="17"/>
      <c r="S1355" s="17">
        <v>0.232235770157076</v>
      </c>
      <c r="T1355" s="17">
        <v>0.19974679128852199</v>
      </c>
      <c r="U1355" s="17">
        <v>0.17230738861504499</v>
      </c>
      <c r="V1355" s="17">
        <v>0.20206523244401201</v>
      </c>
      <c r="W1355" s="17">
        <v>0.25854345728545097</v>
      </c>
      <c r="X1355" s="17">
        <v>0.18043669071292001</v>
      </c>
      <c r="Y1355" s="17">
        <v>0.21551150674248701</v>
      </c>
      <c r="Z1355" s="17">
        <v>0.27110912417927102</v>
      </c>
      <c r="AA1355" s="17">
        <v>0.23237673881917201</v>
      </c>
      <c r="AB1355" s="17">
        <v>0.165853529802716</v>
      </c>
      <c r="AC1355" s="17">
        <v>0.22062901276682101</v>
      </c>
      <c r="AD1355" s="17">
        <v>0.19145936760395399</v>
      </c>
      <c r="AE1355" s="17"/>
      <c r="AF1355" s="17">
        <v>0.20351155208765501</v>
      </c>
      <c r="AG1355" s="17">
        <v>0.218270388866111</v>
      </c>
      <c r="AH1355" s="17"/>
      <c r="AI1355" s="17">
        <v>0.24130913203880699</v>
      </c>
      <c r="AJ1355" s="17">
        <v>0.196067467475462</v>
      </c>
      <c r="AK1355" s="17"/>
      <c r="AL1355" s="17">
        <v>0.27346896447043301</v>
      </c>
      <c r="AM1355" s="17">
        <v>0.20531208528001599</v>
      </c>
      <c r="AN1355" s="17"/>
      <c r="AO1355" s="17">
        <v>0.22633306151089</v>
      </c>
      <c r="AP1355" s="17">
        <v>0.20570747041283399</v>
      </c>
    </row>
    <row r="1356" spans="2:42" x14ac:dyDescent="0.35">
      <c r="B1356" t="s">
        <v>512</v>
      </c>
      <c r="C1356" s="17">
        <v>0.29042291266058401</v>
      </c>
      <c r="D1356" s="17">
        <v>0.28567456274837599</v>
      </c>
      <c r="E1356" s="17">
        <v>0.295362890170005</v>
      </c>
      <c r="F1356" s="17"/>
      <c r="G1356" s="17">
        <v>0.275921089779125</v>
      </c>
      <c r="H1356" s="17">
        <v>0.26516047983644198</v>
      </c>
      <c r="I1356" s="17">
        <v>0.30995774241426199</v>
      </c>
      <c r="J1356" s="17">
        <v>0.264274025557307</v>
      </c>
      <c r="K1356" s="17">
        <v>0.31195684935099199</v>
      </c>
      <c r="L1356" s="17">
        <v>0.31166565577837202</v>
      </c>
      <c r="M1356" s="17"/>
      <c r="N1356" s="17">
        <v>0.28332665480358599</v>
      </c>
      <c r="O1356" s="17">
        <v>0.30171170219523602</v>
      </c>
      <c r="P1356" s="17">
        <v>0.27984005450152799</v>
      </c>
      <c r="Q1356" s="17">
        <v>0.29550465639541901</v>
      </c>
      <c r="R1356" s="17"/>
      <c r="S1356" s="17">
        <v>0.278314985856146</v>
      </c>
      <c r="T1356" s="17">
        <v>0.29021618728068999</v>
      </c>
      <c r="U1356" s="17">
        <v>0.33072128781408</v>
      </c>
      <c r="V1356" s="17">
        <v>0.26630367452605003</v>
      </c>
      <c r="W1356" s="17">
        <v>0.30100196164591497</v>
      </c>
      <c r="X1356" s="17">
        <v>0.30576351493526699</v>
      </c>
      <c r="Y1356" s="17">
        <v>0.31275430501873303</v>
      </c>
      <c r="Z1356" s="17">
        <v>0.320286297638739</v>
      </c>
      <c r="AA1356" s="17">
        <v>0.27138955727645397</v>
      </c>
      <c r="AB1356" s="17">
        <v>0.31123052040877303</v>
      </c>
      <c r="AC1356" s="17">
        <v>0.25026858956641201</v>
      </c>
      <c r="AD1356" s="17">
        <v>0.21633567021237499</v>
      </c>
      <c r="AE1356" s="17"/>
      <c r="AF1356" s="17">
        <v>0.29407176990475398</v>
      </c>
      <c r="AG1356" s="17">
        <v>0.28719419592426698</v>
      </c>
      <c r="AH1356" s="17"/>
      <c r="AI1356" s="17">
        <v>0.27302814840369699</v>
      </c>
      <c r="AJ1356" s="17">
        <v>0.298265028629562</v>
      </c>
      <c r="AK1356" s="17"/>
      <c r="AL1356" s="17">
        <v>0.26166008278542602</v>
      </c>
      <c r="AM1356" s="17">
        <v>0.29260875892622801</v>
      </c>
      <c r="AN1356" s="17"/>
      <c r="AO1356" s="17">
        <v>0.27309905519182698</v>
      </c>
      <c r="AP1356" s="17">
        <v>0.29514574597420001</v>
      </c>
    </row>
    <row r="1357" spans="2:42" x14ac:dyDescent="0.35">
      <c r="B1357" t="s">
        <v>513</v>
      </c>
      <c r="C1357" s="17">
        <v>0.30382992198119901</v>
      </c>
      <c r="D1357" s="17">
        <v>0.29332340317739503</v>
      </c>
      <c r="E1357" s="17">
        <v>0.31409780303299401</v>
      </c>
      <c r="F1357" s="17"/>
      <c r="G1357" s="17">
        <v>0.24486223352118899</v>
      </c>
      <c r="H1357" s="17">
        <v>0.155165658179271</v>
      </c>
      <c r="I1357" s="17">
        <v>0.24320839567862099</v>
      </c>
      <c r="J1357" s="17">
        <v>0.34278052609964899</v>
      </c>
      <c r="K1357" s="17">
        <v>0.37424373771209601</v>
      </c>
      <c r="L1357" s="17">
        <v>0.43528326224521202</v>
      </c>
      <c r="M1357" s="17"/>
      <c r="N1357" s="17">
        <v>0.31947468934038598</v>
      </c>
      <c r="O1357" s="17">
        <v>0.32402575999316002</v>
      </c>
      <c r="P1357" s="17">
        <v>0.27509154127680202</v>
      </c>
      <c r="Q1357" s="17">
        <v>0.29270150289667302</v>
      </c>
      <c r="R1357" s="17"/>
      <c r="S1357" s="17">
        <v>0.23603111038855501</v>
      </c>
      <c r="T1357" s="17">
        <v>0.33285646085993797</v>
      </c>
      <c r="U1357" s="17">
        <v>0.31645099672751997</v>
      </c>
      <c r="V1357" s="17">
        <v>0.31364701740591899</v>
      </c>
      <c r="W1357" s="17">
        <v>0.31191143210564798</v>
      </c>
      <c r="X1357" s="17">
        <v>0.29758818878085203</v>
      </c>
      <c r="Y1357" s="17">
        <v>0.27706200465581798</v>
      </c>
      <c r="Z1357" s="17">
        <v>0.23290495249526799</v>
      </c>
      <c r="AA1357" s="17">
        <v>0.33202843568986401</v>
      </c>
      <c r="AB1357" s="17">
        <v>0.33963365397177703</v>
      </c>
      <c r="AC1357" s="17">
        <v>0.31381007054981302</v>
      </c>
      <c r="AD1357" s="17">
        <v>0.36946584147994099</v>
      </c>
      <c r="AE1357" s="17"/>
      <c r="AF1357" s="17">
        <v>0.30275823129381102</v>
      </c>
      <c r="AG1357" s="17">
        <v>0.30489878050600699</v>
      </c>
      <c r="AH1357" s="17"/>
      <c r="AI1357" s="17">
        <v>0.28619553784938001</v>
      </c>
      <c r="AJ1357" s="17">
        <v>0.31178006625225302</v>
      </c>
      <c r="AK1357" s="17"/>
      <c r="AL1357" s="17">
        <v>0.234304433367685</v>
      </c>
      <c r="AM1357" s="17">
        <v>0.30911354776880401</v>
      </c>
      <c r="AN1357" s="17"/>
      <c r="AO1357" s="17">
        <v>0.30458942748697498</v>
      </c>
      <c r="AP1357" s="17">
        <v>0.30362286544595402</v>
      </c>
    </row>
    <row r="1358" spans="2:42" x14ac:dyDescent="0.35">
      <c r="B1358" t="s">
        <v>75</v>
      </c>
      <c r="C1358" s="17">
        <v>0.123390394149238</v>
      </c>
      <c r="D1358" s="17">
        <v>0.109284996840676</v>
      </c>
      <c r="E1358" s="17">
        <v>0.13680271376338299</v>
      </c>
      <c r="F1358" s="17"/>
      <c r="G1358" s="17">
        <v>0.113844518429289</v>
      </c>
      <c r="H1358" s="17">
        <v>0.10028933045623099</v>
      </c>
      <c r="I1358" s="17">
        <v>9.0132388013240597E-2</v>
      </c>
      <c r="J1358" s="17">
        <v>0.12854159177611801</v>
      </c>
      <c r="K1358" s="17">
        <v>0.16515944266947499</v>
      </c>
      <c r="L1358" s="17">
        <v>0.14353306800846799</v>
      </c>
      <c r="M1358" s="17"/>
      <c r="N1358" s="17">
        <v>6.4256128617775896E-2</v>
      </c>
      <c r="O1358" s="17">
        <v>0.106061014751617</v>
      </c>
      <c r="P1358" s="17">
        <v>0.15879242869611701</v>
      </c>
      <c r="Q1358" s="17">
        <v>0.1704399517819</v>
      </c>
      <c r="R1358" s="17"/>
      <c r="S1358" s="17">
        <v>0.10527942469641401</v>
      </c>
      <c r="T1358" s="17">
        <v>0.112101272168582</v>
      </c>
      <c r="U1358" s="17">
        <v>0.140739778451867</v>
      </c>
      <c r="V1358" s="17">
        <v>0.13639731237826599</v>
      </c>
      <c r="W1358" s="17">
        <v>7.91755824551824E-2</v>
      </c>
      <c r="X1358" s="17">
        <v>0.126967753348639</v>
      </c>
      <c r="Y1358" s="17">
        <v>0.13173994555133201</v>
      </c>
      <c r="Z1358" s="17">
        <v>0.14788970623483899</v>
      </c>
      <c r="AA1358" s="17">
        <v>0.120956496731423</v>
      </c>
      <c r="AB1358" s="17">
        <v>0.13807663631297401</v>
      </c>
      <c r="AC1358" s="17">
        <v>0.12623850185705099</v>
      </c>
      <c r="AD1358" s="17">
        <v>0.16937690138303799</v>
      </c>
      <c r="AE1358" s="17"/>
      <c r="AF1358" s="17">
        <v>0.115176045225319</v>
      </c>
      <c r="AG1358" s="17">
        <v>0.13330263176072399</v>
      </c>
      <c r="AH1358" s="17"/>
      <c r="AI1358" s="17">
        <v>9.9999077066913605E-2</v>
      </c>
      <c r="AJ1358" s="17">
        <v>0.133935947887001</v>
      </c>
      <c r="AK1358" s="17"/>
      <c r="AL1358" s="17">
        <v>0.131469859655719</v>
      </c>
      <c r="AM1358" s="17">
        <v>0.122776390951973</v>
      </c>
      <c r="AN1358" s="17"/>
      <c r="AO1358" s="17">
        <v>0.12486514352269699</v>
      </c>
      <c r="AP1358" s="17">
        <v>0.122988347694933</v>
      </c>
    </row>
    <row r="1359" spans="2:42" x14ac:dyDescent="0.35"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  <c r="AA1359" s="17"/>
      <c r="AB1359" s="17"/>
      <c r="AC1359" s="17"/>
      <c r="AD1359" s="17"/>
      <c r="AE1359" s="17"/>
      <c r="AF1359" s="17"/>
      <c r="AG1359" s="17"/>
      <c r="AH1359" s="17"/>
      <c r="AI1359" s="17"/>
      <c r="AJ1359" s="17"/>
      <c r="AK1359" s="17"/>
      <c r="AL1359" s="17"/>
      <c r="AM1359" s="17"/>
      <c r="AN1359" s="17"/>
      <c r="AO1359" s="17"/>
      <c r="AP1359" s="17"/>
    </row>
    <row r="1360" spans="2:42" x14ac:dyDescent="0.35">
      <c r="B1360" s="6" t="s">
        <v>516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7"/>
      <c r="AL1360" s="17"/>
      <c r="AM1360" s="17"/>
      <c r="AN1360" s="17"/>
      <c r="AO1360" s="17"/>
      <c r="AP1360" s="17"/>
    </row>
    <row r="1361" spans="2:42" x14ac:dyDescent="0.35">
      <c r="B1361" s="24" t="s">
        <v>59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/>
      <c r="AJ1361" s="17"/>
      <c r="AK1361" s="17"/>
      <c r="AL1361" s="17"/>
      <c r="AM1361" s="17"/>
      <c r="AN1361" s="17"/>
      <c r="AO1361" s="17"/>
      <c r="AP1361" s="17"/>
    </row>
    <row r="1362" spans="2:42" x14ac:dyDescent="0.35">
      <c r="B1362" t="s">
        <v>510</v>
      </c>
      <c r="C1362" s="17">
        <v>0.11050334821460001</v>
      </c>
      <c r="D1362" s="17">
        <v>0.14086848370930699</v>
      </c>
      <c r="E1362" s="17">
        <v>8.0908292836705406E-2</v>
      </c>
      <c r="F1362" s="17"/>
      <c r="G1362" s="17">
        <v>0.17359680668503999</v>
      </c>
      <c r="H1362" s="17">
        <v>0.19605397061288099</v>
      </c>
      <c r="I1362" s="17">
        <v>0.117066982391879</v>
      </c>
      <c r="J1362" s="17">
        <v>9.4521918874785296E-2</v>
      </c>
      <c r="K1362" s="17">
        <v>6.7309780371403505E-2</v>
      </c>
      <c r="L1362" s="17">
        <v>3.4976479787600698E-2</v>
      </c>
      <c r="M1362" s="17"/>
      <c r="N1362" s="17">
        <v>0.13179434058782799</v>
      </c>
      <c r="O1362" s="17">
        <v>0.100047382923761</v>
      </c>
      <c r="P1362" s="17">
        <v>0.127488684662972</v>
      </c>
      <c r="Q1362" s="17">
        <v>8.4895620968558197E-2</v>
      </c>
      <c r="R1362" s="17"/>
      <c r="S1362" s="17">
        <v>0.156398791196461</v>
      </c>
      <c r="T1362" s="17">
        <v>0.103761297649095</v>
      </c>
      <c r="U1362" s="17">
        <v>9.2827825636494304E-2</v>
      </c>
      <c r="V1362" s="17">
        <v>0.129257000492708</v>
      </c>
      <c r="W1362" s="17">
        <v>0.124061523367949</v>
      </c>
      <c r="X1362" s="17">
        <v>8.8398487330495601E-2</v>
      </c>
      <c r="Y1362" s="17">
        <v>0.11115264802217401</v>
      </c>
      <c r="Z1362" s="17">
        <v>0.101709659753748</v>
      </c>
      <c r="AA1362" s="17">
        <v>0.10711923847275</v>
      </c>
      <c r="AB1362" s="17">
        <v>6.8455005347606901E-2</v>
      </c>
      <c r="AC1362" s="17">
        <v>0.117425427659874</v>
      </c>
      <c r="AD1362" s="17">
        <v>8.8246139809601207E-2</v>
      </c>
      <c r="AE1362" s="17"/>
      <c r="AF1362" s="17">
        <v>0.119317782040759</v>
      </c>
      <c r="AG1362" s="17">
        <v>9.8733050062926403E-2</v>
      </c>
      <c r="AH1362" s="17"/>
      <c r="AI1362" s="17">
        <v>0.142046364133952</v>
      </c>
      <c r="AJ1362" s="17">
        <v>9.6282747969733296E-2</v>
      </c>
      <c r="AK1362" s="17"/>
      <c r="AL1362" s="17">
        <v>0.14432830271963401</v>
      </c>
      <c r="AM1362" s="17">
        <v>0.10793280314614501</v>
      </c>
      <c r="AN1362" s="17"/>
      <c r="AO1362" s="17">
        <v>0.103947074767457</v>
      </c>
      <c r="AP1362" s="17">
        <v>0.112290720727054</v>
      </c>
    </row>
    <row r="1363" spans="2:42" x14ac:dyDescent="0.35">
      <c r="B1363" t="s">
        <v>511</v>
      </c>
      <c r="C1363" s="17">
        <v>0.33152057599009699</v>
      </c>
      <c r="D1363" s="17">
        <v>0.35563064732016197</v>
      </c>
      <c r="E1363" s="17">
        <v>0.309769063959972</v>
      </c>
      <c r="F1363" s="17"/>
      <c r="G1363" s="17">
        <v>0.366190647797417</v>
      </c>
      <c r="H1363" s="17">
        <v>0.41169869351878102</v>
      </c>
      <c r="I1363" s="17">
        <v>0.38150858951206401</v>
      </c>
      <c r="J1363" s="17">
        <v>0.29445205923533202</v>
      </c>
      <c r="K1363" s="17">
        <v>0.29258354261817598</v>
      </c>
      <c r="L1363" s="17">
        <v>0.25831819111154403</v>
      </c>
      <c r="M1363" s="17"/>
      <c r="N1363" s="17">
        <v>0.35708144597612501</v>
      </c>
      <c r="O1363" s="17">
        <v>0.33680568720895498</v>
      </c>
      <c r="P1363" s="17">
        <v>0.30763946900683298</v>
      </c>
      <c r="Q1363" s="17">
        <v>0.31855630479578201</v>
      </c>
      <c r="R1363" s="17"/>
      <c r="S1363" s="17">
        <v>0.38951602700881299</v>
      </c>
      <c r="T1363" s="17">
        <v>0.31640712131801602</v>
      </c>
      <c r="U1363" s="17">
        <v>0.28193105230023502</v>
      </c>
      <c r="V1363" s="17">
        <v>0.298692273964828</v>
      </c>
      <c r="W1363" s="17">
        <v>0.33541644416756899</v>
      </c>
      <c r="X1363" s="17">
        <v>0.35809696850832501</v>
      </c>
      <c r="Y1363" s="17">
        <v>0.29228296686042399</v>
      </c>
      <c r="Z1363" s="17">
        <v>0.34033987915861602</v>
      </c>
      <c r="AA1363" s="17">
        <v>0.34056514312536001</v>
      </c>
      <c r="AB1363" s="17">
        <v>0.34792196047037899</v>
      </c>
      <c r="AC1363" s="17">
        <v>0.27360868175467601</v>
      </c>
      <c r="AD1363" s="17">
        <v>0.37553573573326299</v>
      </c>
      <c r="AE1363" s="17"/>
      <c r="AF1363" s="17">
        <v>0.32976026011725701</v>
      </c>
      <c r="AG1363" s="17">
        <v>0.33416467810397199</v>
      </c>
      <c r="AH1363" s="17"/>
      <c r="AI1363" s="17">
        <v>0.35186348909995402</v>
      </c>
      <c r="AJ1363" s="17">
        <v>0.322349340243617</v>
      </c>
      <c r="AK1363" s="17"/>
      <c r="AL1363" s="17">
        <v>0.32417796200445897</v>
      </c>
      <c r="AM1363" s="17">
        <v>0.33207858177152499</v>
      </c>
      <c r="AN1363" s="17"/>
      <c r="AO1363" s="17">
        <v>0.33018667161831</v>
      </c>
      <c r="AP1363" s="17">
        <v>0.33188422525329397</v>
      </c>
    </row>
    <row r="1364" spans="2:42" x14ac:dyDescent="0.35">
      <c r="B1364" t="s">
        <v>512</v>
      </c>
      <c r="C1364" s="17">
        <v>0.231773393414688</v>
      </c>
      <c r="D1364" s="17">
        <v>0.21055748722630199</v>
      </c>
      <c r="E1364" s="17">
        <v>0.25355605836523698</v>
      </c>
      <c r="F1364" s="17"/>
      <c r="G1364" s="17">
        <v>0.22772433909727399</v>
      </c>
      <c r="H1364" s="17">
        <v>0.20079698920997099</v>
      </c>
      <c r="I1364" s="17">
        <v>0.23369469237628901</v>
      </c>
      <c r="J1364" s="17">
        <v>0.219270279224731</v>
      </c>
      <c r="K1364" s="17">
        <v>0.23038685592602101</v>
      </c>
      <c r="L1364" s="17">
        <v>0.26932926572556598</v>
      </c>
      <c r="M1364" s="17"/>
      <c r="N1364" s="17">
        <v>0.24165491205817499</v>
      </c>
      <c r="O1364" s="17">
        <v>0.23257867023172801</v>
      </c>
      <c r="P1364" s="17">
        <v>0.22177638769897901</v>
      </c>
      <c r="Q1364" s="17">
        <v>0.23063921124360301</v>
      </c>
      <c r="R1364" s="17"/>
      <c r="S1364" s="17">
        <v>0.20035789831009401</v>
      </c>
      <c r="T1364" s="17">
        <v>0.219519058161045</v>
      </c>
      <c r="U1364" s="17">
        <v>0.30417486580501202</v>
      </c>
      <c r="V1364" s="17">
        <v>0.220028768454469</v>
      </c>
      <c r="W1364" s="17">
        <v>0.22300574333982501</v>
      </c>
      <c r="X1364" s="17">
        <v>0.22749292431540299</v>
      </c>
      <c r="Y1364" s="17">
        <v>0.24689407739494099</v>
      </c>
      <c r="Z1364" s="17">
        <v>0.25776568994402499</v>
      </c>
      <c r="AA1364" s="17">
        <v>0.250101710569064</v>
      </c>
      <c r="AB1364" s="17">
        <v>0.22740829448776401</v>
      </c>
      <c r="AC1364" s="17">
        <v>0.238393216322837</v>
      </c>
      <c r="AD1364" s="17">
        <v>0.166463643629227</v>
      </c>
      <c r="AE1364" s="17"/>
      <c r="AF1364" s="17">
        <v>0.23237010047360099</v>
      </c>
      <c r="AG1364" s="17">
        <v>0.231603065530774</v>
      </c>
      <c r="AH1364" s="17"/>
      <c r="AI1364" s="17">
        <v>0.22654966515017699</v>
      </c>
      <c r="AJ1364" s="17">
        <v>0.23412841715837099</v>
      </c>
      <c r="AK1364" s="17"/>
      <c r="AL1364" s="17">
        <v>0.228567899822749</v>
      </c>
      <c r="AM1364" s="17">
        <v>0.23201699657292699</v>
      </c>
      <c r="AN1364" s="17"/>
      <c r="AO1364" s="17">
        <v>0.25215555927594402</v>
      </c>
      <c r="AP1364" s="17">
        <v>0.22621680348621601</v>
      </c>
    </row>
    <row r="1365" spans="2:42" x14ac:dyDescent="0.35">
      <c r="B1365" t="s">
        <v>513</v>
      </c>
      <c r="C1365" s="17">
        <v>0.20286890425031501</v>
      </c>
      <c r="D1365" s="17">
        <v>0.195890105758041</v>
      </c>
      <c r="E1365" s="17">
        <v>0.20776105961153299</v>
      </c>
      <c r="F1365" s="17"/>
      <c r="G1365" s="17">
        <v>0.14148622756548199</v>
      </c>
      <c r="H1365" s="17">
        <v>9.9353282347119404E-2</v>
      </c>
      <c r="I1365" s="17">
        <v>0.16037082877652201</v>
      </c>
      <c r="J1365" s="17">
        <v>0.252513886058995</v>
      </c>
      <c r="K1365" s="17">
        <v>0.25014426442903798</v>
      </c>
      <c r="L1365" s="17">
        <v>0.291108950764142</v>
      </c>
      <c r="M1365" s="17"/>
      <c r="N1365" s="17">
        <v>0.186367685859187</v>
      </c>
      <c r="O1365" s="17">
        <v>0.219054311425845</v>
      </c>
      <c r="P1365" s="17">
        <v>0.20455263329582099</v>
      </c>
      <c r="Q1365" s="17">
        <v>0.203893309792156</v>
      </c>
      <c r="R1365" s="17"/>
      <c r="S1365" s="17">
        <v>0.15050116629633301</v>
      </c>
      <c r="T1365" s="17">
        <v>0.228365997768917</v>
      </c>
      <c r="U1365" s="17">
        <v>0.20157061409604299</v>
      </c>
      <c r="V1365" s="17">
        <v>0.190966951265959</v>
      </c>
      <c r="W1365" s="17">
        <v>0.23291316533827799</v>
      </c>
      <c r="X1365" s="17">
        <v>0.201643225218678</v>
      </c>
      <c r="Y1365" s="17">
        <v>0.20587442046854901</v>
      </c>
      <c r="Z1365" s="17">
        <v>0.13682545446140701</v>
      </c>
      <c r="AA1365" s="17">
        <v>0.20025460206968601</v>
      </c>
      <c r="AB1365" s="17">
        <v>0.2232277639062</v>
      </c>
      <c r="AC1365" s="17">
        <v>0.24354734365332301</v>
      </c>
      <c r="AD1365" s="17">
        <v>0.27016224201017902</v>
      </c>
      <c r="AE1365" s="17"/>
      <c r="AF1365" s="17">
        <v>0.195437868000048</v>
      </c>
      <c r="AG1365" s="17">
        <v>0.21304428526982999</v>
      </c>
      <c r="AH1365" s="17"/>
      <c r="AI1365" s="17">
        <v>0.17359620857400501</v>
      </c>
      <c r="AJ1365" s="17">
        <v>0.21606597153033399</v>
      </c>
      <c r="AK1365" s="17"/>
      <c r="AL1365" s="17">
        <v>0.181869260298026</v>
      </c>
      <c r="AM1365" s="17">
        <v>0.204464783150694</v>
      </c>
      <c r="AN1365" s="17"/>
      <c r="AO1365" s="17">
        <v>0.18377327275397801</v>
      </c>
      <c r="AP1365" s="17">
        <v>0.208074758935859</v>
      </c>
    </row>
    <row r="1366" spans="2:42" x14ac:dyDescent="0.35">
      <c r="B1366" t="s">
        <v>75</v>
      </c>
      <c r="C1366" s="17">
        <v>0.123333778130301</v>
      </c>
      <c r="D1366" s="17">
        <v>9.7053275986188001E-2</v>
      </c>
      <c r="E1366" s="17">
        <v>0.148005525226553</v>
      </c>
      <c r="F1366" s="17"/>
      <c r="G1366" s="17">
        <v>9.10019788547866E-2</v>
      </c>
      <c r="H1366" s="17">
        <v>9.2097064311247701E-2</v>
      </c>
      <c r="I1366" s="17">
        <v>0.107358906943246</v>
      </c>
      <c r="J1366" s="17">
        <v>0.13924185660615601</v>
      </c>
      <c r="K1366" s="17">
        <v>0.15957555665536099</v>
      </c>
      <c r="L1366" s="17">
        <v>0.146267112611148</v>
      </c>
      <c r="M1366" s="17"/>
      <c r="N1366" s="17">
        <v>8.3101615518685196E-2</v>
      </c>
      <c r="O1366" s="17">
        <v>0.111513948209712</v>
      </c>
      <c r="P1366" s="17">
        <v>0.138542825335396</v>
      </c>
      <c r="Q1366" s="17">
        <v>0.16201555319990099</v>
      </c>
      <c r="R1366" s="17"/>
      <c r="S1366" s="17">
        <v>0.10322611718829899</v>
      </c>
      <c r="T1366" s="17">
        <v>0.13194652510292701</v>
      </c>
      <c r="U1366" s="17">
        <v>0.119495642162216</v>
      </c>
      <c r="V1366" s="17">
        <v>0.161055005822035</v>
      </c>
      <c r="W1366" s="17">
        <v>8.4603123786379505E-2</v>
      </c>
      <c r="X1366" s="17">
        <v>0.124368394627099</v>
      </c>
      <c r="Y1366" s="17">
        <v>0.14379588725391201</v>
      </c>
      <c r="Z1366" s="17">
        <v>0.16335931668220399</v>
      </c>
      <c r="AA1366" s="17">
        <v>0.10195930576314</v>
      </c>
      <c r="AB1366" s="17">
        <v>0.13298697578804999</v>
      </c>
      <c r="AC1366" s="17">
        <v>0.127025330609291</v>
      </c>
      <c r="AD1366" s="17">
        <v>9.95922388177298E-2</v>
      </c>
      <c r="AE1366" s="17"/>
      <c r="AF1366" s="17">
        <v>0.123113989368334</v>
      </c>
      <c r="AG1366" s="17">
        <v>0.122454921032497</v>
      </c>
      <c r="AH1366" s="17"/>
      <c r="AI1366" s="17">
        <v>0.10594427304191199</v>
      </c>
      <c r="AJ1366" s="17">
        <v>0.131173523097944</v>
      </c>
      <c r="AK1366" s="17"/>
      <c r="AL1366" s="17">
        <v>0.121056575155133</v>
      </c>
      <c r="AM1366" s="17">
        <v>0.123506835358709</v>
      </c>
      <c r="AN1366" s="17"/>
      <c r="AO1366" s="17">
        <v>0.12993742158430999</v>
      </c>
      <c r="AP1366" s="17">
        <v>0.121533491597577</v>
      </c>
    </row>
    <row r="1367" spans="2:42" x14ac:dyDescent="0.35"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7"/>
      <c r="AJ1367" s="17"/>
      <c r="AK1367" s="17"/>
      <c r="AL1367" s="17"/>
      <c r="AM1367" s="17"/>
      <c r="AN1367" s="17"/>
      <c r="AO1367" s="17"/>
      <c r="AP1367" s="17"/>
    </row>
    <row r="1368" spans="2:42" x14ac:dyDescent="0.35">
      <c r="B1368" s="6" t="s">
        <v>517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  <c r="AD1368" s="17"/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</row>
    <row r="1369" spans="2:42" x14ac:dyDescent="0.35">
      <c r="B1369" s="24" t="s">
        <v>59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/>
      <c r="AO1369" s="17"/>
      <c r="AP1369" s="17"/>
    </row>
    <row r="1370" spans="2:42" x14ac:dyDescent="0.35">
      <c r="B1370" t="s">
        <v>510</v>
      </c>
      <c r="C1370" s="17">
        <v>8.50169629447379E-2</v>
      </c>
      <c r="D1370" s="17">
        <v>0.106619710678556</v>
      </c>
      <c r="E1370" s="17">
        <v>6.4542517616142298E-2</v>
      </c>
      <c r="F1370" s="17"/>
      <c r="G1370" s="17">
        <v>0.156345592539122</v>
      </c>
      <c r="H1370" s="17">
        <v>0.18268139982228199</v>
      </c>
      <c r="I1370" s="17">
        <v>7.8014843691919702E-2</v>
      </c>
      <c r="J1370" s="17">
        <v>6.0967581634347699E-2</v>
      </c>
      <c r="K1370" s="17">
        <v>2.9429092625207799E-2</v>
      </c>
      <c r="L1370" s="17">
        <v>1.9997377862273801E-2</v>
      </c>
      <c r="M1370" s="17"/>
      <c r="N1370" s="17">
        <v>0.11554478348467299</v>
      </c>
      <c r="O1370" s="17">
        <v>8.2758471217355495E-2</v>
      </c>
      <c r="P1370" s="17">
        <v>7.5382886556279505E-2</v>
      </c>
      <c r="Q1370" s="17">
        <v>6.12709958789679E-2</v>
      </c>
      <c r="R1370" s="17"/>
      <c r="S1370" s="17">
        <v>0.16780440087128001</v>
      </c>
      <c r="T1370" s="17">
        <v>6.1935653021293897E-2</v>
      </c>
      <c r="U1370" s="17">
        <v>4.9910008174734302E-2</v>
      </c>
      <c r="V1370" s="17">
        <v>9.2371340345245204E-2</v>
      </c>
      <c r="W1370" s="17">
        <v>6.3122858468342605E-2</v>
      </c>
      <c r="X1370" s="17">
        <v>7.5911630038280997E-2</v>
      </c>
      <c r="Y1370" s="17">
        <v>7.7565554691201299E-2</v>
      </c>
      <c r="Z1370" s="17">
        <v>8.2289213596302799E-2</v>
      </c>
      <c r="AA1370" s="17">
        <v>9.0114490818117302E-2</v>
      </c>
      <c r="AB1370" s="17">
        <v>4.0346406369389402E-2</v>
      </c>
      <c r="AC1370" s="17">
        <v>0.102775961586625</v>
      </c>
      <c r="AD1370" s="17">
        <v>5.8384786128531402E-2</v>
      </c>
      <c r="AE1370" s="17"/>
      <c r="AF1370" s="17">
        <v>8.9266899561724303E-2</v>
      </c>
      <c r="AG1370" s="17">
        <v>8.0033324644939896E-2</v>
      </c>
      <c r="AH1370" s="17"/>
      <c r="AI1370" s="17">
        <v>0.11278175206709801</v>
      </c>
      <c r="AJ1370" s="17">
        <v>7.2499708158398304E-2</v>
      </c>
      <c r="AK1370" s="17"/>
      <c r="AL1370" s="17">
        <v>8.7666406746751704E-2</v>
      </c>
      <c r="AM1370" s="17">
        <v>8.4815617080447103E-2</v>
      </c>
      <c r="AN1370" s="17"/>
      <c r="AO1370" s="17">
        <v>7.28047404271807E-2</v>
      </c>
      <c r="AP1370" s="17">
        <v>8.8346261367056603E-2</v>
      </c>
    </row>
    <row r="1371" spans="2:42" x14ac:dyDescent="0.35">
      <c r="B1371" t="s">
        <v>511</v>
      </c>
      <c r="C1371" s="17">
        <v>0.300394921704702</v>
      </c>
      <c r="D1371" s="17">
        <v>0.31528298437122998</v>
      </c>
      <c r="E1371" s="17">
        <v>0.28540081518397697</v>
      </c>
      <c r="F1371" s="17"/>
      <c r="G1371" s="17">
        <v>0.377408528042458</v>
      </c>
      <c r="H1371" s="17">
        <v>0.398626130463483</v>
      </c>
      <c r="I1371" s="17">
        <v>0.41256083732882998</v>
      </c>
      <c r="J1371" s="17">
        <v>0.29391178437017501</v>
      </c>
      <c r="K1371" s="17">
        <v>0.213122115752437</v>
      </c>
      <c r="L1371" s="17">
        <v>0.14104747551581701</v>
      </c>
      <c r="M1371" s="17"/>
      <c r="N1371" s="17">
        <v>0.33941729695051098</v>
      </c>
      <c r="O1371" s="17">
        <v>0.30601272099555099</v>
      </c>
      <c r="P1371" s="17">
        <v>0.27939391219077497</v>
      </c>
      <c r="Q1371" s="17">
        <v>0.27206864809882603</v>
      </c>
      <c r="R1371" s="17"/>
      <c r="S1371" s="17">
        <v>0.32753940605367399</v>
      </c>
      <c r="T1371" s="17">
        <v>0.30126243380121798</v>
      </c>
      <c r="U1371" s="17">
        <v>0.27948675874184897</v>
      </c>
      <c r="V1371" s="17">
        <v>0.30519859833686802</v>
      </c>
      <c r="W1371" s="17">
        <v>0.33567056896120501</v>
      </c>
      <c r="X1371" s="17">
        <v>0.282850618565543</v>
      </c>
      <c r="Y1371" s="17">
        <v>0.27892823558101298</v>
      </c>
      <c r="Z1371" s="17">
        <v>0.30118194911450302</v>
      </c>
      <c r="AA1371" s="17">
        <v>0.280327676162205</v>
      </c>
      <c r="AB1371" s="17">
        <v>0.311734720948245</v>
      </c>
      <c r="AC1371" s="17">
        <v>0.27789838632139202</v>
      </c>
      <c r="AD1371" s="17">
        <v>0.31488107001483501</v>
      </c>
      <c r="AE1371" s="17"/>
      <c r="AF1371" s="17">
        <v>0.28436620802345403</v>
      </c>
      <c r="AG1371" s="17">
        <v>0.32289701331120901</v>
      </c>
      <c r="AH1371" s="17"/>
      <c r="AI1371" s="17">
        <v>0.31003885827377903</v>
      </c>
      <c r="AJ1371" s="17">
        <v>0.29604712670988098</v>
      </c>
      <c r="AK1371" s="17"/>
      <c r="AL1371" s="17">
        <v>0.34835112640710802</v>
      </c>
      <c r="AM1371" s="17">
        <v>0.29675046490340001</v>
      </c>
      <c r="AN1371" s="17"/>
      <c r="AO1371" s="17">
        <v>0.32424108721697498</v>
      </c>
      <c r="AP1371" s="17">
        <v>0.29389397553341901</v>
      </c>
    </row>
    <row r="1372" spans="2:42" x14ac:dyDescent="0.35">
      <c r="B1372" t="s">
        <v>512</v>
      </c>
      <c r="C1372" s="17">
        <v>0.26052209314235297</v>
      </c>
      <c r="D1372" s="17">
        <v>0.24894246030654901</v>
      </c>
      <c r="E1372" s="17">
        <v>0.272340118332348</v>
      </c>
      <c r="F1372" s="17"/>
      <c r="G1372" s="17">
        <v>0.19827060316579101</v>
      </c>
      <c r="H1372" s="17">
        <v>0.231500643374703</v>
      </c>
      <c r="I1372" s="17">
        <v>0.22896947361949399</v>
      </c>
      <c r="J1372" s="17">
        <v>0.27768789345427602</v>
      </c>
      <c r="K1372" s="17">
        <v>0.28135967108334597</v>
      </c>
      <c r="L1372" s="17">
        <v>0.323665643722785</v>
      </c>
      <c r="M1372" s="17"/>
      <c r="N1372" s="17">
        <v>0.25813129826104297</v>
      </c>
      <c r="O1372" s="17">
        <v>0.25723944403867699</v>
      </c>
      <c r="P1372" s="17">
        <v>0.27445826180414301</v>
      </c>
      <c r="Q1372" s="17">
        <v>0.25647194241985199</v>
      </c>
      <c r="R1372" s="17"/>
      <c r="S1372" s="17">
        <v>0.21862883722766699</v>
      </c>
      <c r="T1372" s="17">
        <v>0.254330369313923</v>
      </c>
      <c r="U1372" s="17">
        <v>0.31865349458154402</v>
      </c>
      <c r="V1372" s="17">
        <v>0.246455017003962</v>
      </c>
      <c r="W1372" s="17">
        <v>0.25855189898131598</v>
      </c>
      <c r="X1372" s="17">
        <v>0.28049427923096798</v>
      </c>
      <c r="Y1372" s="17">
        <v>0.29192967717711499</v>
      </c>
      <c r="Z1372" s="17">
        <v>0.315068490627055</v>
      </c>
      <c r="AA1372" s="17">
        <v>0.25406833986760302</v>
      </c>
      <c r="AB1372" s="17">
        <v>0.242567034528377</v>
      </c>
      <c r="AC1372" s="17">
        <v>0.260433377571269</v>
      </c>
      <c r="AD1372" s="17">
        <v>0.23568779017109301</v>
      </c>
      <c r="AE1372" s="17"/>
      <c r="AF1372" s="17">
        <v>0.26457777768290502</v>
      </c>
      <c r="AG1372" s="17">
        <v>0.25421125568380498</v>
      </c>
      <c r="AH1372" s="17"/>
      <c r="AI1372" s="17">
        <v>0.25572600783553601</v>
      </c>
      <c r="AJ1372" s="17">
        <v>0.26268432176573098</v>
      </c>
      <c r="AK1372" s="17"/>
      <c r="AL1372" s="17">
        <v>0.20681440205214599</v>
      </c>
      <c r="AM1372" s="17">
        <v>0.26460363715298801</v>
      </c>
      <c r="AN1372" s="17"/>
      <c r="AO1372" s="17">
        <v>0.254777924648804</v>
      </c>
      <c r="AP1372" s="17">
        <v>0.26208806944810797</v>
      </c>
    </row>
    <row r="1373" spans="2:42" x14ac:dyDescent="0.35">
      <c r="B1373" t="s">
        <v>513</v>
      </c>
      <c r="C1373" s="17">
        <v>0.200574574996466</v>
      </c>
      <c r="D1373" s="17">
        <v>0.199234888705767</v>
      </c>
      <c r="E1373" s="17">
        <v>0.20132064371532701</v>
      </c>
      <c r="F1373" s="17"/>
      <c r="G1373" s="17">
        <v>0.14356120766197999</v>
      </c>
      <c r="H1373" s="17">
        <v>9.1894106754036003E-2</v>
      </c>
      <c r="I1373" s="17">
        <v>0.15627065550067701</v>
      </c>
      <c r="J1373" s="17">
        <v>0.211691246164456</v>
      </c>
      <c r="K1373" s="17">
        <v>0.25534535944241299</v>
      </c>
      <c r="L1373" s="17">
        <v>0.31785979265998598</v>
      </c>
      <c r="M1373" s="17"/>
      <c r="N1373" s="17">
        <v>0.19408061909406399</v>
      </c>
      <c r="O1373" s="17">
        <v>0.202615196218426</v>
      </c>
      <c r="P1373" s="17">
        <v>0.20240293440210799</v>
      </c>
      <c r="Q1373" s="17">
        <v>0.20532498895395401</v>
      </c>
      <c r="R1373" s="17"/>
      <c r="S1373" s="17">
        <v>0.149400545381385</v>
      </c>
      <c r="T1373" s="17">
        <v>0.249078274752767</v>
      </c>
      <c r="U1373" s="17">
        <v>0.21736093550451199</v>
      </c>
      <c r="V1373" s="17">
        <v>0.17953543257906901</v>
      </c>
      <c r="W1373" s="17">
        <v>0.20303017201930901</v>
      </c>
      <c r="X1373" s="17">
        <v>0.18572644800089899</v>
      </c>
      <c r="Y1373" s="17">
        <v>0.180568510381939</v>
      </c>
      <c r="Z1373" s="17">
        <v>0.14844810301115799</v>
      </c>
      <c r="AA1373" s="17">
        <v>0.22453510741214799</v>
      </c>
      <c r="AB1373" s="17">
        <v>0.22598197493609501</v>
      </c>
      <c r="AC1373" s="17">
        <v>0.183727891320625</v>
      </c>
      <c r="AD1373" s="17">
        <v>0.27311757424261501</v>
      </c>
      <c r="AE1373" s="17"/>
      <c r="AF1373" s="17">
        <v>0.21441019609287701</v>
      </c>
      <c r="AG1373" s="17">
        <v>0.18202514344114901</v>
      </c>
      <c r="AH1373" s="17"/>
      <c r="AI1373" s="17">
        <v>0.193804460710127</v>
      </c>
      <c r="AJ1373" s="17">
        <v>0.203626759008427</v>
      </c>
      <c r="AK1373" s="17"/>
      <c r="AL1373" s="17">
        <v>0.16461628460168501</v>
      </c>
      <c r="AM1373" s="17">
        <v>0.203307244039099</v>
      </c>
      <c r="AN1373" s="17"/>
      <c r="AO1373" s="17">
        <v>0.19454628893203901</v>
      </c>
      <c r="AP1373" s="17">
        <v>0.202218007488359</v>
      </c>
    </row>
    <row r="1374" spans="2:42" x14ac:dyDescent="0.35">
      <c r="B1374" t="s">
        <v>75</v>
      </c>
      <c r="C1374" s="17">
        <v>0.15349144721174199</v>
      </c>
      <c r="D1374" s="17">
        <v>0.12991995593789801</v>
      </c>
      <c r="E1374" s="17">
        <v>0.17639590515220599</v>
      </c>
      <c r="F1374" s="17"/>
      <c r="G1374" s="17">
        <v>0.124414068590649</v>
      </c>
      <c r="H1374" s="17">
        <v>9.5297719585495197E-2</v>
      </c>
      <c r="I1374" s="17">
        <v>0.12418418985908</v>
      </c>
      <c r="J1374" s="17">
        <v>0.155741494376745</v>
      </c>
      <c r="K1374" s="17">
        <v>0.22074376109659599</v>
      </c>
      <c r="L1374" s="17">
        <v>0.197429710239138</v>
      </c>
      <c r="M1374" s="17"/>
      <c r="N1374" s="17">
        <v>9.2826002209708797E-2</v>
      </c>
      <c r="O1374" s="17">
        <v>0.15137416752999</v>
      </c>
      <c r="P1374" s="17">
        <v>0.16836200504669499</v>
      </c>
      <c r="Q1374" s="17">
        <v>0.20486342464839899</v>
      </c>
      <c r="R1374" s="17"/>
      <c r="S1374" s="17">
        <v>0.13662681046599401</v>
      </c>
      <c r="T1374" s="17">
        <v>0.13339326911079799</v>
      </c>
      <c r="U1374" s="17">
        <v>0.13458880299736001</v>
      </c>
      <c r="V1374" s="17">
        <v>0.17643961173485501</v>
      </c>
      <c r="W1374" s="17">
        <v>0.139624501569827</v>
      </c>
      <c r="X1374" s="17">
        <v>0.175017024164309</v>
      </c>
      <c r="Y1374" s="17">
        <v>0.17100802216873201</v>
      </c>
      <c r="Z1374" s="17">
        <v>0.15301224365098101</v>
      </c>
      <c r="AA1374" s="17">
        <v>0.15095438573992701</v>
      </c>
      <c r="AB1374" s="17">
        <v>0.179369863217894</v>
      </c>
      <c r="AC1374" s="17">
        <v>0.17516438320009001</v>
      </c>
      <c r="AD1374" s="17">
        <v>0.117928779442925</v>
      </c>
      <c r="AE1374" s="17"/>
      <c r="AF1374" s="17">
        <v>0.14737891863904001</v>
      </c>
      <c r="AG1374" s="17">
        <v>0.16083326291889799</v>
      </c>
      <c r="AH1374" s="17"/>
      <c r="AI1374" s="17">
        <v>0.12764892111345999</v>
      </c>
      <c r="AJ1374" s="17">
        <v>0.165142084357562</v>
      </c>
      <c r="AK1374" s="17"/>
      <c r="AL1374" s="17">
        <v>0.19255178019230901</v>
      </c>
      <c r="AM1374" s="17">
        <v>0.15052303682406601</v>
      </c>
      <c r="AN1374" s="17"/>
      <c r="AO1374" s="17">
        <v>0.15362995877500099</v>
      </c>
      <c r="AP1374" s="17">
        <v>0.15345368616305699</v>
      </c>
    </row>
    <row r="1375" spans="2:42" x14ac:dyDescent="0.35"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7"/>
      <c r="AF1375" s="17"/>
      <c r="AG1375" s="17"/>
      <c r="AH1375" s="17"/>
      <c r="AI1375" s="17"/>
      <c r="AJ1375" s="17"/>
      <c r="AK1375" s="17"/>
      <c r="AL1375" s="17"/>
      <c r="AM1375" s="17"/>
      <c r="AN1375" s="17"/>
      <c r="AO1375" s="17"/>
      <c r="AP1375" s="17"/>
    </row>
    <row r="1376" spans="2:42" x14ac:dyDescent="0.35">
      <c r="B1376" s="6" t="s">
        <v>518</v>
      </c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  <c r="AD1376" s="17"/>
      <c r="AE1376" s="17"/>
      <c r="AF1376" s="17"/>
      <c r="AG1376" s="17"/>
      <c r="AH1376" s="17"/>
      <c r="AI1376" s="17"/>
      <c r="AJ1376" s="17"/>
      <c r="AK1376" s="17"/>
      <c r="AL1376" s="17"/>
      <c r="AM1376" s="17"/>
      <c r="AN1376" s="17"/>
      <c r="AO1376" s="17"/>
      <c r="AP1376" s="17"/>
    </row>
    <row r="1377" spans="2:42" x14ac:dyDescent="0.35">
      <c r="B1377" s="24" t="s">
        <v>59</v>
      </c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7"/>
      <c r="AB1377" s="17"/>
      <c r="AC1377" s="17"/>
      <c r="AD1377" s="17"/>
      <c r="AE1377" s="17"/>
      <c r="AF1377" s="17"/>
      <c r="AG1377" s="17"/>
      <c r="AH1377" s="17"/>
      <c r="AI1377" s="17"/>
      <c r="AJ1377" s="17"/>
      <c r="AK1377" s="17"/>
      <c r="AL1377" s="17"/>
      <c r="AM1377" s="17"/>
      <c r="AN1377" s="17"/>
      <c r="AO1377" s="17"/>
      <c r="AP1377" s="17"/>
    </row>
    <row r="1378" spans="2:42" x14ac:dyDescent="0.35">
      <c r="B1378" t="s">
        <v>510</v>
      </c>
      <c r="C1378" s="17">
        <v>5.6364982791336601E-2</v>
      </c>
      <c r="D1378" s="17">
        <v>7.29216237455763E-2</v>
      </c>
      <c r="E1378" s="17">
        <v>4.0609336365224201E-2</v>
      </c>
      <c r="F1378" s="17"/>
      <c r="G1378" s="17">
        <v>8.8352526955185695E-2</v>
      </c>
      <c r="H1378" s="17">
        <v>0.13825850954304</v>
      </c>
      <c r="I1378" s="17">
        <v>5.4860851820290997E-2</v>
      </c>
      <c r="J1378" s="17">
        <v>3.9821650359958501E-2</v>
      </c>
      <c r="K1378" s="17">
        <v>1.6081945205743301E-2</v>
      </c>
      <c r="L1378" s="17">
        <v>9.7153586265739597E-3</v>
      </c>
      <c r="M1378" s="17"/>
      <c r="N1378" s="17">
        <v>7.3128381582901705E-2</v>
      </c>
      <c r="O1378" s="17">
        <v>5.5032816542043901E-2</v>
      </c>
      <c r="P1378" s="17">
        <v>5.6416994515000603E-2</v>
      </c>
      <c r="Q1378" s="17">
        <v>3.8961244228126697E-2</v>
      </c>
      <c r="R1378" s="17"/>
      <c r="S1378" s="17">
        <v>0.12540619254355101</v>
      </c>
      <c r="T1378" s="17">
        <v>4.8291657793084301E-2</v>
      </c>
      <c r="U1378" s="17">
        <v>3.0402164518607899E-2</v>
      </c>
      <c r="V1378" s="17">
        <v>3.6460974553297498E-2</v>
      </c>
      <c r="W1378" s="17">
        <v>2.50265869843747E-2</v>
      </c>
      <c r="X1378" s="17">
        <v>6.03177713987091E-2</v>
      </c>
      <c r="Y1378" s="17">
        <v>5.2992318222023903E-2</v>
      </c>
      <c r="Z1378" s="17">
        <v>4.40692954162685E-2</v>
      </c>
      <c r="AA1378" s="17">
        <v>5.7372385692200101E-2</v>
      </c>
      <c r="AB1378" s="17">
        <v>3.6561266231607298E-2</v>
      </c>
      <c r="AC1378" s="17">
        <v>5.18823319059784E-2</v>
      </c>
      <c r="AD1378" s="17">
        <v>4.83164728086194E-2</v>
      </c>
      <c r="AE1378" s="17"/>
      <c r="AF1378" s="17">
        <v>6.0338366637177399E-2</v>
      </c>
      <c r="AG1378" s="17">
        <v>5.1500955174499798E-2</v>
      </c>
      <c r="AH1378" s="17"/>
      <c r="AI1378" s="17">
        <v>8.1839661657485199E-2</v>
      </c>
      <c r="AJ1378" s="17">
        <v>4.4880182940616402E-2</v>
      </c>
      <c r="AK1378" s="17"/>
      <c r="AL1378" s="17">
        <v>7.3398767925996006E-2</v>
      </c>
      <c r="AM1378" s="17">
        <v>5.5070491401303802E-2</v>
      </c>
      <c r="AN1378" s="17"/>
      <c r="AO1378" s="17">
        <v>5.1360570358074599E-2</v>
      </c>
      <c r="AP1378" s="17">
        <v>5.7729286659427601E-2</v>
      </c>
    </row>
    <row r="1379" spans="2:42" x14ac:dyDescent="0.35">
      <c r="B1379" t="s">
        <v>511</v>
      </c>
      <c r="C1379" s="17">
        <v>0.189877892034503</v>
      </c>
      <c r="D1379" s="17">
        <v>0.210292819825106</v>
      </c>
      <c r="E1379" s="17">
        <v>0.171323376314584</v>
      </c>
      <c r="F1379" s="17"/>
      <c r="G1379" s="17">
        <v>0.24117774621028901</v>
      </c>
      <c r="H1379" s="17">
        <v>0.29293797409313299</v>
      </c>
      <c r="I1379" s="17">
        <v>0.245597380008856</v>
      </c>
      <c r="J1379" s="17">
        <v>0.15941396538866501</v>
      </c>
      <c r="K1379" s="17">
        <v>0.12756787592247301</v>
      </c>
      <c r="L1379" s="17">
        <v>9.2492857284775104E-2</v>
      </c>
      <c r="M1379" s="17"/>
      <c r="N1379" s="17">
        <v>0.20643718135896999</v>
      </c>
      <c r="O1379" s="17">
        <v>0.175221089167612</v>
      </c>
      <c r="P1379" s="17">
        <v>0.21402084677814501</v>
      </c>
      <c r="Q1379" s="17">
        <v>0.165770010735108</v>
      </c>
      <c r="R1379" s="17"/>
      <c r="S1379" s="17">
        <v>0.206993940209595</v>
      </c>
      <c r="T1379" s="17">
        <v>0.179040538023436</v>
      </c>
      <c r="U1379" s="17">
        <v>0.16825522262956799</v>
      </c>
      <c r="V1379" s="17">
        <v>0.19242238080955201</v>
      </c>
      <c r="W1379" s="17">
        <v>0.21590230607510799</v>
      </c>
      <c r="X1379" s="17">
        <v>0.19139747734477999</v>
      </c>
      <c r="Y1379" s="17">
        <v>0.205984086511278</v>
      </c>
      <c r="Z1379" s="17">
        <v>0.17865694350698699</v>
      </c>
      <c r="AA1379" s="17">
        <v>0.185738507333013</v>
      </c>
      <c r="AB1379" s="17">
        <v>0.16335185505809199</v>
      </c>
      <c r="AC1379" s="17">
        <v>0.228583047438986</v>
      </c>
      <c r="AD1379" s="17">
        <v>0.14396783525182599</v>
      </c>
      <c r="AE1379" s="17"/>
      <c r="AF1379" s="17">
        <v>0.19159839241877699</v>
      </c>
      <c r="AG1379" s="17">
        <v>0.18693695109077299</v>
      </c>
      <c r="AH1379" s="17"/>
      <c r="AI1379" s="17">
        <v>0.19119959218370899</v>
      </c>
      <c r="AJ1379" s="17">
        <v>0.18928202734250599</v>
      </c>
      <c r="AK1379" s="17"/>
      <c r="AL1379" s="17">
        <v>0.221970742001835</v>
      </c>
      <c r="AM1379" s="17">
        <v>0.187438979154253</v>
      </c>
      <c r="AN1379" s="17"/>
      <c r="AO1379" s="17">
        <v>0.181360049450151</v>
      </c>
      <c r="AP1379" s="17">
        <v>0.192200027897723</v>
      </c>
    </row>
    <row r="1380" spans="2:42" x14ac:dyDescent="0.35">
      <c r="B1380" t="s">
        <v>512</v>
      </c>
      <c r="C1380" s="17">
        <v>0.30270569602743103</v>
      </c>
      <c r="D1380" s="17">
        <v>0.28223455435338601</v>
      </c>
      <c r="E1380" s="17">
        <v>0.322187635375496</v>
      </c>
      <c r="F1380" s="17"/>
      <c r="G1380" s="17">
        <v>0.305705865058719</v>
      </c>
      <c r="H1380" s="17">
        <v>0.26108274387265101</v>
      </c>
      <c r="I1380" s="17">
        <v>0.31227347202348199</v>
      </c>
      <c r="J1380" s="17">
        <v>0.31739250126043</v>
      </c>
      <c r="K1380" s="17">
        <v>0.29849236493494102</v>
      </c>
      <c r="L1380" s="17">
        <v>0.31782447226802601</v>
      </c>
      <c r="M1380" s="17"/>
      <c r="N1380" s="17">
        <v>0.31991130490587499</v>
      </c>
      <c r="O1380" s="17">
        <v>0.31198189509154201</v>
      </c>
      <c r="P1380" s="17">
        <v>0.278710114842809</v>
      </c>
      <c r="Q1380" s="17">
        <v>0.29680770559499697</v>
      </c>
      <c r="R1380" s="17"/>
      <c r="S1380" s="17">
        <v>0.27879288456106199</v>
      </c>
      <c r="T1380" s="17">
        <v>0.341013669698849</v>
      </c>
      <c r="U1380" s="17">
        <v>0.32175622205854998</v>
      </c>
      <c r="V1380" s="17">
        <v>0.28280976396429502</v>
      </c>
      <c r="W1380" s="17">
        <v>0.31337817251248101</v>
      </c>
      <c r="X1380" s="17">
        <v>0.29592643472021202</v>
      </c>
      <c r="Y1380" s="17">
        <v>0.29941555238782502</v>
      </c>
      <c r="Z1380" s="17">
        <v>0.33925765499181898</v>
      </c>
      <c r="AA1380" s="17">
        <v>0.317832017015997</v>
      </c>
      <c r="AB1380" s="17">
        <v>0.28215911076179401</v>
      </c>
      <c r="AC1380" s="17">
        <v>0.28981850043607499</v>
      </c>
      <c r="AD1380" s="17">
        <v>0.24022420920431201</v>
      </c>
      <c r="AE1380" s="17"/>
      <c r="AF1380" s="17">
        <v>0.31239891405867398</v>
      </c>
      <c r="AG1380" s="17">
        <v>0.28966684070365301</v>
      </c>
      <c r="AH1380" s="17"/>
      <c r="AI1380" s="17">
        <v>0.30718840937690001</v>
      </c>
      <c r="AJ1380" s="17">
        <v>0.30068474550329199</v>
      </c>
      <c r="AK1380" s="17"/>
      <c r="AL1380" s="17">
        <v>0.25129914198735598</v>
      </c>
      <c r="AM1380" s="17">
        <v>0.30661236392714097</v>
      </c>
      <c r="AN1380" s="17"/>
      <c r="AO1380" s="17">
        <v>0.31031417751679302</v>
      </c>
      <c r="AP1380" s="17">
        <v>0.30063147035865001</v>
      </c>
    </row>
    <row r="1381" spans="2:42" x14ac:dyDescent="0.35">
      <c r="B1381" t="s">
        <v>513</v>
      </c>
      <c r="C1381" s="17">
        <v>0.309967841272281</v>
      </c>
      <c r="D1381" s="17">
        <v>0.30342178736494702</v>
      </c>
      <c r="E1381" s="17">
        <v>0.31593487954737198</v>
      </c>
      <c r="F1381" s="17"/>
      <c r="G1381" s="17">
        <v>0.26093416564066502</v>
      </c>
      <c r="H1381" s="17">
        <v>0.17392730905246501</v>
      </c>
      <c r="I1381" s="17">
        <v>0.25547015938739598</v>
      </c>
      <c r="J1381" s="17">
        <v>0.32775290089126902</v>
      </c>
      <c r="K1381" s="17">
        <v>0.382068391171341</v>
      </c>
      <c r="L1381" s="17">
        <v>0.43553364291298702</v>
      </c>
      <c r="M1381" s="17"/>
      <c r="N1381" s="17">
        <v>0.32127558130759598</v>
      </c>
      <c r="O1381" s="17">
        <v>0.325081201573102</v>
      </c>
      <c r="P1381" s="17">
        <v>0.28667543979048399</v>
      </c>
      <c r="Q1381" s="17">
        <v>0.30422746487556201</v>
      </c>
      <c r="R1381" s="17"/>
      <c r="S1381" s="17">
        <v>0.27980637645300099</v>
      </c>
      <c r="T1381" s="17">
        <v>0.29791911860104597</v>
      </c>
      <c r="U1381" s="17">
        <v>0.33547085031590601</v>
      </c>
      <c r="V1381" s="17">
        <v>0.31038418006243101</v>
      </c>
      <c r="W1381" s="17">
        <v>0.35248214941783801</v>
      </c>
      <c r="X1381" s="17">
        <v>0.28639202778911199</v>
      </c>
      <c r="Y1381" s="17">
        <v>0.29897129141033502</v>
      </c>
      <c r="Z1381" s="17">
        <v>0.25580174204175798</v>
      </c>
      <c r="AA1381" s="17">
        <v>0.302961942951883</v>
      </c>
      <c r="AB1381" s="17">
        <v>0.35474396844958</v>
      </c>
      <c r="AC1381" s="17">
        <v>0.28737885699138599</v>
      </c>
      <c r="AD1381" s="17">
        <v>0.435427470616223</v>
      </c>
      <c r="AE1381" s="17"/>
      <c r="AF1381" s="17">
        <v>0.30107076886657702</v>
      </c>
      <c r="AG1381" s="17">
        <v>0.323070170459196</v>
      </c>
      <c r="AH1381" s="17"/>
      <c r="AI1381" s="17">
        <v>0.30145255534861898</v>
      </c>
      <c r="AJ1381" s="17">
        <v>0.31380680446466402</v>
      </c>
      <c r="AK1381" s="17"/>
      <c r="AL1381" s="17">
        <v>0.27605546615024001</v>
      </c>
      <c r="AM1381" s="17">
        <v>0.31254502991614402</v>
      </c>
      <c r="AN1381" s="17"/>
      <c r="AO1381" s="17">
        <v>0.30317037914918699</v>
      </c>
      <c r="AP1381" s="17">
        <v>0.31182096668738501</v>
      </c>
    </row>
    <row r="1382" spans="2:42" x14ac:dyDescent="0.35">
      <c r="B1382" t="s">
        <v>75</v>
      </c>
      <c r="C1382" s="17">
        <v>0.141083587874448</v>
      </c>
      <c r="D1382" s="17">
        <v>0.13112921471098399</v>
      </c>
      <c r="E1382" s="17">
        <v>0.14994477239732401</v>
      </c>
      <c r="F1382" s="17"/>
      <c r="G1382" s="17">
        <v>0.10382969613514</v>
      </c>
      <c r="H1382" s="17">
        <v>0.13379346343871101</v>
      </c>
      <c r="I1382" s="17">
        <v>0.13179813675997501</v>
      </c>
      <c r="J1382" s="17">
        <v>0.15561898209967701</v>
      </c>
      <c r="K1382" s="17">
        <v>0.175789422765501</v>
      </c>
      <c r="L1382" s="17">
        <v>0.14443366890763801</v>
      </c>
      <c r="M1382" s="17"/>
      <c r="N1382" s="17">
        <v>7.9247550844657205E-2</v>
      </c>
      <c r="O1382" s="17">
        <v>0.13268299762569999</v>
      </c>
      <c r="P1382" s="17">
        <v>0.16417660407356099</v>
      </c>
      <c r="Q1382" s="17">
        <v>0.19423357456620699</v>
      </c>
      <c r="R1382" s="17"/>
      <c r="S1382" s="17">
        <v>0.10900060623279099</v>
      </c>
      <c r="T1382" s="17">
        <v>0.133735015883585</v>
      </c>
      <c r="U1382" s="17">
        <v>0.14411554047736899</v>
      </c>
      <c r="V1382" s="17">
        <v>0.17792270061042501</v>
      </c>
      <c r="W1382" s="17">
        <v>9.3210785010198305E-2</v>
      </c>
      <c r="X1382" s="17">
        <v>0.165966288747188</v>
      </c>
      <c r="Y1382" s="17">
        <v>0.14263675146853799</v>
      </c>
      <c r="Z1382" s="17">
        <v>0.18221436404316699</v>
      </c>
      <c r="AA1382" s="17">
        <v>0.136095147006907</v>
      </c>
      <c r="AB1382" s="17">
        <v>0.163183799498927</v>
      </c>
      <c r="AC1382" s="17">
        <v>0.14233726322757401</v>
      </c>
      <c r="AD1382" s="17">
        <v>0.13206401211902</v>
      </c>
      <c r="AE1382" s="17"/>
      <c r="AF1382" s="17">
        <v>0.134593558018794</v>
      </c>
      <c r="AG1382" s="17">
        <v>0.14882508257187799</v>
      </c>
      <c r="AH1382" s="17"/>
      <c r="AI1382" s="17">
        <v>0.118319781433287</v>
      </c>
      <c r="AJ1382" s="17">
        <v>0.151346239748921</v>
      </c>
      <c r="AK1382" s="17"/>
      <c r="AL1382" s="17">
        <v>0.177275881934574</v>
      </c>
      <c r="AM1382" s="17">
        <v>0.13833313560115801</v>
      </c>
      <c r="AN1382" s="17"/>
      <c r="AO1382" s="17">
        <v>0.15379482352579499</v>
      </c>
      <c r="AP1382" s="17">
        <v>0.137618248396814</v>
      </c>
    </row>
    <row r="1383" spans="2:42" x14ac:dyDescent="0.35"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  <c r="AH1383" s="17"/>
      <c r="AI1383" s="17"/>
      <c r="AJ1383" s="17"/>
      <c r="AK1383" s="17"/>
      <c r="AL1383" s="17"/>
      <c r="AM1383" s="17"/>
      <c r="AN1383" s="17"/>
      <c r="AO1383" s="17"/>
      <c r="AP1383" s="17"/>
    </row>
    <row r="1384" spans="2:42" x14ac:dyDescent="0.35">
      <c r="B1384" s="6" t="s">
        <v>519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7"/>
      <c r="AL1384" s="17"/>
      <c r="AM1384" s="17"/>
      <c r="AN1384" s="17"/>
      <c r="AO1384" s="17"/>
      <c r="AP1384" s="17"/>
    </row>
    <row r="1385" spans="2:42" x14ac:dyDescent="0.35">
      <c r="B1385" s="24" t="s">
        <v>59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7"/>
      <c r="AL1385" s="17"/>
      <c r="AM1385" s="17"/>
      <c r="AN1385" s="17"/>
      <c r="AO1385" s="17"/>
      <c r="AP1385" s="17"/>
    </row>
    <row r="1386" spans="2:42" x14ac:dyDescent="0.35">
      <c r="B1386" t="s">
        <v>510</v>
      </c>
      <c r="C1386" s="17">
        <v>0.131041609752303</v>
      </c>
      <c r="D1386" s="17">
        <v>0.15574497752173899</v>
      </c>
      <c r="E1386" s="17">
        <v>0.107873704780221</v>
      </c>
      <c r="F1386" s="17"/>
      <c r="G1386" s="17">
        <v>0.21914147365113901</v>
      </c>
      <c r="H1386" s="17">
        <v>0.21801855698324801</v>
      </c>
      <c r="I1386" s="17">
        <v>0.14297905039602901</v>
      </c>
      <c r="J1386" s="17">
        <v>9.5421341348208899E-2</v>
      </c>
      <c r="K1386" s="17">
        <v>7.5381985054743195E-2</v>
      </c>
      <c r="L1386" s="17">
        <v>5.7562172989794401E-2</v>
      </c>
      <c r="M1386" s="17"/>
      <c r="N1386" s="17">
        <v>0.16649425516057501</v>
      </c>
      <c r="O1386" s="17">
        <v>0.151061878948968</v>
      </c>
      <c r="P1386" s="17">
        <v>0.105147867748071</v>
      </c>
      <c r="Q1386" s="17">
        <v>9.0925551709640895E-2</v>
      </c>
      <c r="R1386" s="17"/>
      <c r="S1386" s="17">
        <v>0.229296300291677</v>
      </c>
      <c r="T1386" s="17">
        <v>0.119209411632638</v>
      </c>
      <c r="U1386" s="17">
        <v>8.3320319374079604E-2</v>
      </c>
      <c r="V1386" s="17">
        <v>0.101387899972242</v>
      </c>
      <c r="W1386" s="17">
        <v>0.143888943594769</v>
      </c>
      <c r="X1386" s="17">
        <v>0.116494678452947</v>
      </c>
      <c r="Y1386" s="17">
        <v>0.128159567401673</v>
      </c>
      <c r="Z1386" s="17">
        <v>0.13111940946026501</v>
      </c>
      <c r="AA1386" s="17">
        <v>0.11462987396855399</v>
      </c>
      <c r="AB1386" s="17">
        <v>9.4318580678331307E-2</v>
      </c>
      <c r="AC1386" s="17">
        <v>0.13358218683072001</v>
      </c>
      <c r="AD1386" s="17">
        <v>0.127896422294941</v>
      </c>
      <c r="AE1386" s="17"/>
      <c r="AF1386" s="17">
        <v>0.13236501613684701</v>
      </c>
      <c r="AG1386" s="17">
        <v>0.13041550157173901</v>
      </c>
      <c r="AH1386" s="17"/>
      <c r="AI1386" s="17">
        <v>0.170332049720787</v>
      </c>
      <c r="AJ1386" s="17">
        <v>0.113328223002434</v>
      </c>
      <c r="AK1386" s="17"/>
      <c r="AL1386" s="17">
        <v>0.14908401140267999</v>
      </c>
      <c r="AM1386" s="17">
        <v>0.129670468023832</v>
      </c>
      <c r="AN1386" s="17"/>
      <c r="AO1386" s="17">
        <v>0.12158687357493</v>
      </c>
      <c r="AP1386" s="17">
        <v>0.13361916172480501</v>
      </c>
    </row>
    <row r="1387" spans="2:42" x14ac:dyDescent="0.35">
      <c r="B1387" t="s">
        <v>511</v>
      </c>
      <c r="C1387" s="17">
        <v>0.40868762351691301</v>
      </c>
      <c r="D1387" s="17">
        <v>0.41630447872391302</v>
      </c>
      <c r="E1387" s="17">
        <v>0.40297120764704603</v>
      </c>
      <c r="F1387" s="17"/>
      <c r="G1387" s="17">
        <v>0.38271173044872098</v>
      </c>
      <c r="H1387" s="17">
        <v>0.44101670253630199</v>
      </c>
      <c r="I1387" s="17">
        <v>0.45490560085114901</v>
      </c>
      <c r="J1387" s="17">
        <v>0.428221093880299</v>
      </c>
      <c r="K1387" s="17">
        <v>0.40573054990385199</v>
      </c>
      <c r="L1387" s="17">
        <v>0.34811502937548</v>
      </c>
      <c r="M1387" s="17"/>
      <c r="N1387" s="17">
        <v>0.456564166110147</v>
      </c>
      <c r="O1387" s="17">
        <v>0.41219139696406598</v>
      </c>
      <c r="P1387" s="17">
        <v>0.39778129024109199</v>
      </c>
      <c r="Q1387" s="17">
        <v>0.36595349313967601</v>
      </c>
      <c r="R1387" s="17"/>
      <c r="S1387" s="17">
        <v>0.36723269096607303</v>
      </c>
      <c r="T1387" s="17">
        <v>0.43488744195583001</v>
      </c>
      <c r="U1387" s="17">
        <v>0.40340157816802902</v>
      </c>
      <c r="V1387" s="17">
        <v>0.441288403251896</v>
      </c>
      <c r="W1387" s="17">
        <v>0.43754327668491599</v>
      </c>
      <c r="X1387" s="17">
        <v>0.380677574580636</v>
      </c>
      <c r="Y1387" s="17">
        <v>0.39955355085358701</v>
      </c>
      <c r="Z1387" s="17">
        <v>0.457631419969589</v>
      </c>
      <c r="AA1387" s="17">
        <v>0.36605477338832698</v>
      </c>
      <c r="AB1387" s="17">
        <v>0.44847335056802801</v>
      </c>
      <c r="AC1387" s="17">
        <v>0.38686681195740902</v>
      </c>
      <c r="AD1387" s="17">
        <v>0.45403344825235697</v>
      </c>
      <c r="AE1387" s="17"/>
      <c r="AF1387" s="17">
        <v>0.418232161819592</v>
      </c>
      <c r="AG1387" s="17">
        <v>0.39677976506276202</v>
      </c>
      <c r="AH1387" s="17"/>
      <c r="AI1387" s="17">
        <v>0.41761821888408501</v>
      </c>
      <c r="AJ1387" s="17">
        <v>0.404661425546817</v>
      </c>
      <c r="AK1387" s="17"/>
      <c r="AL1387" s="17">
        <v>0.40844411337717001</v>
      </c>
      <c r="AM1387" s="17">
        <v>0.40870612919705401</v>
      </c>
      <c r="AN1387" s="17"/>
      <c r="AO1387" s="17">
        <v>0.416733122904968</v>
      </c>
      <c r="AP1387" s="17">
        <v>0.40649425794558502</v>
      </c>
    </row>
    <row r="1388" spans="2:42" x14ac:dyDescent="0.35">
      <c r="B1388" t="s">
        <v>512</v>
      </c>
      <c r="C1388" s="17">
        <v>0.179353641378586</v>
      </c>
      <c r="D1388" s="17">
        <v>0.16652429302076499</v>
      </c>
      <c r="E1388" s="17">
        <v>0.19061817031950501</v>
      </c>
      <c r="F1388" s="17"/>
      <c r="G1388" s="17">
        <v>0.181953487710936</v>
      </c>
      <c r="H1388" s="17">
        <v>0.170407687691573</v>
      </c>
      <c r="I1388" s="17">
        <v>0.17393231588038799</v>
      </c>
      <c r="J1388" s="17">
        <v>0.181473448060434</v>
      </c>
      <c r="K1388" s="17">
        <v>0.17097560978538501</v>
      </c>
      <c r="L1388" s="17">
        <v>0.19324127478776601</v>
      </c>
      <c r="M1388" s="17"/>
      <c r="N1388" s="17">
        <v>0.16986870325967501</v>
      </c>
      <c r="O1388" s="17">
        <v>0.17507746124940499</v>
      </c>
      <c r="P1388" s="17">
        <v>0.19001238110868099</v>
      </c>
      <c r="Q1388" s="17">
        <v>0.18705059123041501</v>
      </c>
      <c r="R1388" s="17"/>
      <c r="S1388" s="17">
        <v>0.18295790069462201</v>
      </c>
      <c r="T1388" s="17">
        <v>0.154313633126269</v>
      </c>
      <c r="U1388" s="17">
        <v>0.21060878629327501</v>
      </c>
      <c r="V1388" s="17">
        <v>0.14399076065881999</v>
      </c>
      <c r="W1388" s="17">
        <v>0.14115078336113701</v>
      </c>
      <c r="X1388" s="17">
        <v>0.20750841876701401</v>
      </c>
      <c r="Y1388" s="17">
        <v>0.18182849957657199</v>
      </c>
      <c r="Z1388" s="17">
        <v>0.15653152029365999</v>
      </c>
      <c r="AA1388" s="17">
        <v>0.24987954490490399</v>
      </c>
      <c r="AB1388" s="17">
        <v>0.15971626401279301</v>
      </c>
      <c r="AC1388" s="17">
        <v>0.183947486025867</v>
      </c>
      <c r="AD1388" s="17">
        <v>0.11474752856069</v>
      </c>
      <c r="AE1388" s="17"/>
      <c r="AF1388" s="17">
        <v>0.169465962398341</v>
      </c>
      <c r="AG1388" s="17">
        <v>0.19199554405514499</v>
      </c>
      <c r="AH1388" s="17"/>
      <c r="AI1388" s="17">
        <v>0.17789002746223201</v>
      </c>
      <c r="AJ1388" s="17">
        <v>0.180013485334868</v>
      </c>
      <c r="AK1388" s="17"/>
      <c r="AL1388" s="17">
        <v>0.16011112860832899</v>
      </c>
      <c r="AM1388" s="17">
        <v>0.18081598617786401</v>
      </c>
      <c r="AN1388" s="17"/>
      <c r="AO1388" s="17">
        <v>0.18744227119557899</v>
      </c>
      <c r="AP1388" s="17">
        <v>0.177148517581528</v>
      </c>
    </row>
    <row r="1389" spans="2:42" x14ac:dyDescent="0.35">
      <c r="B1389" t="s">
        <v>513</v>
      </c>
      <c r="C1389" s="17">
        <v>0.148074137911924</v>
      </c>
      <c r="D1389" s="17">
        <v>0.14676972249897899</v>
      </c>
      <c r="E1389" s="17">
        <v>0.14822872387197</v>
      </c>
      <c r="F1389" s="17"/>
      <c r="G1389" s="17">
        <v>0.118203194139249</v>
      </c>
      <c r="H1389" s="17">
        <v>7.1767859517537197E-2</v>
      </c>
      <c r="I1389" s="17">
        <v>0.11145048111328799</v>
      </c>
      <c r="J1389" s="17">
        <v>0.15508143200191099</v>
      </c>
      <c r="K1389" s="17">
        <v>0.177422061531708</v>
      </c>
      <c r="L1389" s="17">
        <v>0.234876948331945</v>
      </c>
      <c r="M1389" s="17"/>
      <c r="N1389" s="17">
        <v>0.12531089884127999</v>
      </c>
      <c r="O1389" s="17">
        <v>0.14821747669111199</v>
      </c>
      <c r="P1389" s="17">
        <v>0.14487061632094</v>
      </c>
      <c r="Q1389" s="17">
        <v>0.17605138885227101</v>
      </c>
      <c r="R1389" s="17"/>
      <c r="S1389" s="17">
        <v>0.109864521214445</v>
      </c>
      <c r="T1389" s="17">
        <v>0.162094810258396</v>
      </c>
      <c r="U1389" s="17">
        <v>0.16141460620732201</v>
      </c>
      <c r="V1389" s="17">
        <v>0.18015086757134799</v>
      </c>
      <c r="W1389" s="17">
        <v>0.16815108815326599</v>
      </c>
      <c r="X1389" s="17">
        <v>0.151734072571831</v>
      </c>
      <c r="Y1389" s="17">
        <v>0.15166878539696901</v>
      </c>
      <c r="Z1389" s="17">
        <v>0.10735339275374201</v>
      </c>
      <c r="AA1389" s="17">
        <v>0.13841911771806201</v>
      </c>
      <c r="AB1389" s="17">
        <v>0.12698224897777299</v>
      </c>
      <c r="AC1389" s="17">
        <v>0.15797717864516</v>
      </c>
      <c r="AD1389" s="17">
        <v>0.202686597183138</v>
      </c>
      <c r="AE1389" s="17"/>
      <c r="AF1389" s="17">
        <v>0.149835375286274</v>
      </c>
      <c r="AG1389" s="17">
        <v>0.145357207527788</v>
      </c>
      <c r="AH1389" s="17"/>
      <c r="AI1389" s="17">
        <v>0.13497656393976401</v>
      </c>
      <c r="AJ1389" s="17">
        <v>0.153978943086922</v>
      </c>
      <c r="AK1389" s="17"/>
      <c r="AL1389" s="17">
        <v>0.145070698662179</v>
      </c>
      <c r="AM1389" s="17">
        <v>0.14830238584499</v>
      </c>
      <c r="AN1389" s="17"/>
      <c r="AO1389" s="17">
        <v>0.146284064105174</v>
      </c>
      <c r="AP1389" s="17">
        <v>0.14856214817312499</v>
      </c>
    </row>
    <row r="1390" spans="2:42" x14ac:dyDescent="0.35">
      <c r="B1390" t="s">
        <v>75</v>
      </c>
      <c r="C1390" s="17">
        <v>0.13284298744027501</v>
      </c>
      <c r="D1390" s="17">
        <v>0.114656528234604</v>
      </c>
      <c r="E1390" s="17">
        <v>0.150308193381257</v>
      </c>
      <c r="F1390" s="17"/>
      <c r="G1390" s="17">
        <v>9.7990114049954793E-2</v>
      </c>
      <c r="H1390" s="17">
        <v>9.8789193271339101E-2</v>
      </c>
      <c r="I1390" s="17">
        <v>0.116732551759145</v>
      </c>
      <c r="J1390" s="17">
        <v>0.139802684709148</v>
      </c>
      <c r="K1390" s="17">
        <v>0.170489793724311</v>
      </c>
      <c r="L1390" s="17">
        <v>0.166204574515014</v>
      </c>
      <c r="M1390" s="17"/>
      <c r="N1390" s="17">
        <v>8.1761976628321797E-2</v>
      </c>
      <c r="O1390" s="17">
        <v>0.113451786146449</v>
      </c>
      <c r="P1390" s="17">
        <v>0.16218784458121499</v>
      </c>
      <c r="Q1390" s="17">
        <v>0.18001897506799699</v>
      </c>
      <c r="R1390" s="17"/>
      <c r="S1390" s="17">
        <v>0.110648586833182</v>
      </c>
      <c r="T1390" s="17">
        <v>0.129494703026867</v>
      </c>
      <c r="U1390" s="17">
        <v>0.141254709957294</v>
      </c>
      <c r="V1390" s="17">
        <v>0.133182068545694</v>
      </c>
      <c r="W1390" s="17">
        <v>0.109265908205912</v>
      </c>
      <c r="X1390" s="17">
        <v>0.14358525562757299</v>
      </c>
      <c r="Y1390" s="17">
        <v>0.13878959677119901</v>
      </c>
      <c r="Z1390" s="17">
        <v>0.14736425752274401</v>
      </c>
      <c r="AA1390" s="17">
        <v>0.13101669002015301</v>
      </c>
      <c r="AB1390" s="17">
        <v>0.170509555763074</v>
      </c>
      <c r="AC1390" s="17">
        <v>0.137626336540844</v>
      </c>
      <c r="AD1390" s="17">
        <v>0.100636003708874</v>
      </c>
      <c r="AE1390" s="17"/>
      <c r="AF1390" s="17">
        <v>0.130101484358945</v>
      </c>
      <c r="AG1390" s="17">
        <v>0.13545198178256701</v>
      </c>
      <c r="AH1390" s="17"/>
      <c r="AI1390" s="17">
        <v>9.9183139993132094E-2</v>
      </c>
      <c r="AJ1390" s="17">
        <v>0.148017923028959</v>
      </c>
      <c r="AK1390" s="17"/>
      <c r="AL1390" s="17">
        <v>0.137290047949643</v>
      </c>
      <c r="AM1390" s="17">
        <v>0.13250503075625999</v>
      </c>
      <c r="AN1390" s="17"/>
      <c r="AO1390" s="17">
        <v>0.127953668219349</v>
      </c>
      <c r="AP1390" s="17">
        <v>0.13417591457495801</v>
      </c>
    </row>
    <row r="1391" spans="2:42" x14ac:dyDescent="0.35"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  <c r="AD1391" s="17"/>
      <c r="AE1391" s="17"/>
      <c r="AF1391" s="17"/>
      <c r="AG1391" s="17"/>
      <c r="AH1391" s="17"/>
      <c r="AI1391" s="17"/>
      <c r="AJ1391" s="17"/>
      <c r="AK1391" s="17"/>
      <c r="AL1391" s="17"/>
      <c r="AM1391" s="17"/>
      <c r="AN1391" s="17"/>
      <c r="AO1391" s="17"/>
      <c r="AP1391" s="17"/>
    </row>
    <row r="1392" spans="2:42" x14ac:dyDescent="0.35">
      <c r="B1392" s="6" t="s">
        <v>520</v>
      </c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  <c r="Z1392" s="17"/>
      <c r="AA1392" s="17"/>
      <c r="AB1392" s="17"/>
      <c r="AC1392" s="17"/>
      <c r="AD1392" s="17"/>
      <c r="AE1392" s="17"/>
      <c r="AF1392" s="17"/>
      <c r="AG1392" s="17"/>
      <c r="AH1392" s="17"/>
      <c r="AI1392" s="17"/>
      <c r="AJ1392" s="17"/>
      <c r="AK1392" s="17"/>
      <c r="AL1392" s="17"/>
      <c r="AM1392" s="17"/>
      <c r="AN1392" s="17"/>
      <c r="AO1392" s="17"/>
      <c r="AP1392" s="17"/>
    </row>
    <row r="1393" spans="2:42" x14ac:dyDescent="0.35">
      <c r="B1393" s="24" t="s">
        <v>59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/>
      <c r="AN1393" s="17"/>
      <c r="AO1393" s="17"/>
      <c r="AP1393" s="17"/>
    </row>
    <row r="1394" spans="2:42" x14ac:dyDescent="0.35">
      <c r="B1394" t="s">
        <v>510</v>
      </c>
      <c r="C1394" s="17">
        <v>0.11077778354458701</v>
      </c>
      <c r="D1394" s="17">
        <v>0.13965276643616001</v>
      </c>
      <c r="E1394" s="17">
        <v>8.3390201808331094E-2</v>
      </c>
      <c r="F1394" s="17"/>
      <c r="G1394" s="17">
        <v>0.17850301420067999</v>
      </c>
      <c r="H1394" s="17">
        <v>0.20769152997613399</v>
      </c>
      <c r="I1394" s="17">
        <v>0.115404082535581</v>
      </c>
      <c r="J1394" s="17">
        <v>7.4887641548975203E-2</v>
      </c>
      <c r="K1394" s="17">
        <v>6.0797213796847202E-2</v>
      </c>
      <c r="L1394" s="17">
        <v>4.5171471870245998E-2</v>
      </c>
      <c r="M1394" s="17"/>
      <c r="N1394" s="17">
        <v>0.13565395485447501</v>
      </c>
      <c r="O1394" s="17">
        <v>0.107450842097393</v>
      </c>
      <c r="P1394" s="17">
        <v>0.104728086217482</v>
      </c>
      <c r="Q1394" s="17">
        <v>9.2779165141860798E-2</v>
      </c>
      <c r="R1394" s="17"/>
      <c r="S1394" s="17">
        <v>0.17821320376970801</v>
      </c>
      <c r="T1394" s="17">
        <v>9.6036470109090596E-2</v>
      </c>
      <c r="U1394" s="17">
        <v>7.5230325281482699E-2</v>
      </c>
      <c r="V1394" s="17">
        <v>0.114736538712974</v>
      </c>
      <c r="W1394" s="17">
        <v>0.11524312502124399</v>
      </c>
      <c r="X1394" s="17">
        <v>0.141339709271111</v>
      </c>
      <c r="Y1394" s="17">
        <v>9.7075689661741099E-2</v>
      </c>
      <c r="Z1394" s="17">
        <v>8.9845723907944194E-2</v>
      </c>
      <c r="AA1394" s="17">
        <v>0.10571892185934099</v>
      </c>
      <c r="AB1394" s="17">
        <v>6.3035509398334397E-2</v>
      </c>
      <c r="AC1394" s="17">
        <v>0.10184691027864901</v>
      </c>
      <c r="AD1394" s="17">
        <v>8.1983961150759996E-2</v>
      </c>
      <c r="AE1394" s="17"/>
      <c r="AF1394" s="17">
        <v>0.118837060495372</v>
      </c>
      <c r="AG1394" s="17">
        <v>0.10002918198468901</v>
      </c>
      <c r="AH1394" s="17"/>
      <c r="AI1394" s="17">
        <v>0.138972622204589</v>
      </c>
      <c r="AJ1394" s="17">
        <v>9.8066648674746598E-2</v>
      </c>
      <c r="AK1394" s="17"/>
      <c r="AL1394" s="17">
        <v>0.10876303974596301</v>
      </c>
      <c r="AM1394" s="17">
        <v>0.110930895050915</v>
      </c>
      <c r="AN1394" s="17"/>
      <c r="AO1394" s="17">
        <v>0.10947288196367599</v>
      </c>
      <c r="AP1394" s="17">
        <v>0.111133526061427</v>
      </c>
    </row>
    <row r="1395" spans="2:42" x14ac:dyDescent="0.35">
      <c r="B1395" t="s">
        <v>511</v>
      </c>
      <c r="C1395" s="17">
        <v>0.36806954453627999</v>
      </c>
      <c r="D1395" s="17">
        <v>0.37732057162483501</v>
      </c>
      <c r="E1395" s="17">
        <v>0.358306540093635</v>
      </c>
      <c r="F1395" s="17"/>
      <c r="G1395" s="17">
        <v>0.394764681917394</v>
      </c>
      <c r="H1395" s="17">
        <v>0.44403220390699899</v>
      </c>
      <c r="I1395" s="17">
        <v>0.44441742661613898</v>
      </c>
      <c r="J1395" s="17">
        <v>0.355318216191716</v>
      </c>
      <c r="K1395" s="17">
        <v>0.32784907339680902</v>
      </c>
      <c r="L1395" s="17">
        <v>0.263284842650444</v>
      </c>
      <c r="M1395" s="17"/>
      <c r="N1395" s="17">
        <v>0.41326311260951798</v>
      </c>
      <c r="O1395" s="17">
        <v>0.35916624291881799</v>
      </c>
      <c r="P1395" s="17">
        <v>0.36898966225003998</v>
      </c>
      <c r="Q1395" s="17">
        <v>0.327039416038167</v>
      </c>
      <c r="R1395" s="17"/>
      <c r="S1395" s="17">
        <v>0.386838521374539</v>
      </c>
      <c r="T1395" s="17">
        <v>0.40327323560813</v>
      </c>
      <c r="U1395" s="17">
        <v>0.30138091801664502</v>
      </c>
      <c r="V1395" s="17">
        <v>0.36412773337371301</v>
      </c>
      <c r="W1395" s="17">
        <v>0.403992751565453</v>
      </c>
      <c r="X1395" s="17">
        <v>0.31831870235447701</v>
      </c>
      <c r="Y1395" s="17">
        <v>0.34592983793451199</v>
      </c>
      <c r="Z1395" s="17">
        <v>0.40903833084074298</v>
      </c>
      <c r="AA1395" s="17">
        <v>0.35884393056153402</v>
      </c>
      <c r="AB1395" s="17">
        <v>0.38108968333561999</v>
      </c>
      <c r="AC1395" s="17">
        <v>0.36522817604419799</v>
      </c>
      <c r="AD1395" s="17">
        <v>0.38748812261983501</v>
      </c>
      <c r="AE1395" s="17"/>
      <c r="AF1395" s="17">
        <v>0.36974334197318598</v>
      </c>
      <c r="AG1395" s="17">
        <v>0.36565451650105002</v>
      </c>
      <c r="AH1395" s="17"/>
      <c r="AI1395" s="17">
        <v>0.39375892218477299</v>
      </c>
      <c r="AJ1395" s="17">
        <v>0.35648795160893698</v>
      </c>
      <c r="AK1395" s="17"/>
      <c r="AL1395" s="17">
        <v>0.411779884983906</v>
      </c>
      <c r="AM1395" s="17">
        <v>0.36474775440463503</v>
      </c>
      <c r="AN1395" s="17"/>
      <c r="AO1395" s="17">
        <v>0.35841749158837399</v>
      </c>
      <c r="AP1395" s="17">
        <v>0.37070088904424298</v>
      </c>
    </row>
    <row r="1396" spans="2:42" x14ac:dyDescent="0.35">
      <c r="B1396" t="s">
        <v>512</v>
      </c>
      <c r="C1396" s="17">
        <v>0.210859070244133</v>
      </c>
      <c r="D1396" s="17">
        <v>0.20051533901597801</v>
      </c>
      <c r="E1396" s="17">
        <v>0.22116370073747199</v>
      </c>
      <c r="F1396" s="17"/>
      <c r="G1396" s="17">
        <v>0.19997178093838</v>
      </c>
      <c r="H1396" s="17">
        <v>0.17878147250269499</v>
      </c>
      <c r="I1396" s="17">
        <v>0.222214869514654</v>
      </c>
      <c r="J1396" s="17">
        <v>0.21330278924875801</v>
      </c>
      <c r="K1396" s="17">
        <v>0.19418081520796701</v>
      </c>
      <c r="L1396" s="17">
        <v>0.24432364892943301</v>
      </c>
      <c r="M1396" s="17"/>
      <c r="N1396" s="17">
        <v>0.21614139458398601</v>
      </c>
      <c r="O1396" s="17">
        <v>0.23336785361720699</v>
      </c>
      <c r="P1396" s="17">
        <v>0.200645931996982</v>
      </c>
      <c r="Q1396" s="17">
        <v>0.19357405288767501</v>
      </c>
      <c r="R1396" s="17"/>
      <c r="S1396" s="17">
        <v>0.185923508664813</v>
      </c>
      <c r="T1396" s="17">
        <v>0.19785640109519501</v>
      </c>
      <c r="U1396" s="17">
        <v>0.28276951569258801</v>
      </c>
      <c r="V1396" s="17">
        <v>0.198380762032591</v>
      </c>
      <c r="W1396" s="17">
        <v>0.18964261834174401</v>
      </c>
      <c r="X1396" s="17">
        <v>0.22974900613930799</v>
      </c>
      <c r="Y1396" s="17">
        <v>0.21166345522036001</v>
      </c>
      <c r="Z1396" s="17">
        <v>0.22704947451798499</v>
      </c>
      <c r="AA1396" s="17">
        <v>0.226337108724283</v>
      </c>
      <c r="AB1396" s="17">
        <v>0.19891203858303699</v>
      </c>
      <c r="AC1396" s="17">
        <v>0.20660994918095699</v>
      </c>
      <c r="AD1396" s="17">
        <v>0.184257573183537</v>
      </c>
      <c r="AE1396" s="17"/>
      <c r="AF1396" s="17">
        <v>0.19967921976907399</v>
      </c>
      <c r="AG1396" s="17">
        <v>0.227146437706197</v>
      </c>
      <c r="AH1396" s="17"/>
      <c r="AI1396" s="17">
        <v>0.19940074128789601</v>
      </c>
      <c r="AJ1396" s="17">
        <v>0.21602485134691199</v>
      </c>
      <c r="AK1396" s="17"/>
      <c r="AL1396" s="17">
        <v>0.18411026060764499</v>
      </c>
      <c r="AM1396" s="17">
        <v>0.21289185999076499</v>
      </c>
      <c r="AN1396" s="17"/>
      <c r="AO1396" s="17">
        <v>0.22445057832186799</v>
      </c>
      <c r="AP1396" s="17">
        <v>0.207153750730419</v>
      </c>
    </row>
    <row r="1397" spans="2:42" x14ac:dyDescent="0.35">
      <c r="B1397" t="s">
        <v>513</v>
      </c>
      <c r="C1397" s="17">
        <v>0.16035204029793801</v>
      </c>
      <c r="D1397" s="17">
        <v>0.15116043920567601</v>
      </c>
      <c r="E1397" s="17">
        <v>0.168571176622763</v>
      </c>
      <c r="F1397" s="17"/>
      <c r="G1397" s="17">
        <v>0.107863359904819</v>
      </c>
      <c r="H1397" s="17">
        <v>7.3015924826941997E-2</v>
      </c>
      <c r="I1397" s="17">
        <v>9.9857264330438303E-2</v>
      </c>
      <c r="J1397" s="17">
        <v>0.176126440510215</v>
      </c>
      <c r="K1397" s="17">
        <v>0.210458974164136</v>
      </c>
      <c r="L1397" s="17">
        <v>0.26969231761460299</v>
      </c>
      <c r="M1397" s="17"/>
      <c r="N1397" s="17">
        <v>0.139439161490095</v>
      </c>
      <c r="O1397" s="17">
        <v>0.16582145680834001</v>
      </c>
      <c r="P1397" s="17">
        <v>0.16237260839217199</v>
      </c>
      <c r="Q1397" s="17">
        <v>0.17515648462890901</v>
      </c>
      <c r="R1397" s="17"/>
      <c r="S1397" s="17">
        <v>0.121472958414147</v>
      </c>
      <c r="T1397" s="17">
        <v>0.157347491785295</v>
      </c>
      <c r="U1397" s="17">
        <v>0.19153007458309401</v>
      </c>
      <c r="V1397" s="17">
        <v>0.157046455022642</v>
      </c>
      <c r="W1397" s="17">
        <v>0.15789847373153801</v>
      </c>
      <c r="X1397" s="17">
        <v>0.16468228496220899</v>
      </c>
      <c r="Y1397" s="17">
        <v>0.158249757180393</v>
      </c>
      <c r="Z1397" s="17">
        <v>0.117903025872221</v>
      </c>
      <c r="AA1397" s="17">
        <v>0.18474509744397699</v>
      </c>
      <c r="AB1397" s="17">
        <v>0.15973371242707099</v>
      </c>
      <c r="AC1397" s="17">
        <v>0.16858324429010499</v>
      </c>
      <c r="AD1397" s="17">
        <v>0.235112294675897</v>
      </c>
      <c r="AE1397" s="17"/>
      <c r="AF1397" s="17">
        <v>0.169695652131924</v>
      </c>
      <c r="AG1397" s="17">
        <v>0.14750956058190701</v>
      </c>
      <c r="AH1397" s="17"/>
      <c r="AI1397" s="17">
        <v>0.14610934895048799</v>
      </c>
      <c r="AJ1397" s="17">
        <v>0.16677310100376699</v>
      </c>
      <c r="AK1397" s="17"/>
      <c r="AL1397" s="17">
        <v>0.127033928972655</v>
      </c>
      <c r="AM1397" s="17">
        <v>0.162884067554462</v>
      </c>
      <c r="AN1397" s="17"/>
      <c r="AO1397" s="17">
        <v>0.15080294698663099</v>
      </c>
      <c r="AP1397" s="17">
        <v>0.16295531593021501</v>
      </c>
    </row>
    <row r="1398" spans="2:42" x14ac:dyDescent="0.35">
      <c r="B1398" t="s">
        <v>75</v>
      </c>
      <c r="C1398" s="17">
        <v>0.14994156137706299</v>
      </c>
      <c r="D1398" s="17">
        <v>0.13135088371735201</v>
      </c>
      <c r="E1398" s="17">
        <v>0.16856838073779901</v>
      </c>
      <c r="F1398" s="17"/>
      <c r="G1398" s="17">
        <v>0.11889716303872699</v>
      </c>
      <c r="H1398" s="17">
        <v>9.6478868787228597E-2</v>
      </c>
      <c r="I1398" s="17">
        <v>0.118106357003188</v>
      </c>
      <c r="J1398" s="17">
        <v>0.18036491250033601</v>
      </c>
      <c r="K1398" s="17">
        <v>0.20671392343424</v>
      </c>
      <c r="L1398" s="17">
        <v>0.177527718935274</v>
      </c>
      <c r="M1398" s="17"/>
      <c r="N1398" s="17">
        <v>9.5502376461924901E-2</v>
      </c>
      <c r="O1398" s="17">
        <v>0.134193604558243</v>
      </c>
      <c r="P1398" s="17">
        <v>0.163263711143324</v>
      </c>
      <c r="Q1398" s="17">
        <v>0.21145088130338799</v>
      </c>
      <c r="R1398" s="17"/>
      <c r="S1398" s="17">
        <v>0.12755180777679201</v>
      </c>
      <c r="T1398" s="17">
        <v>0.145486401402289</v>
      </c>
      <c r="U1398" s="17">
        <v>0.14908916642619</v>
      </c>
      <c r="V1398" s="17">
        <v>0.16570851085808</v>
      </c>
      <c r="W1398" s="17">
        <v>0.133223031340022</v>
      </c>
      <c r="X1398" s="17">
        <v>0.14591029727289601</v>
      </c>
      <c r="Y1398" s="17">
        <v>0.18708126000299399</v>
      </c>
      <c r="Z1398" s="17">
        <v>0.156163444861107</v>
      </c>
      <c r="AA1398" s="17">
        <v>0.12435494141086501</v>
      </c>
      <c r="AB1398" s="17">
        <v>0.19722905625593801</v>
      </c>
      <c r="AC1398" s="17">
        <v>0.157731720206092</v>
      </c>
      <c r="AD1398" s="17">
        <v>0.11115804836997099</v>
      </c>
      <c r="AE1398" s="17"/>
      <c r="AF1398" s="17">
        <v>0.14204472563044299</v>
      </c>
      <c r="AG1398" s="17">
        <v>0.15966030322615701</v>
      </c>
      <c r="AH1398" s="17"/>
      <c r="AI1398" s="17">
        <v>0.121758365372253</v>
      </c>
      <c r="AJ1398" s="17">
        <v>0.16264744736563799</v>
      </c>
      <c r="AK1398" s="17"/>
      <c r="AL1398" s="17">
        <v>0.16831288568982999</v>
      </c>
      <c r="AM1398" s="17">
        <v>0.14854542299922299</v>
      </c>
      <c r="AN1398" s="17"/>
      <c r="AO1398" s="17">
        <v>0.156856101139451</v>
      </c>
      <c r="AP1398" s="17">
        <v>0.148056518233697</v>
      </c>
    </row>
    <row r="1399" spans="2:42" x14ac:dyDescent="0.35"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/>
      <c r="AJ1399" s="17"/>
      <c r="AK1399" s="17"/>
      <c r="AL1399" s="17"/>
      <c r="AM1399" s="17"/>
      <c r="AN1399" s="17"/>
      <c r="AO1399" s="17"/>
      <c r="AP1399" s="17"/>
    </row>
    <row r="1400" spans="2:42" x14ac:dyDescent="0.35">
      <c r="B1400" s="6" t="s">
        <v>521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17"/>
      <c r="AI1400" s="17"/>
      <c r="AJ1400" s="17"/>
      <c r="AK1400" s="17"/>
      <c r="AL1400" s="17"/>
      <c r="AM1400" s="17"/>
      <c r="AN1400" s="17"/>
      <c r="AO1400" s="17"/>
      <c r="AP1400" s="17"/>
    </row>
    <row r="1401" spans="2:42" x14ac:dyDescent="0.35">
      <c r="B1401" s="24" t="s">
        <v>59</v>
      </c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7"/>
      <c r="AL1401" s="17"/>
      <c r="AM1401" s="17"/>
      <c r="AN1401" s="17"/>
      <c r="AO1401" s="17"/>
      <c r="AP1401" s="17"/>
    </row>
    <row r="1402" spans="2:42" x14ac:dyDescent="0.35">
      <c r="B1402" t="s">
        <v>510</v>
      </c>
      <c r="C1402" s="17">
        <v>0.193502176709517</v>
      </c>
      <c r="D1402" s="17">
        <v>0.23715059193661001</v>
      </c>
      <c r="E1402" s="17">
        <v>0.15154036713153199</v>
      </c>
      <c r="F1402" s="17"/>
      <c r="G1402" s="17">
        <v>0.28225285147241502</v>
      </c>
      <c r="H1402" s="17">
        <v>0.27147398174635001</v>
      </c>
      <c r="I1402" s="17">
        <v>0.22631997641450199</v>
      </c>
      <c r="J1402" s="17">
        <v>0.15409612897522801</v>
      </c>
      <c r="K1402" s="17">
        <v>0.14529527892256799</v>
      </c>
      <c r="L1402" s="17">
        <v>0.108019012700401</v>
      </c>
      <c r="M1402" s="17"/>
      <c r="N1402" s="17">
        <v>0.24525653984592299</v>
      </c>
      <c r="O1402" s="17">
        <v>0.18407665447546201</v>
      </c>
      <c r="P1402" s="17">
        <v>0.18599678235983</v>
      </c>
      <c r="Q1402" s="17">
        <v>0.153848928648568</v>
      </c>
      <c r="R1402" s="17"/>
      <c r="S1402" s="17">
        <v>0.26717266241704302</v>
      </c>
      <c r="T1402" s="17">
        <v>0.18916763996334399</v>
      </c>
      <c r="U1402" s="17">
        <v>0.19510718726148499</v>
      </c>
      <c r="V1402" s="17">
        <v>0.203601393260706</v>
      </c>
      <c r="W1402" s="17">
        <v>0.182226069746389</v>
      </c>
      <c r="X1402" s="17">
        <v>0.15162834790718699</v>
      </c>
      <c r="Y1402" s="17">
        <v>0.20204403978105701</v>
      </c>
      <c r="Z1402" s="17">
        <v>0.16796187827653</v>
      </c>
      <c r="AA1402" s="17">
        <v>0.193520341467874</v>
      </c>
      <c r="AB1402" s="17">
        <v>0.13082936584577501</v>
      </c>
      <c r="AC1402" s="17">
        <v>0.159901037893001</v>
      </c>
      <c r="AD1402" s="17">
        <v>0.24135561443042999</v>
      </c>
      <c r="AE1402" s="17"/>
      <c r="AF1402" s="17">
        <v>0.201186308431337</v>
      </c>
      <c r="AG1402" s="17">
        <v>0.183992307205429</v>
      </c>
      <c r="AH1402" s="17"/>
      <c r="AI1402" s="17">
        <v>0.23567468906382399</v>
      </c>
      <c r="AJ1402" s="17">
        <v>0.174489459566502</v>
      </c>
      <c r="AK1402" s="17"/>
      <c r="AL1402" s="17">
        <v>0.21398841204340099</v>
      </c>
      <c r="AM1402" s="17">
        <v>0.19194531456500599</v>
      </c>
      <c r="AN1402" s="17"/>
      <c r="AO1402" s="17">
        <v>0.19142163513052099</v>
      </c>
      <c r="AP1402" s="17">
        <v>0.19406937434995999</v>
      </c>
    </row>
    <row r="1403" spans="2:42" x14ac:dyDescent="0.35">
      <c r="B1403" t="s">
        <v>511</v>
      </c>
      <c r="C1403" s="17">
        <v>0.44078830062882102</v>
      </c>
      <c r="D1403" s="17">
        <v>0.43828990970000198</v>
      </c>
      <c r="E1403" s="17">
        <v>0.44180173142675</v>
      </c>
      <c r="F1403" s="17"/>
      <c r="G1403" s="17">
        <v>0.41078704269959099</v>
      </c>
      <c r="H1403" s="17">
        <v>0.46919598852906802</v>
      </c>
      <c r="I1403" s="17">
        <v>0.466302238076992</v>
      </c>
      <c r="J1403" s="17">
        <v>0.46294820100587503</v>
      </c>
      <c r="K1403" s="17">
        <v>0.44615331598213398</v>
      </c>
      <c r="L1403" s="17">
        <v>0.395257400107075</v>
      </c>
      <c r="M1403" s="17"/>
      <c r="N1403" s="17">
        <v>0.46164522099051197</v>
      </c>
      <c r="O1403" s="17">
        <v>0.441885382733468</v>
      </c>
      <c r="P1403" s="17">
        <v>0.42999980691630701</v>
      </c>
      <c r="Q1403" s="17">
        <v>0.425811936807377</v>
      </c>
      <c r="R1403" s="17"/>
      <c r="S1403" s="17">
        <v>0.44160923085147202</v>
      </c>
      <c r="T1403" s="17">
        <v>0.447836444508947</v>
      </c>
      <c r="U1403" s="17">
        <v>0.38264760188878699</v>
      </c>
      <c r="V1403" s="17">
        <v>0.43775027614852502</v>
      </c>
      <c r="W1403" s="17">
        <v>0.48609517989576001</v>
      </c>
      <c r="X1403" s="17">
        <v>0.44770888976187401</v>
      </c>
      <c r="Y1403" s="17">
        <v>0.41026939161541298</v>
      </c>
      <c r="Z1403" s="17">
        <v>0.46940018085200902</v>
      </c>
      <c r="AA1403" s="17">
        <v>0.44395110613116101</v>
      </c>
      <c r="AB1403" s="17">
        <v>0.47052405754606602</v>
      </c>
      <c r="AC1403" s="17">
        <v>0.443692266675832</v>
      </c>
      <c r="AD1403" s="17">
        <v>0.38167191501264702</v>
      </c>
      <c r="AE1403" s="17"/>
      <c r="AF1403" s="17">
        <v>0.42997680308880498</v>
      </c>
      <c r="AG1403" s="17">
        <v>0.45674389770207902</v>
      </c>
      <c r="AH1403" s="17"/>
      <c r="AI1403" s="17">
        <v>0.43780256276978702</v>
      </c>
      <c r="AJ1403" s="17">
        <v>0.44213436673225998</v>
      </c>
      <c r="AK1403" s="17"/>
      <c r="AL1403" s="17">
        <v>0.45696383185398498</v>
      </c>
      <c r="AM1403" s="17">
        <v>0.43955903269250202</v>
      </c>
      <c r="AN1403" s="17"/>
      <c r="AO1403" s="17">
        <v>0.432629109002243</v>
      </c>
      <c r="AP1403" s="17">
        <v>0.44301266099981101</v>
      </c>
    </row>
    <row r="1404" spans="2:42" x14ac:dyDescent="0.35">
      <c r="B1404" t="s">
        <v>512</v>
      </c>
      <c r="C1404" s="17">
        <v>0.136652630597802</v>
      </c>
      <c r="D1404" s="17">
        <v>0.11711633454392199</v>
      </c>
      <c r="E1404" s="17">
        <v>0.156142498464445</v>
      </c>
      <c r="F1404" s="17"/>
      <c r="G1404" s="17">
        <v>0.136590851096384</v>
      </c>
      <c r="H1404" s="17">
        <v>0.114393606044091</v>
      </c>
      <c r="I1404" s="17">
        <v>0.12627089203873201</v>
      </c>
      <c r="J1404" s="17">
        <v>0.147684352887062</v>
      </c>
      <c r="K1404" s="17">
        <v>0.127232224617084</v>
      </c>
      <c r="L1404" s="17">
        <v>0.16070180916107299</v>
      </c>
      <c r="M1404" s="17"/>
      <c r="N1404" s="17">
        <v>0.13070163578847999</v>
      </c>
      <c r="O1404" s="17">
        <v>0.138790214564049</v>
      </c>
      <c r="P1404" s="17">
        <v>0.14105323076085899</v>
      </c>
      <c r="Q1404" s="17">
        <v>0.138808974710075</v>
      </c>
      <c r="R1404" s="17"/>
      <c r="S1404" s="17">
        <v>0.11326548434928101</v>
      </c>
      <c r="T1404" s="17">
        <v>0.131524282322106</v>
      </c>
      <c r="U1404" s="17">
        <v>0.15867554745205001</v>
      </c>
      <c r="V1404" s="17">
        <v>0.108208907538972</v>
      </c>
      <c r="W1404" s="17">
        <v>0.124560653457389</v>
      </c>
      <c r="X1404" s="17">
        <v>0.15550804271216701</v>
      </c>
      <c r="Y1404" s="17">
        <v>0.15440546720048101</v>
      </c>
      <c r="Z1404" s="17">
        <v>0.154569251454509</v>
      </c>
      <c r="AA1404" s="17">
        <v>0.13074097022950801</v>
      </c>
      <c r="AB1404" s="17">
        <v>0.163179999562896</v>
      </c>
      <c r="AC1404" s="17">
        <v>0.14783605852680001</v>
      </c>
      <c r="AD1404" s="17">
        <v>0.118381033464503</v>
      </c>
      <c r="AE1404" s="17"/>
      <c r="AF1404" s="17">
        <v>0.13932422571637401</v>
      </c>
      <c r="AG1404" s="17">
        <v>0.13271225122202501</v>
      </c>
      <c r="AH1404" s="17"/>
      <c r="AI1404" s="17">
        <v>0.132531365823266</v>
      </c>
      <c r="AJ1404" s="17">
        <v>0.13851062854612101</v>
      </c>
      <c r="AK1404" s="17"/>
      <c r="AL1404" s="17">
        <v>0.11149585368214</v>
      </c>
      <c r="AM1404" s="17">
        <v>0.13856443298704599</v>
      </c>
      <c r="AN1404" s="17"/>
      <c r="AO1404" s="17">
        <v>0.144355742439157</v>
      </c>
      <c r="AP1404" s="17">
        <v>0.13455260678448799</v>
      </c>
    </row>
    <row r="1405" spans="2:42" x14ac:dyDescent="0.35">
      <c r="B1405" t="s">
        <v>513</v>
      </c>
      <c r="C1405" s="17">
        <v>0.117840659853062</v>
      </c>
      <c r="D1405" s="17">
        <v>0.112955497272084</v>
      </c>
      <c r="E1405" s="17">
        <v>0.12277110159625799</v>
      </c>
      <c r="F1405" s="17"/>
      <c r="G1405" s="17">
        <v>7.9421105314206195E-2</v>
      </c>
      <c r="H1405" s="17">
        <v>6.3651598631530901E-2</v>
      </c>
      <c r="I1405" s="17">
        <v>8.7773784877059002E-2</v>
      </c>
      <c r="J1405" s="17">
        <v>0.13165415733747701</v>
      </c>
      <c r="K1405" s="17">
        <v>0.13887966978500599</v>
      </c>
      <c r="L1405" s="17">
        <v>0.186989399996562</v>
      </c>
      <c r="M1405" s="17"/>
      <c r="N1405" s="17">
        <v>9.5720106818968198E-2</v>
      </c>
      <c r="O1405" s="17">
        <v>0.133586970475222</v>
      </c>
      <c r="P1405" s="17">
        <v>0.124309156554088</v>
      </c>
      <c r="Q1405" s="17">
        <v>0.121254620864805</v>
      </c>
      <c r="R1405" s="17"/>
      <c r="S1405" s="17">
        <v>0.101039807682094</v>
      </c>
      <c r="T1405" s="17">
        <v>0.129755884000815</v>
      </c>
      <c r="U1405" s="17">
        <v>0.11988475176105901</v>
      </c>
      <c r="V1405" s="17">
        <v>0.12530659263572899</v>
      </c>
      <c r="W1405" s="17">
        <v>0.12926862895896599</v>
      </c>
      <c r="X1405" s="17">
        <v>0.121721041964652</v>
      </c>
      <c r="Y1405" s="17">
        <v>0.112380301046069</v>
      </c>
      <c r="Z1405" s="17">
        <v>8.0044308195718603E-2</v>
      </c>
      <c r="AA1405" s="17">
        <v>0.13298444905683199</v>
      </c>
      <c r="AB1405" s="17">
        <v>9.3634704452806194E-2</v>
      </c>
      <c r="AC1405" s="17">
        <v>0.109837177743345</v>
      </c>
      <c r="AD1405" s="17">
        <v>0.17378309623372401</v>
      </c>
      <c r="AE1405" s="17"/>
      <c r="AF1405" s="17">
        <v>0.11920731556443299</v>
      </c>
      <c r="AG1405" s="17">
        <v>0.115388647247401</v>
      </c>
      <c r="AH1405" s="17"/>
      <c r="AI1405" s="17">
        <v>0.113149536376147</v>
      </c>
      <c r="AJ1405" s="17">
        <v>0.119955568327099</v>
      </c>
      <c r="AK1405" s="17"/>
      <c r="AL1405" s="17">
        <v>0.110991089861119</v>
      </c>
      <c r="AM1405" s="17">
        <v>0.118361196498905</v>
      </c>
      <c r="AN1405" s="17"/>
      <c r="AO1405" s="17">
        <v>0.12866337223236399</v>
      </c>
      <c r="AP1405" s="17">
        <v>0.114890169948557</v>
      </c>
    </row>
    <row r="1406" spans="2:42" x14ac:dyDescent="0.35">
      <c r="B1406" t="s">
        <v>75</v>
      </c>
      <c r="C1406" s="17">
        <v>0.111216232210797</v>
      </c>
      <c r="D1406" s="17">
        <v>9.4487666547381596E-2</v>
      </c>
      <c r="E1406" s="17">
        <v>0.127744301381015</v>
      </c>
      <c r="F1406" s="17"/>
      <c r="G1406" s="17">
        <v>9.0948149417402993E-2</v>
      </c>
      <c r="H1406" s="17">
        <v>8.1284825048960493E-2</v>
      </c>
      <c r="I1406" s="17">
        <v>9.3333108592715805E-2</v>
      </c>
      <c r="J1406" s="17">
        <v>0.103617159794359</v>
      </c>
      <c r="K1406" s="17">
        <v>0.14243951069320901</v>
      </c>
      <c r="L1406" s="17">
        <v>0.149032378034889</v>
      </c>
      <c r="M1406" s="17"/>
      <c r="N1406" s="17">
        <v>6.6676496556115905E-2</v>
      </c>
      <c r="O1406" s="17">
        <v>0.10166077775179901</v>
      </c>
      <c r="P1406" s="17">
        <v>0.118641023408916</v>
      </c>
      <c r="Q1406" s="17">
        <v>0.16027553896917501</v>
      </c>
      <c r="R1406" s="17"/>
      <c r="S1406" s="17">
        <v>7.6912814700109397E-2</v>
      </c>
      <c r="T1406" s="17">
        <v>0.101715749204789</v>
      </c>
      <c r="U1406" s="17">
        <v>0.14368491163661901</v>
      </c>
      <c r="V1406" s="17">
        <v>0.12513283041606801</v>
      </c>
      <c r="W1406" s="17">
        <v>7.7849467941496803E-2</v>
      </c>
      <c r="X1406" s="17">
        <v>0.123433677654121</v>
      </c>
      <c r="Y1406" s="17">
        <v>0.120900800356979</v>
      </c>
      <c r="Z1406" s="17">
        <v>0.128024381221233</v>
      </c>
      <c r="AA1406" s="17">
        <v>9.8803133114625102E-2</v>
      </c>
      <c r="AB1406" s="17">
        <v>0.141831872592457</v>
      </c>
      <c r="AC1406" s="17">
        <v>0.13873345916102101</v>
      </c>
      <c r="AD1406" s="17">
        <v>8.48083408586955E-2</v>
      </c>
      <c r="AE1406" s="17"/>
      <c r="AF1406" s="17">
        <v>0.110305347199052</v>
      </c>
      <c r="AG1406" s="17">
        <v>0.111162896623066</v>
      </c>
      <c r="AH1406" s="17"/>
      <c r="AI1406" s="17">
        <v>8.0841845966975995E-2</v>
      </c>
      <c r="AJ1406" s="17">
        <v>0.12490997682801799</v>
      </c>
      <c r="AK1406" s="17"/>
      <c r="AL1406" s="17">
        <v>0.106560812559355</v>
      </c>
      <c r="AM1406" s="17">
        <v>0.111570023256542</v>
      </c>
      <c r="AN1406" s="17"/>
      <c r="AO1406" s="17">
        <v>0.102930141195716</v>
      </c>
      <c r="AP1406" s="17">
        <v>0.113475187917184</v>
      </c>
    </row>
    <row r="1407" spans="2:42" x14ac:dyDescent="0.35"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7"/>
      <c r="AL1407" s="17"/>
      <c r="AM1407" s="17"/>
      <c r="AN1407" s="17"/>
      <c r="AO1407" s="17"/>
      <c r="AP1407" s="17"/>
    </row>
    <row r="1408" spans="2:42" x14ac:dyDescent="0.35">
      <c r="B1408" s="6" t="s">
        <v>536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/>
      <c r="AJ1408" s="17"/>
      <c r="AK1408" s="17"/>
      <c r="AL1408" s="17"/>
      <c r="AM1408" s="17"/>
      <c r="AN1408" s="17"/>
      <c r="AO1408" s="17"/>
      <c r="AP1408" s="17"/>
    </row>
    <row r="1409" spans="2:42" x14ac:dyDescent="0.35">
      <c r="B1409" s="24" t="s">
        <v>59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/>
      <c r="AJ1409" s="17"/>
      <c r="AK1409" s="17"/>
      <c r="AL1409" s="17"/>
      <c r="AM1409" s="17"/>
      <c r="AN1409" s="17"/>
      <c r="AO1409" s="17"/>
      <c r="AP1409" s="17"/>
    </row>
    <row r="1410" spans="2:42" x14ac:dyDescent="0.35">
      <c r="B1410" t="s">
        <v>529</v>
      </c>
      <c r="C1410" s="17">
        <v>0.107056372616118</v>
      </c>
      <c r="D1410" s="17">
        <v>0.123806314037558</v>
      </c>
      <c r="E1410" s="17">
        <v>9.0728883157048995E-2</v>
      </c>
      <c r="F1410" s="17"/>
      <c r="G1410" s="17">
        <v>0.201976630570152</v>
      </c>
      <c r="H1410" s="17">
        <v>0.201147116731661</v>
      </c>
      <c r="I1410" s="17">
        <v>0.13429097265527501</v>
      </c>
      <c r="J1410" s="17">
        <v>6.2424563511465997E-2</v>
      </c>
      <c r="K1410" s="17">
        <v>5.8826905934462298E-2</v>
      </c>
      <c r="L1410" s="17">
        <v>1.30767331242739E-2</v>
      </c>
      <c r="M1410" s="17"/>
      <c r="N1410" s="17">
        <v>0.13519693344691899</v>
      </c>
      <c r="O1410" s="17">
        <v>9.6997195176613996E-2</v>
      </c>
      <c r="P1410" s="17">
        <v>9.55041431821744E-2</v>
      </c>
      <c r="Q1410" s="17">
        <v>9.7361499071161595E-2</v>
      </c>
      <c r="R1410" s="17"/>
      <c r="S1410" s="17">
        <v>0.196359225521715</v>
      </c>
      <c r="T1410" s="17">
        <v>9.2623543326457503E-2</v>
      </c>
      <c r="U1410" s="17">
        <v>9.2187390175029305E-2</v>
      </c>
      <c r="V1410" s="17">
        <v>9.3668200082430098E-2</v>
      </c>
      <c r="W1410" s="17">
        <v>0.105816201753734</v>
      </c>
      <c r="X1410" s="17">
        <v>0.112807955040669</v>
      </c>
      <c r="Y1410" s="17">
        <v>0.10082995730800701</v>
      </c>
      <c r="Z1410" s="17">
        <v>6.5217672570260302E-2</v>
      </c>
      <c r="AA1410" s="17">
        <v>6.8370490792325697E-2</v>
      </c>
      <c r="AB1410" s="17">
        <v>8.0844860919306594E-2</v>
      </c>
      <c r="AC1410" s="17">
        <v>0.11249745109600701</v>
      </c>
      <c r="AD1410" s="17">
        <v>0.102318188279216</v>
      </c>
      <c r="AE1410" s="17"/>
      <c r="AF1410" s="17">
        <v>0.11081522357967299</v>
      </c>
      <c r="AG1410" s="17">
        <v>0.102175181885456</v>
      </c>
      <c r="AH1410" s="17"/>
      <c r="AI1410" s="17">
        <v>0.13633390840255699</v>
      </c>
      <c r="AJ1410" s="17">
        <v>9.3857123259677697E-2</v>
      </c>
      <c r="AK1410" s="17"/>
      <c r="AL1410" s="17">
        <v>0.139067474613225</v>
      </c>
      <c r="AM1410" s="17">
        <v>0.104623672215524</v>
      </c>
      <c r="AN1410" s="17"/>
      <c r="AO1410" s="17">
        <v>0.121163484510769</v>
      </c>
      <c r="AP1410" s="17">
        <v>0.103210489091902</v>
      </c>
    </row>
    <row r="1411" spans="2:42" x14ac:dyDescent="0.35">
      <c r="B1411" t="s">
        <v>530</v>
      </c>
      <c r="C1411" s="17">
        <v>0.31999574787281998</v>
      </c>
      <c r="D1411" s="17">
        <v>0.329445281026922</v>
      </c>
      <c r="E1411" s="17">
        <v>0.31123617082605798</v>
      </c>
      <c r="F1411" s="17"/>
      <c r="G1411" s="17">
        <v>0.38164475808522103</v>
      </c>
      <c r="H1411" s="17">
        <v>0.44257967054019798</v>
      </c>
      <c r="I1411" s="17">
        <v>0.42061301743337198</v>
      </c>
      <c r="J1411" s="17">
        <v>0.350673114356649</v>
      </c>
      <c r="K1411" s="17">
        <v>0.19573929501885101</v>
      </c>
      <c r="L1411" s="17">
        <v>0.15504966184056301</v>
      </c>
      <c r="M1411" s="17"/>
      <c r="N1411" s="17">
        <v>0.36462722617258497</v>
      </c>
      <c r="O1411" s="17">
        <v>0.33941474276172101</v>
      </c>
      <c r="P1411" s="17">
        <v>0.30453787231284102</v>
      </c>
      <c r="Q1411" s="17">
        <v>0.26388277416945799</v>
      </c>
      <c r="R1411" s="17"/>
      <c r="S1411" s="17">
        <v>0.34007619480611501</v>
      </c>
      <c r="T1411" s="17">
        <v>0.312299506362754</v>
      </c>
      <c r="U1411" s="17">
        <v>0.25654835323899799</v>
      </c>
      <c r="V1411" s="17">
        <v>0.28326685407298302</v>
      </c>
      <c r="W1411" s="17">
        <v>0.384421481230657</v>
      </c>
      <c r="X1411" s="17">
        <v>0.28369110122784602</v>
      </c>
      <c r="Y1411" s="17">
        <v>0.28926368363817001</v>
      </c>
      <c r="Z1411" s="17">
        <v>0.36276252652621199</v>
      </c>
      <c r="AA1411" s="17">
        <v>0.36561029580455701</v>
      </c>
      <c r="AB1411" s="17">
        <v>0.32048002669231501</v>
      </c>
      <c r="AC1411" s="17">
        <v>0.30659298854030698</v>
      </c>
      <c r="AD1411" s="17">
        <v>0.37665682256355398</v>
      </c>
      <c r="AE1411" s="17"/>
      <c r="AF1411" s="17">
        <v>0.31316579976306702</v>
      </c>
      <c r="AG1411" s="17">
        <v>0.33015951909514002</v>
      </c>
      <c r="AH1411" s="17"/>
      <c r="AI1411" s="17">
        <v>0.36979470787451801</v>
      </c>
      <c r="AJ1411" s="17">
        <v>0.29754478425523601</v>
      </c>
      <c r="AK1411" s="17"/>
      <c r="AL1411" s="17">
        <v>0.361809301055874</v>
      </c>
      <c r="AM1411" s="17">
        <v>0.31681810507914498</v>
      </c>
      <c r="AN1411" s="17"/>
      <c r="AO1411" s="17">
        <v>0.33078814313393601</v>
      </c>
      <c r="AP1411" s="17">
        <v>0.31705352302683298</v>
      </c>
    </row>
    <row r="1412" spans="2:42" x14ac:dyDescent="0.35">
      <c r="B1412" t="s">
        <v>531</v>
      </c>
      <c r="C1412" s="17">
        <v>0.203776595134148</v>
      </c>
      <c r="D1412" s="17">
        <v>0.19538186866580701</v>
      </c>
      <c r="E1412" s="17">
        <v>0.21016321481543199</v>
      </c>
      <c r="F1412" s="17"/>
      <c r="G1412" s="17">
        <v>0.19637008914085</v>
      </c>
      <c r="H1412" s="17">
        <v>0.16146918220280901</v>
      </c>
      <c r="I1412" s="17">
        <v>0.18732790579254899</v>
      </c>
      <c r="J1412" s="17">
        <v>0.204172259069127</v>
      </c>
      <c r="K1412" s="17">
        <v>0.234890838462957</v>
      </c>
      <c r="L1412" s="17">
        <v>0.23551230728814901</v>
      </c>
      <c r="M1412" s="17"/>
      <c r="N1412" s="17">
        <v>0.204338619967734</v>
      </c>
      <c r="O1412" s="17">
        <v>0.211371178375486</v>
      </c>
      <c r="P1412" s="17">
        <v>0.18239452008434401</v>
      </c>
      <c r="Q1412" s="17">
        <v>0.21560571060193701</v>
      </c>
      <c r="R1412" s="17"/>
      <c r="S1412" s="17">
        <v>0.19268134004318399</v>
      </c>
      <c r="T1412" s="17">
        <v>0.21102437311891001</v>
      </c>
      <c r="U1412" s="17">
        <v>0.21362970554577701</v>
      </c>
      <c r="V1412" s="17">
        <v>0.19858129318672399</v>
      </c>
      <c r="W1412" s="17">
        <v>0.15788701692867499</v>
      </c>
      <c r="X1412" s="17">
        <v>0.25460974969119399</v>
      </c>
      <c r="Y1412" s="17">
        <v>0.19256083734919999</v>
      </c>
      <c r="Z1412" s="17">
        <v>0.186697083254562</v>
      </c>
      <c r="AA1412" s="17">
        <v>0.20567265596126</v>
      </c>
      <c r="AB1412" s="17">
        <v>0.223783080431875</v>
      </c>
      <c r="AC1412" s="17">
        <v>0.19840679909760001</v>
      </c>
      <c r="AD1412" s="17">
        <v>0.16250830394646601</v>
      </c>
      <c r="AE1412" s="17"/>
      <c r="AF1412" s="17">
        <v>0.21443053454092001</v>
      </c>
      <c r="AG1412" s="17">
        <v>0.189656378284488</v>
      </c>
      <c r="AH1412" s="17"/>
      <c r="AI1412" s="17">
        <v>0.19772254210148399</v>
      </c>
      <c r="AJ1412" s="17">
        <v>0.20650595583506701</v>
      </c>
      <c r="AK1412" s="17"/>
      <c r="AL1412" s="17">
        <v>0.19422362173508601</v>
      </c>
      <c r="AM1412" s="17">
        <v>0.204502578332629</v>
      </c>
      <c r="AN1412" s="17"/>
      <c r="AO1412" s="17">
        <v>0.21581940965622701</v>
      </c>
      <c r="AP1412" s="17">
        <v>0.20049348075173401</v>
      </c>
    </row>
    <row r="1413" spans="2:42" x14ac:dyDescent="0.35">
      <c r="B1413" t="s">
        <v>532</v>
      </c>
      <c r="C1413" s="17">
        <v>0.286241116156007</v>
      </c>
      <c r="D1413" s="17">
        <v>0.27885243662766301</v>
      </c>
      <c r="E1413" s="17">
        <v>0.29478148281059702</v>
      </c>
      <c r="F1413" s="17"/>
      <c r="G1413" s="17">
        <v>0.12651494691798401</v>
      </c>
      <c r="H1413" s="17">
        <v>0.10832116282877</v>
      </c>
      <c r="I1413" s="17">
        <v>0.176621871762425</v>
      </c>
      <c r="J1413" s="17">
        <v>0.30341574011347999</v>
      </c>
      <c r="K1413" s="17">
        <v>0.41633176056264198</v>
      </c>
      <c r="L1413" s="17">
        <v>0.52658255889422101</v>
      </c>
      <c r="M1413" s="17"/>
      <c r="N1413" s="17">
        <v>0.238561950606485</v>
      </c>
      <c r="O1413" s="17">
        <v>0.280233287865567</v>
      </c>
      <c r="P1413" s="17">
        <v>0.31646807839096902</v>
      </c>
      <c r="Q1413" s="17">
        <v>0.31871393177812102</v>
      </c>
      <c r="R1413" s="17"/>
      <c r="S1413" s="17">
        <v>0.189202410943456</v>
      </c>
      <c r="T1413" s="17">
        <v>0.31464168451139601</v>
      </c>
      <c r="U1413" s="17">
        <v>0.34546336832822699</v>
      </c>
      <c r="V1413" s="17">
        <v>0.33184154450569803</v>
      </c>
      <c r="W1413" s="17">
        <v>0.26557065514690797</v>
      </c>
      <c r="X1413" s="17">
        <v>0.25531747385758302</v>
      </c>
      <c r="Y1413" s="17">
        <v>0.32331432026812501</v>
      </c>
      <c r="Z1413" s="17">
        <v>0.27552300433332499</v>
      </c>
      <c r="AA1413" s="17">
        <v>0.29260831420252698</v>
      </c>
      <c r="AB1413" s="17">
        <v>0.28727769235946599</v>
      </c>
      <c r="AC1413" s="17">
        <v>0.32441368053456299</v>
      </c>
      <c r="AD1413" s="17">
        <v>0.28734172809249597</v>
      </c>
      <c r="AE1413" s="17"/>
      <c r="AF1413" s="17">
        <v>0.28693672046727098</v>
      </c>
      <c r="AG1413" s="17">
        <v>0.28543820560682498</v>
      </c>
      <c r="AH1413" s="17"/>
      <c r="AI1413" s="17">
        <v>0.22652807414512199</v>
      </c>
      <c r="AJ1413" s="17">
        <v>0.31316166497140102</v>
      </c>
      <c r="AK1413" s="17"/>
      <c r="AL1413" s="17">
        <v>0.203078855062087</v>
      </c>
      <c r="AM1413" s="17">
        <v>0.29256107558432498</v>
      </c>
      <c r="AN1413" s="17"/>
      <c r="AO1413" s="17">
        <v>0.25921129490447098</v>
      </c>
      <c r="AP1413" s="17">
        <v>0.29360999115962899</v>
      </c>
    </row>
    <row r="1414" spans="2:42" x14ac:dyDescent="0.35">
      <c r="B1414" t="s">
        <v>75</v>
      </c>
      <c r="C1414" s="17">
        <v>8.2930168220907305E-2</v>
      </c>
      <c r="D1414" s="17">
        <v>7.2514099642050495E-2</v>
      </c>
      <c r="E1414" s="17">
        <v>9.3090248390863398E-2</v>
      </c>
      <c r="F1414" s="17"/>
      <c r="G1414" s="17">
        <v>9.3493575285792496E-2</v>
      </c>
      <c r="H1414" s="17">
        <v>8.6482867696562396E-2</v>
      </c>
      <c r="I1414" s="17">
        <v>8.1146232356380202E-2</v>
      </c>
      <c r="J1414" s="17">
        <v>7.9314322949278093E-2</v>
      </c>
      <c r="K1414" s="17">
        <v>9.4211200021086905E-2</v>
      </c>
      <c r="L1414" s="17">
        <v>6.9778738852793398E-2</v>
      </c>
      <c r="M1414" s="17"/>
      <c r="N1414" s="17">
        <v>5.7275269806276598E-2</v>
      </c>
      <c r="O1414" s="17">
        <v>7.1983595820613103E-2</v>
      </c>
      <c r="P1414" s="17">
        <v>0.101095386029671</v>
      </c>
      <c r="Q1414" s="17">
        <v>0.104436084379322</v>
      </c>
      <c r="R1414" s="17"/>
      <c r="S1414" s="17">
        <v>8.1680828685529699E-2</v>
      </c>
      <c r="T1414" s="17">
        <v>6.9410892680482394E-2</v>
      </c>
      <c r="U1414" s="17">
        <v>9.2171182711968294E-2</v>
      </c>
      <c r="V1414" s="17">
        <v>9.2642108152164504E-2</v>
      </c>
      <c r="W1414" s="17">
        <v>8.6304644940026307E-2</v>
      </c>
      <c r="X1414" s="17">
        <v>9.3573720182707404E-2</v>
      </c>
      <c r="Y1414" s="17">
        <v>9.4031201436497597E-2</v>
      </c>
      <c r="Z1414" s="17">
        <v>0.10979971331564101</v>
      </c>
      <c r="AA1414" s="17">
        <v>6.7738243239329796E-2</v>
      </c>
      <c r="AB1414" s="17">
        <v>8.7614339597036198E-2</v>
      </c>
      <c r="AC1414" s="17">
        <v>5.8089080731522101E-2</v>
      </c>
      <c r="AD1414" s="17">
        <v>7.1174957118266699E-2</v>
      </c>
      <c r="AE1414" s="17"/>
      <c r="AF1414" s="17">
        <v>7.4651721649068803E-2</v>
      </c>
      <c r="AG1414" s="17">
        <v>9.2570715128090203E-2</v>
      </c>
      <c r="AH1414" s="17"/>
      <c r="AI1414" s="17">
        <v>6.9620767476318401E-2</v>
      </c>
      <c r="AJ1414" s="17">
        <v>8.8930471678618297E-2</v>
      </c>
      <c r="AK1414" s="17"/>
      <c r="AL1414" s="17">
        <v>0.10182074753372899</v>
      </c>
      <c r="AM1414" s="17">
        <v>8.1494568788375896E-2</v>
      </c>
      <c r="AN1414" s="17"/>
      <c r="AO1414" s="17">
        <v>7.3017667794596897E-2</v>
      </c>
      <c r="AP1414" s="17">
        <v>8.5632515969902498E-2</v>
      </c>
    </row>
    <row r="1415" spans="2:42" x14ac:dyDescent="0.35">
      <c r="B1415" t="s">
        <v>533</v>
      </c>
      <c r="C1415" s="17">
        <v>0.42705212048893798</v>
      </c>
      <c r="D1415" s="17">
        <v>0.45325159506447998</v>
      </c>
      <c r="E1415" s="17">
        <v>0.401965053983107</v>
      </c>
      <c r="F1415" s="17"/>
      <c r="G1415" s="17">
        <v>0.58362138865537305</v>
      </c>
      <c r="H1415" s="17">
        <v>0.64372678727185895</v>
      </c>
      <c r="I1415" s="17">
        <v>0.55490399008864699</v>
      </c>
      <c r="J1415" s="17">
        <v>0.41309767786811502</v>
      </c>
      <c r="K1415" s="17">
        <v>0.254566200953314</v>
      </c>
      <c r="L1415" s="17">
        <v>0.168126394964837</v>
      </c>
      <c r="M1415" s="17"/>
      <c r="N1415" s="17">
        <v>0.49982415961950399</v>
      </c>
      <c r="O1415" s="17">
        <v>0.43641193793833499</v>
      </c>
      <c r="P1415" s="17">
        <v>0.400042015495016</v>
      </c>
      <c r="Q1415" s="17">
        <v>0.36124427324061897</v>
      </c>
      <c r="R1415" s="17"/>
      <c r="S1415" s="17">
        <v>0.53643542032782998</v>
      </c>
      <c r="T1415" s="17">
        <v>0.404923049689211</v>
      </c>
      <c r="U1415" s="17">
        <v>0.34873574341402702</v>
      </c>
      <c r="V1415" s="17">
        <v>0.37693505415541301</v>
      </c>
      <c r="W1415" s="17">
        <v>0.49023768298439102</v>
      </c>
      <c r="X1415" s="17">
        <v>0.396499056268515</v>
      </c>
      <c r="Y1415" s="17">
        <v>0.39009364094617699</v>
      </c>
      <c r="Z1415" s="17">
        <v>0.427980199096472</v>
      </c>
      <c r="AA1415" s="17">
        <v>0.433980786596882</v>
      </c>
      <c r="AB1415" s="17">
        <v>0.40132488761162199</v>
      </c>
      <c r="AC1415" s="17">
        <v>0.41909043963631498</v>
      </c>
      <c r="AD1415" s="17">
        <v>0.47897501084277</v>
      </c>
      <c r="AE1415" s="17"/>
      <c r="AF1415" s="17">
        <v>0.42398102334274002</v>
      </c>
      <c r="AG1415" s="17">
        <v>0.43233470098059601</v>
      </c>
      <c r="AH1415" s="17"/>
      <c r="AI1415" s="17">
        <v>0.50612861627707495</v>
      </c>
      <c r="AJ1415" s="17">
        <v>0.39140190751491399</v>
      </c>
      <c r="AK1415" s="17"/>
      <c r="AL1415" s="17">
        <v>0.50087677566909805</v>
      </c>
      <c r="AM1415" s="17">
        <v>0.42144177729466997</v>
      </c>
      <c r="AN1415" s="17"/>
      <c r="AO1415" s="17">
        <v>0.45195162764470498</v>
      </c>
      <c r="AP1415" s="17">
        <v>0.42026401211873499</v>
      </c>
    </row>
    <row r="1416" spans="2:42" x14ac:dyDescent="0.35">
      <c r="B1416" t="s">
        <v>534</v>
      </c>
      <c r="C1416" s="17">
        <v>0.49001771129015498</v>
      </c>
      <c r="D1416" s="17">
        <v>0.47423430529346999</v>
      </c>
      <c r="E1416" s="17">
        <v>0.504944697626029</v>
      </c>
      <c r="F1416" s="17"/>
      <c r="G1416" s="17">
        <v>0.32288503605883401</v>
      </c>
      <c r="H1416" s="17">
        <v>0.269790345031579</v>
      </c>
      <c r="I1416" s="17">
        <v>0.36394977755497299</v>
      </c>
      <c r="J1416" s="17">
        <v>0.507587999182607</v>
      </c>
      <c r="K1416" s="17">
        <v>0.65122259902559898</v>
      </c>
      <c r="L1416" s="17">
        <v>0.76209486618236999</v>
      </c>
      <c r="M1416" s="17"/>
      <c r="N1416" s="17">
        <v>0.44290057057422</v>
      </c>
      <c r="O1416" s="17">
        <v>0.49160446624105197</v>
      </c>
      <c r="P1416" s="17">
        <v>0.498862598475313</v>
      </c>
      <c r="Q1416" s="17">
        <v>0.53431964238005802</v>
      </c>
      <c r="R1416" s="17"/>
      <c r="S1416" s="17">
        <v>0.38188375098664001</v>
      </c>
      <c r="T1416" s="17">
        <v>0.52566605763030605</v>
      </c>
      <c r="U1416" s="17">
        <v>0.55909307387400398</v>
      </c>
      <c r="V1416" s="17">
        <v>0.53042283769242204</v>
      </c>
      <c r="W1416" s="17">
        <v>0.42345767207558299</v>
      </c>
      <c r="X1416" s="17">
        <v>0.50992722354877795</v>
      </c>
      <c r="Y1416" s="17">
        <v>0.51587515761732505</v>
      </c>
      <c r="Z1416" s="17">
        <v>0.46222008758788702</v>
      </c>
      <c r="AA1416" s="17">
        <v>0.49828097016378797</v>
      </c>
      <c r="AB1416" s="17">
        <v>0.51106077279134199</v>
      </c>
      <c r="AC1416" s="17">
        <v>0.52282047963216305</v>
      </c>
      <c r="AD1416" s="17">
        <v>0.44985003203896301</v>
      </c>
      <c r="AE1416" s="17"/>
      <c r="AF1416" s="17">
        <v>0.50136725500819102</v>
      </c>
      <c r="AG1416" s="17">
        <v>0.47509458389131298</v>
      </c>
      <c r="AH1416" s="17"/>
      <c r="AI1416" s="17">
        <v>0.42425061624660598</v>
      </c>
      <c r="AJ1416" s="17">
        <v>0.519667620806468</v>
      </c>
      <c r="AK1416" s="17"/>
      <c r="AL1416" s="17">
        <v>0.39730247679717301</v>
      </c>
      <c r="AM1416" s="17">
        <v>0.49706365391695401</v>
      </c>
      <c r="AN1416" s="17"/>
      <c r="AO1416" s="17">
        <v>0.47503070456069801</v>
      </c>
      <c r="AP1416" s="17">
        <v>0.494103471911362</v>
      </c>
    </row>
    <row r="1417" spans="2:42" x14ac:dyDescent="0.35">
      <c r="B1417" t="s">
        <v>256</v>
      </c>
      <c r="C1417" s="17">
        <v>-6.29655908012169E-2</v>
      </c>
      <c r="D1417" s="17">
        <v>-2.0982710228989999E-2</v>
      </c>
      <c r="E1417" s="17">
        <v>-0.102979643642922</v>
      </c>
      <c r="F1417" s="17"/>
      <c r="G1417" s="17">
        <v>0.26073635259653899</v>
      </c>
      <c r="H1417" s="17">
        <v>0.37393644224028</v>
      </c>
      <c r="I1417" s="17">
        <v>0.19095421253367401</v>
      </c>
      <c r="J1417" s="17">
        <v>-9.4490321314492295E-2</v>
      </c>
      <c r="K1417" s="17">
        <v>-0.39665639807228598</v>
      </c>
      <c r="L1417" s="17">
        <v>-0.59396847121753304</v>
      </c>
      <c r="M1417" s="17"/>
      <c r="N1417" s="17">
        <v>5.6923589045283898E-2</v>
      </c>
      <c r="O1417" s="17">
        <v>-5.51925283027173E-2</v>
      </c>
      <c r="P1417" s="17">
        <v>-9.8820582980297098E-2</v>
      </c>
      <c r="Q1417" s="17">
        <v>-0.17307536913943899</v>
      </c>
      <c r="R1417" s="17"/>
      <c r="S1417" s="17">
        <v>0.15455166934119</v>
      </c>
      <c r="T1417" s="17">
        <v>-0.12074300794109501</v>
      </c>
      <c r="U1417" s="17">
        <v>-0.21035733045997701</v>
      </c>
      <c r="V1417" s="17">
        <v>-0.15348778353700901</v>
      </c>
      <c r="W1417" s="17">
        <v>6.6780010908808002E-2</v>
      </c>
      <c r="X1417" s="17">
        <v>-0.113428167280262</v>
      </c>
      <c r="Y1417" s="17">
        <v>-0.12578151667114801</v>
      </c>
      <c r="Z1417" s="17">
        <v>-3.4239888491414697E-2</v>
      </c>
      <c r="AA1417" s="17">
        <v>-6.43001835669052E-2</v>
      </c>
      <c r="AB1417" s="17">
        <v>-0.10973588517971999</v>
      </c>
      <c r="AC1417" s="17">
        <v>-0.103730039995849</v>
      </c>
      <c r="AD1417" s="17">
        <v>2.9124978803807801E-2</v>
      </c>
      <c r="AE1417" s="17"/>
      <c r="AF1417" s="17">
        <v>-7.7386231665450694E-2</v>
      </c>
      <c r="AG1417" s="17">
        <v>-4.2759882910716897E-2</v>
      </c>
      <c r="AH1417" s="17"/>
      <c r="AI1417" s="17">
        <v>8.1878000030468606E-2</v>
      </c>
      <c r="AJ1417" s="17">
        <v>-0.12826571329155501</v>
      </c>
      <c r="AK1417" s="17"/>
      <c r="AL1417" s="17">
        <v>0.103574298871925</v>
      </c>
      <c r="AM1417" s="17">
        <v>-7.5621876622284298E-2</v>
      </c>
      <c r="AN1417" s="17"/>
      <c r="AO1417" s="17">
        <v>-2.3079076915993701E-2</v>
      </c>
      <c r="AP1417" s="17">
        <v>-7.3839459792627099E-2</v>
      </c>
    </row>
    <row r="1418" spans="2:42" x14ac:dyDescent="0.35"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  <c r="AA1418" s="17"/>
      <c r="AB1418" s="17"/>
      <c r="AC1418" s="17"/>
      <c r="AD1418" s="17"/>
      <c r="AE1418" s="17"/>
      <c r="AF1418" s="17"/>
      <c r="AG1418" s="17"/>
      <c r="AH1418" s="17"/>
      <c r="AI1418" s="17"/>
      <c r="AJ1418" s="17"/>
      <c r="AK1418" s="17"/>
      <c r="AL1418" s="17"/>
      <c r="AM1418" s="17"/>
      <c r="AN1418" s="17"/>
      <c r="AO1418" s="17"/>
      <c r="AP1418" s="17"/>
    </row>
    <row r="1419" spans="2:42" x14ac:dyDescent="0.35">
      <c r="B1419" s="6" t="s">
        <v>537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/>
      <c r="AO1419" s="17"/>
      <c r="AP1419" s="17"/>
    </row>
    <row r="1420" spans="2:42" x14ac:dyDescent="0.35">
      <c r="B1420" s="24" t="s">
        <v>59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  <c r="AD1420" s="17"/>
      <c r="AE1420" s="17"/>
      <c r="AF1420" s="17"/>
      <c r="AG1420" s="17"/>
      <c r="AH1420" s="17"/>
      <c r="AI1420" s="17"/>
      <c r="AJ1420" s="17"/>
      <c r="AK1420" s="17"/>
      <c r="AL1420" s="17"/>
      <c r="AM1420" s="17"/>
      <c r="AN1420" s="17"/>
      <c r="AO1420" s="17"/>
      <c r="AP1420" s="17"/>
    </row>
    <row r="1421" spans="2:42" x14ac:dyDescent="0.35">
      <c r="B1421" t="s">
        <v>529</v>
      </c>
      <c r="C1421" s="17">
        <v>8.8033244466472801E-2</v>
      </c>
      <c r="D1421" s="17">
        <v>0.108912527971589</v>
      </c>
      <c r="E1421" s="17">
        <v>6.7536344788686697E-2</v>
      </c>
      <c r="F1421" s="17"/>
      <c r="G1421" s="17">
        <v>0.166058526703837</v>
      </c>
      <c r="H1421" s="17">
        <v>0.1737089872008</v>
      </c>
      <c r="I1421" s="17">
        <v>9.9698411979277604E-2</v>
      </c>
      <c r="J1421" s="17">
        <v>6.1625851159550597E-2</v>
      </c>
      <c r="K1421" s="17">
        <v>3.0298819565082399E-2</v>
      </c>
      <c r="L1421" s="17">
        <v>1.6486842541142601E-2</v>
      </c>
      <c r="M1421" s="17"/>
      <c r="N1421" s="17">
        <v>0.123327464922087</v>
      </c>
      <c r="O1421" s="17">
        <v>7.9239904974809705E-2</v>
      </c>
      <c r="P1421" s="17">
        <v>7.8482378251981996E-2</v>
      </c>
      <c r="Q1421" s="17">
        <v>6.8627373854721799E-2</v>
      </c>
      <c r="R1421" s="17"/>
      <c r="S1421" s="17">
        <v>0.154509918421491</v>
      </c>
      <c r="T1421" s="17">
        <v>6.1945862644576397E-2</v>
      </c>
      <c r="U1421" s="17">
        <v>6.2079894383149599E-2</v>
      </c>
      <c r="V1421" s="17">
        <v>6.9212367746146794E-2</v>
      </c>
      <c r="W1421" s="17">
        <v>0.101761941390099</v>
      </c>
      <c r="X1421" s="17">
        <v>0.124262974400801</v>
      </c>
      <c r="Y1421" s="17">
        <v>8.5847881200519199E-2</v>
      </c>
      <c r="Z1421" s="17">
        <v>7.3650332578766103E-2</v>
      </c>
      <c r="AA1421" s="17">
        <v>6.8143110980902602E-2</v>
      </c>
      <c r="AB1421" s="17">
        <v>6.2445463230583698E-2</v>
      </c>
      <c r="AC1421" s="17">
        <v>8.4511638826082106E-2</v>
      </c>
      <c r="AD1421" s="17">
        <v>5.6382468305894398E-2</v>
      </c>
      <c r="AE1421" s="17"/>
      <c r="AF1421" s="17">
        <v>8.6916267773779393E-2</v>
      </c>
      <c r="AG1421" s="17">
        <v>9.0320258375811396E-2</v>
      </c>
      <c r="AH1421" s="17"/>
      <c r="AI1421" s="17">
        <v>0.11628059533215</v>
      </c>
      <c r="AJ1421" s="17">
        <v>7.5298435415103004E-2</v>
      </c>
      <c r="AK1421" s="17"/>
      <c r="AL1421" s="17">
        <v>0.101512159705821</v>
      </c>
      <c r="AM1421" s="17">
        <v>8.7008907269168601E-2</v>
      </c>
      <c r="AN1421" s="17"/>
      <c r="AO1421" s="17">
        <v>8.1057758086028095E-2</v>
      </c>
      <c r="AP1421" s="17">
        <v>8.9934902888429397E-2</v>
      </c>
    </row>
    <row r="1422" spans="2:42" x14ac:dyDescent="0.35">
      <c r="B1422" t="s">
        <v>530</v>
      </c>
      <c r="C1422" s="17">
        <v>0.29214801596961898</v>
      </c>
      <c r="D1422" s="17">
        <v>0.30563428275660298</v>
      </c>
      <c r="E1422" s="17">
        <v>0.27798943041711699</v>
      </c>
      <c r="F1422" s="17"/>
      <c r="G1422" s="17">
        <v>0.37809811277822702</v>
      </c>
      <c r="H1422" s="17">
        <v>0.39691437616805603</v>
      </c>
      <c r="I1422" s="17">
        <v>0.392053127378723</v>
      </c>
      <c r="J1422" s="17">
        <v>0.27475044304164398</v>
      </c>
      <c r="K1422" s="17">
        <v>0.219216016096795</v>
      </c>
      <c r="L1422" s="17">
        <v>0.13070918340611401</v>
      </c>
      <c r="M1422" s="17"/>
      <c r="N1422" s="17">
        <v>0.34892270692156302</v>
      </c>
      <c r="O1422" s="17">
        <v>0.28825490552824901</v>
      </c>
      <c r="P1422" s="17">
        <v>0.27685772591367502</v>
      </c>
      <c r="Q1422" s="17">
        <v>0.24527052065107699</v>
      </c>
      <c r="R1422" s="17"/>
      <c r="S1422" s="17">
        <v>0.36267320779803802</v>
      </c>
      <c r="T1422" s="17">
        <v>0.27938702472560001</v>
      </c>
      <c r="U1422" s="17">
        <v>0.26833671889842198</v>
      </c>
      <c r="V1422" s="17">
        <v>0.294766265294652</v>
      </c>
      <c r="W1422" s="17">
        <v>0.29506857520858598</v>
      </c>
      <c r="X1422" s="17">
        <v>0.24612710655307399</v>
      </c>
      <c r="Y1422" s="17">
        <v>0.26093017820451297</v>
      </c>
      <c r="Z1422" s="17">
        <v>0.33427541530567201</v>
      </c>
      <c r="AA1422" s="17">
        <v>0.27656530055195899</v>
      </c>
      <c r="AB1422" s="17">
        <v>0.27191572265654601</v>
      </c>
      <c r="AC1422" s="17">
        <v>0.30591883458616997</v>
      </c>
      <c r="AD1422" s="17">
        <v>0.32798975937934399</v>
      </c>
      <c r="AE1422" s="17"/>
      <c r="AF1422" s="17">
        <v>0.28953019414968101</v>
      </c>
      <c r="AG1422" s="17">
        <v>0.29572830984970899</v>
      </c>
      <c r="AH1422" s="17"/>
      <c r="AI1422" s="17">
        <v>0.32369338908502199</v>
      </c>
      <c r="AJ1422" s="17">
        <v>0.27792635302539498</v>
      </c>
      <c r="AK1422" s="17"/>
      <c r="AL1422" s="17">
        <v>0.28856530965875099</v>
      </c>
      <c r="AM1422" s="17">
        <v>0.292420285605274</v>
      </c>
      <c r="AN1422" s="17"/>
      <c r="AO1422" s="17">
        <v>0.29354160534925899</v>
      </c>
      <c r="AP1422" s="17">
        <v>0.291768095368244</v>
      </c>
    </row>
    <row r="1423" spans="2:42" x14ac:dyDescent="0.35">
      <c r="B1423" t="s">
        <v>531</v>
      </c>
      <c r="C1423" s="17">
        <v>0.21950288567628101</v>
      </c>
      <c r="D1423" s="17">
        <v>0.22038497188905201</v>
      </c>
      <c r="E1423" s="17">
        <v>0.22023313050353599</v>
      </c>
      <c r="F1423" s="17"/>
      <c r="G1423" s="17">
        <v>0.213508408846736</v>
      </c>
      <c r="H1423" s="17">
        <v>0.20131062429928501</v>
      </c>
      <c r="I1423" s="17">
        <v>0.22253934027790101</v>
      </c>
      <c r="J1423" s="17">
        <v>0.247623030314891</v>
      </c>
      <c r="K1423" s="17">
        <v>0.21845984376365801</v>
      </c>
      <c r="L1423" s="17">
        <v>0.21376350905054101</v>
      </c>
      <c r="M1423" s="17"/>
      <c r="N1423" s="17">
        <v>0.21845389853140099</v>
      </c>
      <c r="O1423" s="17">
        <v>0.23032781101769101</v>
      </c>
      <c r="P1423" s="17">
        <v>0.21044833454433001</v>
      </c>
      <c r="Q1423" s="17">
        <v>0.21907810824572499</v>
      </c>
      <c r="R1423" s="17"/>
      <c r="S1423" s="17">
        <v>0.18235626209477199</v>
      </c>
      <c r="T1423" s="17">
        <v>0.21685014184180901</v>
      </c>
      <c r="U1423" s="17">
        <v>0.22099655295350601</v>
      </c>
      <c r="V1423" s="17">
        <v>0.22216511033058201</v>
      </c>
      <c r="W1423" s="17">
        <v>0.27127940798869998</v>
      </c>
      <c r="X1423" s="17">
        <v>0.21006473799433301</v>
      </c>
      <c r="Y1423" s="17">
        <v>0.18311236185670501</v>
      </c>
      <c r="Z1423" s="17">
        <v>0.20913455911030199</v>
      </c>
      <c r="AA1423" s="17">
        <v>0.244751472550328</v>
      </c>
      <c r="AB1423" s="17">
        <v>0.24662991160258599</v>
      </c>
      <c r="AC1423" s="17">
        <v>0.21213261586825399</v>
      </c>
      <c r="AD1423" s="17">
        <v>0.248823919732023</v>
      </c>
      <c r="AE1423" s="17"/>
      <c r="AF1423" s="17">
        <v>0.227000258127626</v>
      </c>
      <c r="AG1423" s="17">
        <v>0.209600386421507</v>
      </c>
      <c r="AH1423" s="17"/>
      <c r="AI1423" s="17">
        <v>0.205467114159503</v>
      </c>
      <c r="AJ1423" s="17">
        <v>0.22583066030565399</v>
      </c>
      <c r="AK1423" s="17"/>
      <c r="AL1423" s="17">
        <v>0.22597353471488599</v>
      </c>
      <c r="AM1423" s="17">
        <v>0.21901114532602001</v>
      </c>
      <c r="AN1423" s="17"/>
      <c r="AO1423" s="17">
        <v>0.22999872821086101</v>
      </c>
      <c r="AP1423" s="17">
        <v>0.21664150709093</v>
      </c>
    </row>
    <row r="1424" spans="2:42" x14ac:dyDescent="0.35">
      <c r="B1424" t="s">
        <v>532</v>
      </c>
      <c r="C1424" s="17">
        <v>0.30875545847376101</v>
      </c>
      <c r="D1424" s="17">
        <v>0.29554576956385198</v>
      </c>
      <c r="E1424" s="17">
        <v>0.32111157107138699</v>
      </c>
      <c r="F1424" s="17"/>
      <c r="G1424" s="17">
        <v>0.13937812185050699</v>
      </c>
      <c r="H1424" s="17">
        <v>0.136541069416242</v>
      </c>
      <c r="I1424" s="17">
        <v>0.20154326059903899</v>
      </c>
      <c r="J1424" s="17">
        <v>0.32140257406528799</v>
      </c>
      <c r="K1424" s="17">
        <v>0.42431224500356501</v>
      </c>
      <c r="L1424" s="17">
        <v>0.56236184928847599</v>
      </c>
      <c r="M1424" s="17"/>
      <c r="N1424" s="17">
        <v>0.25796096470698099</v>
      </c>
      <c r="O1424" s="17">
        <v>0.32686456264008401</v>
      </c>
      <c r="P1424" s="17">
        <v>0.31178029642244798</v>
      </c>
      <c r="Q1424" s="17">
        <v>0.34500748404974901</v>
      </c>
      <c r="R1424" s="17"/>
      <c r="S1424" s="17">
        <v>0.219416187121905</v>
      </c>
      <c r="T1424" s="17">
        <v>0.34927911942194501</v>
      </c>
      <c r="U1424" s="17">
        <v>0.34273760748964899</v>
      </c>
      <c r="V1424" s="17">
        <v>0.33028660971191198</v>
      </c>
      <c r="W1424" s="17">
        <v>0.28914440431523403</v>
      </c>
      <c r="X1424" s="17">
        <v>0.31749733215423998</v>
      </c>
      <c r="Y1424" s="17">
        <v>0.34610001684313502</v>
      </c>
      <c r="Z1424" s="17">
        <v>0.28729401435701302</v>
      </c>
      <c r="AA1424" s="17">
        <v>0.323075822857953</v>
      </c>
      <c r="AB1424" s="17">
        <v>0.29964048470872101</v>
      </c>
      <c r="AC1424" s="17">
        <v>0.32889157625611798</v>
      </c>
      <c r="AD1424" s="17">
        <v>0.284285964571866</v>
      </c>
      <c r="AE1424" s="17"/>
      <c r="AF1424" s="17">
        <v>0.30855049336323298</v>
      </c>
      <c r="AG1424" s="17">
        <v>0.30944561004287102</v>
      </c>
      <c r="AH1424" s="17"/>
      <c r="AI1424" s="17">
        <v>0.27672525846600698</v>
      </c>
      <c r="AJ1424" s="17">
        <v>0.32319569688463401</v>
      </c>
      <c r="AK1424" s="17"/>
      <c r="AL1424" s="17">
        <v>0.28155184209727802</v>
      </c>
      <c r="AM1424" s="17">
        <v>0.31082281149593</v>
      </c>
      <c r="AN1424" s="17"/>
      <c r="AO1424" s="17">
        <v>0.303095747626768</v>
      </c>
      <c r="AP1424" s="17">
        <v>0.31029840991987101</v>
      </c>
    </row>
    <row r="1425" spans="2:42" x14ac:dyDescent="0.35">
      <c r="B1425" t="s">
        <v>75</v>
      </c>
      <c r="C1425" s="17">
        <v>9.15603954138655E-2</v>
      </c>
      <c r="D1425" s="17">
        <v>6.9522447818903793E-2</v>
      </c>
      <c r="E1425" s="17">
        <v>0.113129523219274</v>
      </c>
      <c r="F1425" s="17"/>
      <c r="G1425" s="17">
        <v>0.102956829820693</v>
      </c>
      <c r="H1425" s="17">
        <v>9.1524942915617399E-2</v>
      </c>
      <c r="I1425" s="17">
        <v>8.4165859765058401E-2</v>
      </c>
      <c r="J1425" s="17">
        <v>9.4598101418626193E-2</v>
      </c>
      <c r="K1425" s="17">
        <v>0.1077130755709</v>
      </c>
      <c r="L1425" s="17">
        <v>7.6678615713725598E-2</v>
      </c>
      <c r="M1425" s="17"/>
      <c r="N1425" s="17">
        <v>5.1334964917969302E-2</v>
      </c>
      <c r="O1425" s="17">
        <v>7.53128158391662E-2</v>
      </c>
      <c r="P1425" s="17">
        <v>0.122431264867565</v>
      </c>
      <c r="Q1425" s="17">
        <v>0.122016513198728</v>
      </c>
      <c r="R1425" s="17"/>
      <c r="S1425" s="17">
        <v>8.1044424563793294E-2</v>
      </c>
      <c r="T1425" s="17">
        <v>9.2537851366069401E-2</v>
      </c>
      <c r="U1425" s="17">
        <v>0.105849226275273</v>
      </c>
      <c r="V1425" s="17">
        <v>8.3569646916707402E-2</v>
      </c>
      <c r="W1425" s="17">
        <v>4.27456710973819E-2</v>
      </c>
      <c r="X1425" s="17">
        <v>0.102047848897552</v>
      </c>
      <c r="Y1425" s="17">
        <v>0.124009561895128</v>
      </c>
      <c r="Z1425" s="17">
        <v>9.5645678648246593E-2</v>
      </c>
      <c r="AA1425" s="17">
        <v>8.7464293058856807E-2</v>
      </c>
      <c r="AB1425" s="17">
        <v>0.119368417801564</v>
      </c>
      <c r="AC1425" s="17">
        <v>6.8545334463375504E-2</v>
      </c>
      <c r="AD1425" s="17">
        <v>8.2517888010873106E-2</v>
      </c>
      <c r="AE1425" s="17"/>
      <c r="AF1425" s="17">
        <v>8.8002786585680906E-2</v>
      </c>
      <c r="AG1425" s="17">
        <v>9.4905435310101302E-2</v>
      </c>
      <c r="AH1425" s="17"/>
      <c r="AI1425" s="17">
        <v>7.7833642957318497E-2</v>
      </c>
      <c r="AJ1425" s="17">
        <v>9.7748854369213198E-2</v>
      </c>
      <c r="AK1425" s="17"/>
      <c r="AL1425" s="17">
        <v>0.102397153823264</v>
      </c>
      <c r="AM1425" s="17">
        <v>9.0736850303607605E-2</v>
      </c>
      <c r="AN1425" s="17"/>
      <c r="AO1425" s="17">
        <v>9.2306160727083295E-2</v>
      </c>
      <c r="AP1425" s="17">
        <v>9.1357084732525906E-2</v>
      </c>
    </row>
    <row r="1426" spans="2:42" x14ac:dyDescent="0.35">
      <c r="B1426" t="s">
        <v>533</v>
      </c>
      <c r="C1426" s="17">
        <v>0.38018126043609202</v>
      </c>
      <c r="D1426" s="17">
        <v>0.41454681072819199</v>
      </c>
      <c r="E1426" s="17">
        <v>0.34552577520580402</v>
      </c>
      <c r="F1426" s="17"/>
      <c r="G1426" s="17">
        <v>0.54415663948206405</v>
      </c>
      <c r="H1426" s="17">
        <v>0.570623363368855</v>
      </c>
      <c r="I1426" s="17">
        <v>0.49175153935800098</v>
      </c>
      <c r="J1426" s="17">
        <v>0.33637629420119503</v>
      </c>
      <c r="K1426" s="17">
        <v>0.24951483566187799</v>
      </c>
      <c r="L1426" s="17">
        <v>0.147196025947257</v>
      </c>
      <c r="M1426" s="17"/>
      <c r="N1426" s="17">
        <v>0.47225017184364998</v>
      </c>
      <c r="O1426" s="17">
        <v>0.36749481050305899</v>
      </c>
      <c r="P1426" s="17">
        <v>0.35534010416565698</v>
      </c>
      <c r="Q1426" s="17">
        <v>0.31389789450579902</v>
      </c>
      <c r="R1426" s="17"/>
      <c r="S1426" s="17">
        <v>0.517183126219529</v>
      </c>
      <c r="T1426" s="17">
        <v>0.34133288737017697</v>
      </c>
      <c r="U1426" s="17">
        <v>0.33041661328157201</v>
      </c>
      <c r="V1426" s="17">
        <v>0.36397863304079903</v>
      </c>
      <c r="W1426" s="17">
        <v>0.39683051659868501</v>
      </c>
      <c r="X1426" s="17">
        <v>0.37039008095387499</v>
      </c>
      <c r="Y1426" s="17">
        <v>0.34677805940503198</v>
      </c>
      <c r="Z1426" s="17">
        <v>0.40792574788443797</v>
      </c>
      <c r="AA1426" s="17">
        <v>0.34470841153286103</v>
      </c>
      <c r="AB1426" s="17">
        <v>0.33436118588712999</v>
      </c>
      <c r="AC1426" s="17">
        <v>0.39043047341225201</v>
      </c>
      <c r="AD1426" s="17">
        <v>0.38437222768523799</v>
      </c>
      <c r="AE1426" s="17"/>
      <c r="AF1426" s="17">
        <v>0.37644646192345999</v>
      </c>
      <c r="AG1426" s="17">
        <v>0.38604856822551997</v>
      </c>
      <c r="AH1426" s="17"/>
      <c r="AI1426" s="17">
        <v>0.439973984417172</v>
      </c>
      <c r="AJ1426" s="17">
        <v>0.35322478844049798</v>
      </c>
      <c r="AK1426" s="17"/>
      <c r="AL1426" s="17">
        <v>0.39007746936457199</v>
      </c>
      <c r="AM1426" s="17">
        <v>0.37942919287444199</v>
      </c>
      <c r="AN1426" s="17"/>
      <c r="AO1426" s="17">
        <v>0.37459936343528699</v>
      </c>
      <c r="AP1426" s="17">
        <v>0.38170299825667298</v>
      </c>
    </row>
    <row r="1427" spans="2:42" x14ac:dyDescent="0.35">
      <c r="B1427" t="s">
        <v>534</v>
      </c>
      <c r="C1427" s="17">
        <v>0.52825834415004302</v>
      </c>
      <c r="D1427" s="17">
        <v>0.51593074145290396</v>
      </c>
      <c r="E1427" s="17">
        <v>0.54134470157492198</v>
      </c>
      <c r="F1427" s="17"/>
      <c r="G1427" s="17">
        <v>0.35288653069724302</v>
      </c>
      <c r="H1427" s="17">
        <v>0.33785169371552798</v>
      </c>
      <c r="I1427" s="17">
        <v>0.424082600876941</v>
      </c>
      <c r="J1427" s="17">
        <v>0.56902560438017902</v>
      </c>
      <c r="K1427" s="17">
        <v>0.64277208876722303</v>
      </c>
      <c r="L1427" s="17">
        <v>0.77612535833901697</v>
      </c>
      <c r="M1427" s="17"/>
      <c r="N1427" s="17">
        <v>0.476414863238381</v>
      </c>
      <c r="O1427" s="17">
        <v>0.55719237365777496</v>
      </c>
      <c r="P1427" s="17">
        <v>0.52222863096677796</v>
      </c>
      <c r="Q1427" s="17">
        <v>0.56408559229547295</v>
      </c>
      <c r="R1427" s="17"/>
      <c r="S1427" s="17">
        <v>0.40177244921667699</v>
      </c>
      <c r="T1427" s="17">
        <v>0.56612926126375396</v>
      </c>
      <c r="U1427" s="17">
        <v>0.56373416044315505</v>
      </c>
      <c r="V1427" s="17">
        <v>0.55245172004249299</v>
      </c>
      <c r="W1427" s="17">
        <v>0.56042381230393301</v>
      </c>
      <c r="X1427" s="17">
        <v>0.52756207014857304</v>
      </c>
      <c r="Y1427" s="17">
        <v>0.52921237869983995</v>
      </c>
      <c r="Z1427" s="17">
        <v>0.496428573467315</v>
      </c>
      <c r="AA1427" s="17">
        <v>0.56782729540828203</v>
      </c>
      <c r="AB1427" s="17">
        <v>0.54627039631130603</v>
      </c>
      <c r="AC1427" s="17">
        <v>0.54102419212437203</v>
      </c>
      <c r="AD1427" s="17">
        <v>0.53310988430388895</v>
      </c>
      <c r="AE1427" s="17"/>
      <c r="AF1427" s="17">
        <v>0.53555075149085896</v>
      </c>
      <c r="AG1427" s="17">
        <v>0.51904599646437899</v>
      </c>
      <c r="AH1427" s="17"/>
      <c r="AI1427" s="17">
        <v>0.48219237262550901</v>
      </c>
      <c r="AJ1427" s="17">
        <v>0.54902635719028803</v>
      </c>
      <c r="AK1427" s="17"/>
      <c r="AL1427" s="17">
        <v>0.50752537681216403</v>
      </c>
      <c r="AM1427" s="17">
        <v>0.52983395682195</v>
      </c>
      <c r="AN1427" s="17"/>
      <c r="AO1427" s="17">
        <v>0.53309447583762903</v>
      </c>
      <c r="AP1427" s="17">
        <v>0.52693991701080101</v>
      </c>
    </row>
    <row r="1428" spans="2:42" x14ac:dyDescent="0.35">
      <c r="B1428" t="s">
        <v>256</v>
      </c>
      <c r="C1428" s="17">
        <v>-0.14807708371395101</v>
      </c>
      <c r="D1428" s="17">
        <v>-0.101383930724712</v>
      </c>
      <c r="E1428" s="17">
        <v>-0.19581892636911799</v>
      </c>
      <c r="F1428" s="17"/>
      <c r="G1428" s="17">
        <v>0.19127010878482101</v>
      </c>
      <c r="H1428" s="17">
        <v>0.23277166965332799</v>
      </c>
      <c r="I1428" s="17">
        <v>6.7668938481060301E-2</v>
      </c>
      <c r="J1428" s="17">
        <v>-0.23264931017898399</v>
      </c>
      <c r="K1428" s="17">
        <v>-0.39325725310534498</v>
      </c>
      <c r="L1428" s="17">
        <v>-0.62892933239175997</v>
      </c>
      <c r="M1428" s="17"/>
      <c r="N1428" s="17">
        <v>-4.1646913947316899E-3</v>
      </c>
      <c r="O1428" s="17">
        <v>-0.189697563154716</v>
      </c>
      <c r="P1428" s="17">
        <v>-0.16688852680112101</v>
      </c>
      <c r="Q1428" s="17">
        <v>-0.25018769778967398</v>
      </c>
      <c r="R1428" s="17"/>
      <c r="S1428" s="17">
        <v>0.115410677002852</v>
      </c>
      <c r="T1428" s="17">
        <v>-0.22479637389357701</v>
      </c>
      <c r="U1428" s="17">
        <v>-0.23331754716158401</v>
      </c>
      <c r="V1428" s="17">
        <v>-0.18847308700169399</v>
      </c>
      <c r="W1428" s="17">
        <v>-0.163593295705249</v>
      </c>
      <c r="X1428" s="17">
        <v>-0.15717198919469799</v>
      </c>
      <c r="Y1428" s="17">
        <v>-0.182434319294807</v>
      </c>
      <c r="Z1428" s="17">
        <v>-8.8502825582876796E-2</v>
      </c>
      <c r="AA1428" s="17">
        <v>-0.223118883875421</v>
      </c>
      <c r="AB1428" s="17">
        <v>-0.21190921042417599</v>
      </c>
      <c r="AC1428" s="17">
        <v>-0.15059371871211999</v>
      </c>
      <c r="AD1428" s="17">
        <v>-0.14873765661864999</v>
      </c>
      <c r="AE1428" s="17"/>
      <c r="AF1428" s="17">
        <v>-0.159104289567399</v>
      </c>
      <c r="AG1428" s="17">
        <v>-0.13299742823885799</v>
      </c>
      <c r="AH1428" s="17"/>
      <c r="AI1428" s="17">
        <v>-4.2218388208337197E-2</v>
      </c>
      <c r="AJ1428" s="17">
        <v>-0.19580156874978999</v>
      </c>
      <c r="AK1428" s="17"/>
      <c r="AL1428" s="17">
        <v>-0.117447907447592</v>
      </c>
      <c r="AM1428" s="17">
        <v>-0.15040476394750801</v>
      </c>
      <c r="AN1428" s="17"/>
      <c r="AO1428" s="17">
        <v>-0.15849511240234199</v>
      </c>
      <c r="AP1428" s="17">
        <v>-0.145236918754128</v>
      </c>
    </row>
    <row r="1429" spans="2:42" x14ac:dyDescent="0.35"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7"/>
      <c r="AF1429" s="17"/>
      <c r="AG1429" s="17"/>
      <c r="AH1429" s="17"/>
      <c r="AI1429" s="17"/>
      <c r="AJ1429" s="17"/>
      <c r="AK1429" s="17"/>
      <c r="AL1429" s="17"/>
      <c r="AM1429" s="17"/>
      <c r="AN1429" s="17"/>
      <c r="AO1429" s="17"/>
      <c r="AP1429" s="17"/>
    </row>
    <row r="1430" spans="2:42" x14ac:dyDescent="0.35">
      <c r="B1430" s="6" t="s">
        <v>538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7"/>
      <c r="AB1430" s="17"/>
      <c r="AC1430" s="17"/>
      <c r="AD1430" s="17"/>
      <c r="AE1430" s="17"/>
      <c r="AF1430" s="17"/>
      <c r="AG1430" s="17"/>
      <c r="AH1430" s="17"/>
      <c r="AI1430" s="17"/>
      <c r="AJ1430" s="17"/>
      <c r="AK1430" s="17"/>
      <c r="AL1430" s="17"/>
      <c r="AM1430" s="17"/>
      <c r="AN1430" s="17"/>
      <c r="AO1430" s="17"/>
      <c r="AP1430" s="17"/>
    </row>
    <row r="1431" spans="2:42" x14ac:dyDescent="0.35">
      <c r="B1431" s="24" t="s">
        <v>59</v>
      </c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  <c r="AD1431" s="17"/>
      <c r="AE1431" s="17"/>
      <c r="AF1431" s="17"/>
      <c r="AG1431" s="17"/>
      <c r="AH1431" s="17"/>
      <c r="AI1431" s="17"/>
      <c r="AJ1431" s="17"/>
      <c r="AK1431" s="17"/>
      <c r="AL1431" s="17"/>
      <c r="AM1431" s="17"/>
      <c r="AN1431" s="17"/>
      <c r="AO1431" s="17"/>
      <c r="AP1431" s="17"/>
    </row>
    <row r="1432" spans="2:42" x14ac:dyDescent="0.35">
      <c r="B1432" t="s">
        <v>529</v>
      </c>
      <c r="C1432" s="17">
        <v>8.5514046180486997E-2</v>
      </c>
      <c r="D1432" s="17">
        <v>0.105081395185898</v>
      </c>
      <c r="E1432" s="17">
        <v>6.6279727740709296E-2</v>
      </c>
      <c r="F1432" s="17"/>
      <c r="G1432" s="17">
        <v>0.157233084856682</v>
      </c>
      <c r="H1432" s="17">
        <v>0.187163938428166</v>
      </c>
      <c r="I1432" s="17">
        <v>0.10249065323984299</v>
      </c>
      <c r="J1432" s="17">
        <v>4.8322069372983598E-2</v>
      </c>
      <c r="K1432" s="17">
        <v>2.8918342660152901E-2</v>
      </c>
      <c r="L1432" s="17">
        <v>8.8025961621404306E-3</v>
      </c>
      <c r="M1432" s="17"/>
      <c r="N1432" s="17">
        <v>0.118180079561618</v>
      </c>
      <c r="O1432" s="17">
        <v>7.5729822814994893E-2</v>
      </c>
      <c r="P1432" s="17">
        <v>7.7098759876951403E-2</v>
      </c>
      <c r="Q1432" s="17">
        <v>6.7598335675731702E-2</v>
      </c>
      <c r="R1432" s="17"/>
      <c r="S1432" s="17">
        <v>0.147918972962722</v>
      </c>
      <c r="T1432" s="17">
        <v>6.3947147193168102E-2</v>
      </c>
      <c r="U1432" s="17">
        <v>4.9746317616862198E-2</v>
      </c>
      <c r="V1432" s="17">
        <v>7.6191280348198498E-2</v>
      </c>
      <c r="W1432" s="17">
        <v>7.7180469929440304E-2</v>
      </c>
      <c r="X1432" s="17">
        <v>0.101507828805244</v>
      </c>
      <c r="Y1432" s="17">
        <v>9.43419276060843E-2</v>
      </c>
      <c r="Z1432" s="17">
        <v>8.3668147671530593E-2</v>
      </c>
      <c r="AA1432" s="17">
        <v>6.3854006920313802E-2</v>
      </c>
      <c r="AB1432" s="17">
        <v>8.4411331997306105E-2</v>
      </c>
      <c r="AC1432" s="17">
        <v>9.6548697652279206E-2</v>
      </c>
      <c r="AD1432" s="17">
        <v>2.59261161240181E-2</v>
      </c>
      <c r="AE1432" s="17"/>
      <c r="AF1432" s="17">
        <v>9.1769131718331204E-2</v>
      </c>
      <c r="AG1432" s="17">
        <v>7.78283750242761E-2</v>
      </c>
      <c r="AH1432" s="17"/>
      <c r="AI1432" s="17">
        <v>0.113042409903234</v>
      </c>
      <c r="AJ1432" s="17">
        <v>7.3103379524598694E-2</v>
      </c>
      <c r="AK1432" s="17"/>
      <c r="AL1432" s="17">
        <v>0.117561892476385</v>
      </c>
      <c r="AM1432" s="17">
        <v>8.3078553377732206E-2</v>
      </c>
      <c r="AN1432" s="17"/>
      <c r="AO1432" s="17">
        <v>8.6726341032449195E-2</v>
      </c>
      <c r="AP1432" s="17">
        <v>8.51835501276825E-2</v>
      </c>
    </row>
    <row r="1433" spans="2:42" x14ac:dyDescent="0.35">
      <c r="B1433" t="s">
        <v>530</v>
      </c>
      <c r="C1433" s="17">
        <v>0.25981336032802899</v>
      </c>
      <c r="D1433" s="17">
        <v>0.27379432602966403</v>
      </c>
      <c r="E1433" s="17">
        <v>0.24478524572051699</v>
      </c>
      <c r="F1433" s="17"/>
      <c r="G1433" s="17">
        <v>0.35716224031446803</v>
      </c>
      <c r="H1433" s="17">
        <v>0.37957279105202901</v>
      </c>
      <c r="I1433" s="17">
        <v>0.34042874515287602</v>
      </c>
      <c r="J1433" s="17">
        <v>0.24543763981202599</v>
      </c>
      <c r="K1433" s="17">
        <v>0.180274003895943</v>
      </c>
      <c r="L1433" s="17">
        <v>9.6178753121308497E-2</v>
      </c>
      <c r="M1433" s="17"/>
      <c r="N1433" s="17">
        <v>0.32309413971594098</v>
      </c>
      <c r="O1433" s="17">
        <v>0.25196459688918899</v>
      </c>
      <c r="P1433" s="17">
        <v>0.243558139522388</v>
      </c>
      <c r="Q1433" s="17">
        <v>0.21329388987231099</v>
      </c>
      <c r="R1433" s="17"/>
      <c r="S1433" s="17">
        <v>0.32239753929321402</v>
      </c>
      <c r="T1433" s="17">
        <v>0.23876915467228499</v>
      </c>
      <c r="U1433" s="17">
        <v>0.25442911542329699</v>
      </c>
      <c r="V1433" s="17">
        <v>0.23177468260831699</v>
      </c>
      <c r="W1433" s="17">
        <v>0.305681864304719</v>
      </c>
      <c r="X1433" s="17">
        <v>0.27861211566413002</v>
      </c>
      <c r="Y1433" s="17">
        <v>0.20239056737560801</v>
      </c>
      <c r="Z1433" s="17">
        <v>0.25409024980135703</v>
      </c>
      <c r="AA1433" s="17">
        <v>0.25807253524662499</v>
      </c>
      <c r="AB1433" s="17">
        <v>0.23322070229253</v>
      </c>
      <c r="AC1433" s="17">
        <v>0.193155727919364</v>
      </c>
      <c r="AD1433" s="17">
        <v>0.35213960889317902</v>
      </c>
      <c r="AE1433" s="17"/>
      <c r="AF1433" s="17">
        <v>0.256245107433065</v>
      </c>
      <c r="AG1433" s="17">
        <v>0.26428636007050199</v>
      </c>
      <c r="AH1433" s="17"/>
      <c r="AI1433" s="17">
        <v>0.29508423865585798</v>
      </c>
      <c r="AJ1433" s="17">
        <v>0.24391212050150901</v>
      </c>
      <c r="AK1433" s="17"/>
      <c r="AL1433" s="17">
        <v>0.246603722595782</v>
      </c>
      <c r="AM1433" s="17">
        <v>0.260817233640664</v>
      </c>
      <c r="AN1433" s="17"/>
      <c r="AO1433" s="17">
        <v>0.28488876134796498</v>
      </c>
      <c r="AP1433" s="17">
        <v>0.25297729973916699</v>
      </c>
    </row>
    <row r="1434" spans="2:42" x14ac:dyDescent="0.35">
      <c r="B1434" t="s">
        <v>531</v>
      </c>
      <c r="C1434" s="17">
        <v>0.24451977323769</v>
      </c>
      <c r="D1434" s="17">
        <v>0.25374353417707501</v>
      </c>
      <c r="E1434" s="17">
        <v>0.23671315930876799</v>
      </c>
      <c r="F1434" s="17"/>
      <c r="G1434" s="17">
        <v>0.21780805192507499</v>
      </c>
      <c r="H1434" s="17">
        <v>0.208875179398753</v>
      </c>
      <c r="I1434" s="17">
        <v>0.26530331447280098</v>
      </c>
      <c r="J1434" s="17">
        <v>0.28488247381197601</v>
      </c>
      <c r="K1434" s="17">
        <v>0.24198858641138199</v>
      </c>
      <c r="L1434" s="17">
        <v>0.24350738091433799</v>
      </c>
      <c r="M1434" s="17"/>
      <c r="N1434" s="17">
        <v>0.22980372107373701</v>
      </c>
      <c r="O1434" s="17">
        <v>0.26091193823111403</v>
      </c>
      <c r="P1434" s="17">
        <v>0.25419621290640598</v>
      </c>
      <c r="Q1434" s="17">
        <v>0.23540980158122901</v>
      </c>
      <c r="R1434" s="17"/>
      <c r="S1434" s="17">
        <v>0.236787698982866</v>
      </c>
      <c r="T1434" s="17">
        <v>0.24471267257447701</v>
      </c>
      <c r="U1434" s="17">
        <v>0.24632155554103399</v>
      </c>
      <c r="V1434" s="17">
        <v>0.24990234815287199</v>
      </c>
      <c r="W1434" s="17">
        <v>0.23916245017212001</v>
      </c>
      <c r="X1434" s="17">
        <v>0.203494713799309</v>
      </c>
      <c r="Y1434" s="17">
        <v>0.218640990686399</v>
      </c>
      <c r="Z1434" s="17">
        <v>0.26589773952454199</v>
      </c>
      <c r="AA1434" s="17">
        <v>0.25829796329967902</v>
      </c>
      <c r="AB1434" s="17">
        <v>0.256373986551587</v>
      </c>
      <c r="AC1434" s="17">
        <v>0.29091796678529003</v>
      </c>
      <c r="AD1434" s="17">
        <v>0.27201053420594401</v>
      </c>
      <c r="AE1434" s="17"/>
      <c r="AF1434" s="17">
        <v>0.24595868146966901</v>
      </c>
      <c r="AG1434" s="17">
        <v>0.24311998204014801</v>
      </c>
      <c r="AH1434" s="17"/>
      <c r="AI1434" s="17">
        <v>0.23292061395632699</v>
      </c>
      <c r="AJ1434" s="17">
        <v>0.24974904515444399</v>
      </c>
      <c r="AK1434" s="17"/>
      <c r="AL1434" s="17">
        <v>0.288204657685316</v>
      </c>
      <c r="AM1434" s="17">
        <v>0.24119991764804999</v>
      </c>
      <c r="AN1434" s="17"/>
      <c r="AO1434" s="17">
        <v>0.230075143476141</v>
      </c>
      <c r="AP1434" s="17">
        <v>0.248457670946888</v>
      </c>
    </row>
    <row r="1435" spans="2:42" x14ac:dyDescent="0.35">
      <c r="B1435" t="s">
        <v>532</v>
      </c>
      <c r="C1435" s="17">
        <v>0.31592494089241702</v>
      </c>
      <c r="D1435" s="17">
        <v>0.29139905255485898</v>
      </c>
      <c r="E1435" s="17">
        <v>0.34071831065034802</v>
      </c>
      <c r="F1435" s="17"/>
      <c r="G1435" s="17">
        <v>0.163913262198496</v>
      </c>
      <c r="H1435" s="17">
        <v>0.14405015564725401</v>
      </c>
      <c r="I1435" s="17">
        <v>0.20684501466010399</v>
      </c>
      <c r="J1435" s="17">
        <v>0.32246819621085498</v>
      </c>
      <c r="K1435" s="17">
        <v>0.43881921597446499</v>
      </c>
      <c r="L1435" s="17">
        <v>0.55919087571977399</v>
      </c>
      <c r="M1435" s="17"/>
      <c r="N1435" s="17">
        <v>0.26542265253397002</v>
      </c>
      <c r="O1435" s="17">
        <v>0.32864433572510598</v>
      </c>
      <c r="P1435" s="17">
        <v>0.32000647964454898</v>
      </c>
      <c r="Q1435" s="17">
        <v>0.35539914372565701</v>
      </c>
      <c r="R1435" s="17"/>
      <c r="S1435" s="17">
        <v>0.214606669504532</v>
      </c>
      <c r="T1435" s="17">
        <v>0.364945303263496</v>
      </c>
      <c r="U1435" s="17">
        <v>0.35312458502478</v>
      </c>
      <c r="V1435" s="17">
        <v>0.35064189363005599</v>
      </c>
      <c r="W1435" s="17">
        <v>0.29264373213045303</v>
      </c>
      <c r="X1435" s="17">
        <v>0.30890365392130498</v>
      </c>
      <c r="Y1435" s="17">
        <v>0.35028023700667998</v>
      </c>
      <c r="Z1435" s="17">
        <v>0.291312280834371</v>
      </c>
      <c r="AA1435" s="17">
        <v>0.33543027209833598</v>
      </c>
      <c r="AB1435" s="17">
        <v>0.32082630163887499</v>
      </c>
      <c r="AC1435" s="17">
        <v>0.33445429342348698</v>
      </c>
      <c r="AD1435" s="17">
        <v>0.27194005123327603</v>
      </c>
      <c r="AE1435" s="17"/>
      <c r="AF1435" s="17">
        <v>0.31644105219885899</v>
      </c>
      <c r="AG1435" s="17">
        <v>0.31570529883512799</v>
      </c>
      <c r="AH1435" s="17"/>
      <c r="AI1435" s="17">
        <v>0.268999913667826</v>
      </c>
      <c r="AJ1435" s="17">
        <v>0.33708024371274697</v>
      </c>
      <c r="AK1435" s="17"/>
      <c r="AL1435" s="17">
        <v>0.25380806696860603</v>
      </c>
      <c r="AM1435" s="17">
        <v>0.32064554514064803</v>
      </c>
      <c r="AN1435" s="17"/>
      <c r="AO1435" s="17">
        <v>0.30458839476298</v>
      </c>
      <c r="AP1435" s="17">
        <v>0.319015512251481</v>
      </c>
    </row>
    <row r="1436" spans="2:42" x14ac:dyDescent="0.35">
      <c r="B1436" t="s">
        <v>75</v>
      </c>
      <c r="C1436" s="17">
        <v>9.4227879361377095E-2</v>
      </c>
      <c r="D1436" s="17">
        <v>7.5981692052503699E-2</v>
      </c>
      <c r="E1436" s="17">
        <v>0.11150355657965801</v>
      </c>
      <c r="F1436" s="17"/>
      <c r="G1436" s="17">
        <v>0.103883360705279</v>
      </c>
      <c r="H1436" s="17">
        <v>8.0337935473798902E-2</v>
      </c>
      <c r="I1436" s="17">
        <v>8.4932272474374598E-2</v>
      </c>
      <c r="J1436" s="17">
        <v>9.8889620792158794E-2</v>
      </c>
      <c r="K1436" s="17">
        <v>0.109999851058058</v>
      </c>
      <c r="L1436" s="17">
        <v>9.2320394082439805E-2</v>
      </c>
      <c r="M1436" s="17"/>
      <c r="N1436" s="17">
        <v>6.3499407114735396E-2</v>
      </c>
      <c r="O1436" s="17">
        <v>8.2749306339595902E-2</v>
      </c>
      <c r="P1436" s="17">
        <v>0.10514040804970599</v>
      </c>
      <c r="Q1436" s="17">
        <v>0.12829882914507099</v>
      </c>
      <c r="R1436" s="17"/>
      <c r="S1436" s="17">
        <v>7.8289119256665901E-2</v>
      </c>
      <c r="T1436" s="17">
        <v>8.7625722296573699E-2</v>
      </c>
      <c r="U1436" s="17">
        <v>9.6378426394027106E-2</v>
      </c>
      <c r="V1436" s="17">
        <v>9.1489795260556894E-2</v>
      </c>
      <c r="W1436" s="17">
        <v>8.5331483463267493E-2</v>
      </c>
      <c r="X1436" s="17">
        <v>0.10748168781001199</v>
      </c>
      <c r="Y1436" s="17">
        <v>0.134346277325228</v>
      </c>
      <c r="Z1436" s="17">
        <v>0.10503158216819999</v>
      </c>
      <c r="AA1436" s="17">
        <v>8.4345222435047107E-2</v>
      </c>
      <c r="AB1436" s="17">
        <v>0.105167677519702</v>
      </c>
      <c r="AC1436" s="17">
        <v>8.4923314219580603E-2</v>
      </c>
      <c r="AD1436" s="17">
        <v>7.7983689543583104E-2</v>
      </c>
      <c r="AE1436" s="17"/>
      <c r="AF1436" s="17">
        <v>8.9586027180075897E-2</v>
      </c>
      <c r="AG1436" s="17">
        <v>9.9059984029945702E-2</v>
      </c>
      <c r="AH1436" s="17"/>
      <c r="AI1436" s="17">
        <v>8.9952823816754707E-2</v>
      </c>
      <c r="AJ1436" s="17">
        <v>9.6155211106702498E-2</v>
      </c>
      <c r="AK1436" s="17"/>
      <c r="AL1436" s="17">
        <v>9.3821660273910298E-2</v>
      </c>
      <c r="AM1436" s="17">
        <v>9.4258750192906096E-2</v>
      </c>
      <c r="AN1436" s="17"/>
      <c r="AO1436" s="17">
        <v>9.3721359380464206E-2</v>
      </c>
      <c r="AP1436" s="17">
        <v>9.4365966934781706E-2</v>
      </c>
    </row>
    <row r="1437" spans="2:42" x14ac:dyDescent="0.35">
      <c r="B1437" t="s">
        <v>533</v>
      </c>
      <c r="C1437" s="17">
        <v>0.34532740650851601</v>
      </c>
      <c r="D1437" s="17">
        <v>0.37887572121556201</v>
      </c>
      <c r="E1437" s="17">
        <v>0.31106497346122602</v>
      </c>
      <c r="F1437" s="17"/>
      <c r="G1437" s="17">
        <v>0.51439532517115005</v>
      </c>
      <c r="H1437" s="17">
        <v>0.56673672948019405</v>
      </c>
      <c r="I1437" s="17">
        <v>0.44291939839271999</v>
      </c>
      <c r="J1437" s="17">
        <v>0.29375970918500999</v>
      </c>
      <c r="K1437" s="17">
        <v>0.209192346556095</v>
      </c>
      <c r="L1437" s="17">
        <v>0.104981349283449</v>
      </c>
      <c r="M1437" s="17"/>
      <c r="N1437" s="17">
        <v>0.441274219277559</v>
      </c>
      <c r="O1437" s="17">
        <v>0.327694419704184</v>
      </c>
      <c r="P1437" s="17">
        <v>0.320656899399339</v>
      </c>
      <c r="Q1437" s="17">
        <v>0.280892225548043</v>
      </c>
      <c r="R1437" s="17"/>
      <c r="S1437" s="17">
        <v>0.47031651225593601</v>
      </c>
      <c r="T1437" s="17">
        <v>0.30271630186545301</v>
      </c>
      <c r="U1437" s="17">
        <v>0.30417543304015898</v>
      </c>
      <c r="V1437" s="17">
        <v>0.30796596295651602</v>
      </c>
      <c r="W1437" s="17">
        <v>0.382862334234159</v>
      </c>
      <c r="X1437" s="17">
        <v>0.38011994446937403</v>
      </c>
      <c r="Y1437" s="17">
        <v>0.29673249498169202</v>
      </c>
      <c r="Z1437" s="17">
        <v>0.33775839747288799</v>
      </c>
      <c r="AA1437" s="17">
        <v>0.321926542166938</v>
      </c>
      <c r="AB1437" s="17">
        <v>0.317632034289836</v>
      </c>
      <c r="AC1437" s="17">
        <v>0.289704425571643</v>
      </c>
      <c r="AD1437" s="17">
        <v>0.37806572501719699</v>
      </c>
      <c r="AE1437" s="17"/>
      <c r="AF1437" s="17">
        <v>0.34801423915139601</v>
      </c>
      <c r="AG1437" s="17">
        <v>0.34211473509477802</v>
      </c>
      <c r="AH1437" s="17"/>
      <c r="AI1437" s="17">
        <v>0.40812664855909198</v>
      </c>
      <c r="AJ1437" s="17">
        <v>0.31701550002610701</v>
      </c>
      <c r="AK1437" s="17"/>
      <c r="AL1437" s="17">
        <v>0.36416561507216799</v>
      </c>
      <c r="AM1437" s="17">
        <v>0.34389578701839602</v>
      </c>
      <c r="AN1437" s="17"/>
      <c r="AO1437" s="17">
        <v>0.37161510238041501</v>
      </c>
      <c r="AP1437" s="17">
        <v>0.33816084986685002</v>
      </c>
    </row>
    <row r="1438" spans="2:42" x14ac:dyDescent="0.35">
      <c r="B1438" t="s">
        <v>534</v>
      </c>
      <c r="C1438" s="17">
        <v>0.56044471413010699</v>
      </c>
      <c r="D1438" s="17">
        <v>0.54514258673193405</v>
      </c>
      <c r="E1438" s="17">
        <v>0.57743146995911498</v>
      </c>
      <c r="F1438" s="17"/>
      <c r="G1438" s="17">
        <v>0.38172131412357102</v>
      </c>
      <c r="H1438" s="17">
        <v>0.35292533504600698</v>
      </c>
      <c r="I1438" s="17">
        <v>0.472148329132905</v>
      </c>
      <c r="J1438" s="17">
        <v>0.60735067002283205</v>
      </c>
      <c r="K1438" s="17">
        <v>0.68080780238584704</v>
      </c>
      <c r="L1438" s="17">
        <v>0.80269825663411098</v>
      </c>
      <c r="M1438" s="17"/>
      <c r="N1438" s="17">
        <v>0.49522637360770599</v>
      </c>
      <c r="O1438" s="17">
        <v>0.58955627395622001</v>
      </c>
      <c r="P1438" s="17">
        <v>0.57420269255095402</v>
      </c>
      <c r="Q1438" s="17">
        <v>0.59080894530688699</v>
      </c>
      <c r="R1438" s="17"/>
      <c r="S1438" s="17">
        <v>0.451394368487398</v>
      </c>
      <c r="T1438" s="17">
        <v>0.60965797583797399</v>
      </c>
      <c r="U1438" s="17">
        <v>0.59944614056581402</v>
      </c>
      <c r="V1438" s="17">
        <v>0.60054424178292698</v>
      </c>
      <c r="W1438" s="17">
        <v>0.53180618230257304</v>
      </c>
      <c r="X1438" s="17">
        <v>0.51239836772061398</v>
      </c>
      <c r="Y1438" s="17">
        <v>0.56892122769307996</v>
      </c>
      <c r="Z1438" s="17">
        <v>0.55721002035891298</v>
      </c>
      <c r="AA1438" s="17">
        <v>0.593728235398014</v>
      </c>
      <c r="AB1438" s="17">
        <v>0.57720028819046199</v>
      </c>
      <c r="AC1438" s="17">
        <v>0.62537226020877701</v>
      </c>
      <c r="AD1438" s="17">
        <v>0.54395058543922004</v>
      </c>
      <c r="AE1438" s="17"/>
      <c r="AF1438" s="17">
        <v>0.56239973366852802</v>
      </c>
      <c r="AG1438" s="17">
        <v>0.55882528087527605</v>
      </c>
      <c r="AH1438" s="17"/>
      <c r="AI1438" s="17">
        <v>0.50192052762415296</v>
      </c>
      <c r="AJ1438" s="17">
        <v>0.58682928886718999</v>
      </c>
      <c r="AK1438" s="17"/>
      <c r="AL1438" s="17">
        <v>0.54201272465392203</v>
      </c>
      <c r="AM1438" s="17">
        <v>0.56184546278869796</v>
      </c>
      <c r="AN1438" s="17"/>
      <c r="AO1438" s="17">
        <v>0.53466353823912105</v>
      </c>
      <c r="AP1438" s="17">
        <v>0.56747318319836804</v>
      </c>
    </row>
    <row r="1439" spans="2:42" x14ac:dyDescent="0.35">
      <c r="B1439" t="s">
        <v>256</v>
      </c>
      <c r="C1439" s="17">
        <v>-0.21511730762159101</v>
      </c>
      <c r="D1439" s="17">
        <v>-0.16626686551637199</v>
      </c>
      <c r="E1439" s="17">
        <v>-0.26636649649788902</v>
      </c>
      <c r="F1439" s="17"/>
      <c r="G1439" s="17">
        <v>0.132674011047579</v>
      </c>
      <c r="H1439" s="17">
        <v>0.21381139443418701</v>
      </c>
      <c r="I1439" s="17">
        <v>-2.9228930740185601E-2</v>
      </c>
      <c r="J1439" s="17">
        <v>-0.31359096083782201</v>
      </c>
      <c r="K1439" s="17">
        <v>-0.47161545582975101</v>
      </c>
      <c r="L1439" s="17">
        <v>-0.69771690735066205</v>
      </c>
      <c r="M1439" s="17"/>
      <c r="N1439" s="17">
        <v>-5.3952154330147398E-2</v>
      </c>
      <c r="O1439" s="17">
        <v>-0.26186185425203601</v>
      </c>
      <c r="P1439" s="17">
        <v>-0.25354579315161502</v>
      </c>
      <c r="Q1439" s="17">
        <v>-0.30991671975884399</v>
      </c>
      <c r="R1439" s="17"/>
      <c r="S1439" s="17">
        <v>1.8922143768538301E-2</v>
      </c>
      <c r="T1439" s="17">
        <v>-0.30694167397252098</v>
      </c>
      <c r="U1439" s="17">
        <v>-0.29527070752565499</v>
      </c>
      <c r="V1439" s="17">
        <v>-0.29257827882641202</v>
      </c>
      <c r="W1439" s="17">
        <v>-0.14894384806841399</v>
      </c>
      <c r="X1439" s="17">
        <v>-0.13227842325124001</v>
      </c>
      <c r="Y1439" s="17">
        <v>-0.27218873271138699</v>
      </c>
      <c r="Z1439" s="17">
        <v>-0.21945162288602499</v>
      </c>
      <c r="AA1439" s="17">
        <v>-0.271801693231076</v>
      </c>
      <c r="AB1439" s="17">
        <v>-0.25956825390062599</v>
      </c>
      <c r="AC1439" s="17">
        <v>-0.33566783463713401</v>
      </c>
      <c r="AD1439" s="17">
        <v>-0.16588486042202299</v>
      </c>
      <c r="AE1439" s="17"/>
      <c r="AF1439" s="17">
        <v>-0.21438549451713099</v>
      </c>
      <c r="AG1439" s="17">
        <v>-0.216710545780498</v>
      </c>
      <c r="AH1439" s="17"/>
      <c r="AI1439" s="17">
        <v>-9.3793879065061397E-2</v>
      </c>
      <c r="AJ1439" s="17">
        <v>-0.26981378884108298</v>
      </c>
      <c r="AK1439" s="17"/>
      <c r="AL1439" s="17">
        <v>-0.17784710958175401</v>
      </c>
      <c r="AM1439" s="17">
        <v>-0.217949675770301</v>
      </c>
      <c r="AN1439" s="17"/>
      <c r="AO1439" s="17">
        <v>-0.16304843585870599</v>
      </c>
      <c r="AP1439" s="17">
        <v>-0.22931233333151901</v>
      </c>
    </row>
    <row r="1440" spans="2:42" x14ac:dyDescent="0.35"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7"/>
      <c r="AL1440" s="17"/>
      <c r="AM1440" s="17"/>
      <c r="AN1440" s="17"/>
      <c r="AO1440" s="17"/>
      <c r="AP1440" s="17"/>
    </row>
    <row r="1441" spans="2:42" x14ac:dyDescent="0.35">
      <c r="B1441" s="6" t="s">
        <v>539</v>
      </c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7"/>
      <c r="AB1441" s="17"/>
      <c r="AC1441" s="17"/>
      <c r="AD1441" s="17"/>
      <c r="AE1441" s="17"/>
      <c r="AF1441" s="17"/>
      <c r="AG1441" s="17"/>
      <c r="AH1441" s="17"/>
      <c r="AI1441" s="17"/>
      <c r="AJ1441" s="17"/>
      <c r="AK1441" s="17"/>
      <c r="AL1441" s="17"/>
      <c r="AM1441" s="17"/>
      <c r="AN1441" s="17"/>
      <c r="AO1441" s="17"/>
      <c r="AP1441" s="17"/>
    </row>
    <row r="1442" spans="2:42" x14ac:dyDescent="0.35">
      <c r="B1442" s="24" t="s">
        <v>59</v>
      </c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  <c r="AA1442" s="17"/>
      <c r="AB1442" s="17"/>
      <c r="AC1442" s="17"/>
      <c r="AD1442" s="17"/>
      <c r="AE1442" s="17"/>
      <c r="AF1442" s="17"/>
      <c r="AG1442" s="17"/>
      <c r="AH1442" s="17"/>
      <c r="AI1442" s="17"/>
      <c r="AJ1442" s="17"/>
      <c r="AK1442" s="17"/>
      <c r="AL1442" s="17"/>
      <c r="AM1442" s="17"/>
      <c r="AN1442" s="17"/>
      <c r="AO1442" s="17"/>
      <c r="AP1442" s="17"/>
    </row>
    <row r="1443" spans="2:42" x14ac:dyDescent="0.35">
      <c r="B1443" t="s">
        <v>529</v>
      </c>
      <c r="C1443" s="17">
        <v>8.6561659177299494E-2</v>
      </c>
      <c r="D1443" s="17">
        <v>0.10700660356899</v>
      </c>
      <c r="E1443" s="17">
        <v>6.6478136937603502E-2</v>
      </c>
      <c r="F1443" s="17"/>
      <c r="G1443" s="17">
        <v>0.14749099398843499</v>
      </c>
      <c r="H1443" s="17">
        <v>0.170605724212958</v>
      </c>
      <c r="I1443" s="17">
        <v>0.107963133014202</v>
      </c>
      <c r="J1443" s="17">
        <v>5.9762083647186097E-2</v>
      </c>
      <c r="K1443" s="17">
        <v>3.7968884559997598E-2</v>
      </c>
      <c r="L1443" s="17">
        <v>1.4043852704357301E-2</v>
      </c>
      <c r="M1443" s="17"/>
      <c r="N1443" s="17">
        <v>0.115556387075182</v>
      </c>
      <c r="O1443" s="17">
        <v>7.8030112955319794E-2</v>
      </c>
      <c r="P1443" s="17">
        <v>8.2069011727455704E-2</v>
      </c>
      <c r="Q1443" s="17">
        <v>6.9216470935041893E-2</v>
      </c>
      <c r="R1443" s="17"/>
      <c r="S1443" s="17">
        <v>0.148906507677175</v>
      </c>
      <c r="T1443" s="17">
        <v>7.5467415355330497E-2</v>
      </c>
      <c r="U1443" s="17">
        <v>6.1311951711548199E-2</v>
      </c>
      <c r="V1443" s="17">
        <v>7.0573552215484697E-2</v>
      </c>
      <c r="W1443" s="17">
        <v>5.2181931108977897E-2</v>
      </c>
      <c r="X1443" s="17">
        <v>8.77455661030863E-2</v>
      </c>
      <c r="Y1443" s="17">
        <v>8.0230564270165602E-2</v>
      </c>
      <c r="Z1443" s="17">
        <v>7.6205939411705198E-2</v>
      </c>
      <c r="AA1443" s="17">
        <v>8.6380272468542699E-2</v>
      </c>
      <c r="AB1443" s="17">
        <v>7.1529235683710904E-2</v>
      </c>
      <c r="AC1443" s="17">
        <v>0.100935161812514</v>
      </c>
      <c r="AD1443" s="17">
        <v>8.8643439564888293E-2</v>
      </c>
      <c r="AE1443" s="17"/>
      <c r="AF1443" s="17">
        <v>9.6860188136622893E-2</v>
      </c>
      <c r="AG1443" s="17">
        <v>7.3427657505191493E-2</v>
      </c>
      <c r="AH1443" s="17"/>
      <c r="AI1443" s="17">
        <v>0.122764618776166</v>
      </c>
      <c r="AJ1443" s="17">
        <v>7.0240207308118294E-2</v>
      </c>
      <c r="AK1443" s="17"/>
      <c r="AL1443" s="17">
        <v>9.4861637460771905E-2</v>
      </c>
      <c r="AM1443" s="17">
        <v>8.5930897996476893E-2</v>
      </c>
      <c r="AN1443" s="17"/>
      <c r="AO1443" s="17">
        <v>8.6291816851150394E-2</v>
      </c>
      <c r="AP1443" s="17">
        <v>8.6635223643507897E-2</v>
      </c>
    </row>
    <row r="1444" spans="2:42" x14ac:dyDescent="0.35">
      <c r="B1444" t="s">
        <v>530</v>
      </c>
      <c r="C1444" s="17">
        <v>0.290441508110372</v>
      </c>
      <c r="D1444" s="17">
        <v>0.317469024680963</v>
      </c>
      <c r="E1444" s="17">
        <v>0.26354321309776302</v>
      </c>
      <c r="F1444" s="17"/>
      <c r="G1444" s="17">
        <v>0.39396799884820599</v>
      </c>
      <c r="H1444" s="17">
        <v>0.37095332379794599</v>
      </c>
      <c r="I1444" s="17">
        <v>0.40570731927831599</v>
      </c>
      <c r="J1444" s="17">
        <v>0.29173845728027897</v>
      </c>
      <c r="K1444" s="17">
        <v>0.192243709957783</v>
      </c>
      <c r="L1444" s="17">
        <v>0.12632284188305101</v>
      </c>
      <c r="M1444" s="17"/>
      <c r="N1444" s="17">
        <v>0.35771271945570998</v>
      </c>
      <c r="O1444" s="17">
        <v>0.30908940107082</v>
      </c>
      <c r="P1444" s="17">
        <v>0.25239535480805902</v>
      </c>
      <c r="Q1444" s="17">
        <v>0.230510794453407</v>
      </c>
      <c r="R1444" s="17"/>
      <c r="S1444" s="17">
        <v>0.34385990370195302</v>
      </c>
      <c r="T1444" s="17">
        <v>0.25876210549840101</v>
      </c>
      <c r="U1444" s="17">
        <v>0.233114716128761</v>
      </c>
      <c r="V1444" s="17">
        <v>0.28019250842453097</v>
      </c>
      <c r="W1444" s="17">
        <v>0.34020677354497197</v>
      </c>
      <c r="X1444" s="17">
        <v>0.34114605201438702</v>
      </c>
      <c r="Y1444" s="17">
        <v>0.23875226326037999</v>
      </c>
      <c r="Z1444" s="17">
        <v>0.33076909329010801</v>
      </c>
      <c r="AA1444" s="17">
        <v>0.27904540596293198</v>
      </c>
      <c r="AB1444" s="17">
        <v>0.27316221406395302</v>
      </c>
      <c r="AC1444" s="17">
        <v>0.28729062985222797</v>
      </c>
      <c r="AD1444" s="17">
        <v>0.27703767820810199</v>
      </c>
      <c r="AE1444" s="17"/>
      <c r="AF1444" s="17">
        <v>0.29297069294943201</v>
      </c>
      <c r="AG1444" s="17">
        <v>0.28608080163108401</v>
      </c>
      <c r="AH1444" s="17"/>
      <c r="AI1444" s="17">
        <v>0.34427311975374902</v>
      </c>
      <c r="AJ1444" s="17">
        <v>0.266172496178393</v>
      </c>
      <c r="AK1444" s="17"/>
      <c r="AL1444" s="17">
        <v>0.38268057485860402</v>
      </c>
      <c r="AM1444" s="17">
        <v>0.28343175209981297</v>
      </c>
      <c r="AN1444" s="17"/>
      <c r="AO1444" s="17">
        <v>0.34921912094490198</v>
      </c>
      <c r="AP1444" s="17">
        <v>0.274417544135238</v>
      </c>
    </row>
    <row r="1445" spans="2:42" x14ac:dyDescent="0.35">
      <c r="B1445" t="s">
        <v>531</v>
      </c>
      <c r="C1445" s="17">
        <v>0.22025930257037399</v>
      </c>
      <c r="D1445" s="17">
        <v>0.21760853643112399</v>
      </c>
      <c r="E1445" s="17">
        <v>0.223188133920219</v>
      </c>
      <c r="F1445" s="17"/>
      <c r="G1445" s="17">
        <v>0.208345117420313</v>
      </c>
      <c r="H1445" s="17">
        <v>0.24280718039362001</v>
      </c>
      <c r="I1445" s="17">
        <v>0.204035849438165</v>
      </c>
      <c r="J1445" s="17">
        <v>0.23300530980476999</v>
      </c>
      <c r="K1445" s="17">
        <v>0.22487054202776499</v>
      </c>
      <c r="L1445" s="17">
        <v>0.209561052140677</v>
      </c>
      <c r="M1445" s="17"/>
      <c r="N1445" s="17">
        <v>0.20686930409479101</v>
      </c>
      <c r="O1445" s="17">
        <v>0.216520546643624</v>
      </c>
      <c r="P1445" s="17">
        <v>0.23626273573502701</v>
      </c>
      <c r="Q1445" s="17">
        <v>0.22594418680512399</v>
      </c>
      <c r="R1445" s="17"/>
      <c r="S1445" s="17">
        <v>0.21253085235199801</v>
      </c>
      <c r="T1445" s="17">
        <v>0.240552933842058</v>
      </c>
      <c r="U1445" s="17">
        <v>0.22972780204656601</v>
      </c>
      <c r="V1445" s="17">
        <v>0.24503378135211101</v>
      </c>
      <c r="W1445" s="17">
        <v>0.23116412157458399</v>
      </c>
      <c r="X1445" s="17">
        <v>0.195195442325063</v>
      </c>
      <c r="Y1445" s="17">
        <v>0.20118634632013199</v>
      </c>
      <c r="Z1445" s="17">
        <v>0.18973160836769001</v>
      </c>
      <c r="AA1445" s="17">
        <v>0.22434269865869799</v>
      </c>
      <c r="AB1445" s="17">
        <v>0.211921341158193</v>
      </c>
      <c r="AC1445" s="17">
        <v>0.23893151254405601</v>
      </c>
      <c r="AD1445" s="17">
        <v>0.188948664985716</v>
      </c>
      <c r="AE1445" s="17"/>
      <c r="AF1445" s="17">
        <v>0.217810727148078</v>
      </c>
      <c r="AG1445" s="17">
        <v>0.224844924499017</v>
      </c>
      <c r="AH1445" s="17"/>
      <c r="AI1445" s="17">
        <v>0.18880828460439</v>
      </c>
      <c r="AJ1445" s="17">
        <v>0.234438427195993</v>
      </c>
      <c r="AK1445" s="17"/>
      <c r="AL1445" s="17">
        <v>0.18591265792381401</v>
      </c>
      <c r="AM1445" s="17">
        <v>0.22286949375336701</v>
      </c>
      <c r="AN1445" s="17"/>
      <c r="AO1445" s="17">
        <v>0.177954029727596</v>
      </c>
      <c r="AP1445" s="17">
        <v>0.231792574088211</v>
      </c>
    </row>
    <row r="1446" spans="2:42" x14ac:dyDescent="0.35">
      <c r="B1446" t="s">
        <v>532</v>
      </c>
      <c r="C1446" s="17">
        <v>0.29447438556578798</v>
      </c>
      <c r="D1446" s="17">
        <v>0.27194306313143102</v>
      </c>
      <c r="E1446" s="17">
        <v>0.31659070313733101</v>
      </c>
      <c r="F1446" s="17"/>
      <c r="G1446" s="17">
        <v>0.13865739166966801</v>
      </c>
      <c r="H1446" s="17">
        <v>0.11516829071855</v>
      </c>
      <c r="I1446" s="17">
        <v>0.18145487693954501</v>
      </c>
      <c r="J1446" s="17">
        <v>0.30870436371926302</v>
      </c>
      <c r="K1446" s="17">
        <v>0.41035963454471303</v>
      </c>
      <c r="L1446" s="17">
        <v>0.54802703753849802</v>
      </c>
      <c r="M1446" s="17"/>
      <c r="N1446" s="17">
        <v>0.246367104398245</v>
      </c>
      <c r="O1446" s="17">
        <v>0.30915046482331099</v>
      </c>
      <c r="P1446" s="17">
        <v>0.30068433651746501</v>
      </c>
      <c r="Q1446" s="17">
        <v>0.32717062760363702</v>
      </c>
      <c r="R1446" s="17"/>
      <c r="S1446" s="17">
        <v>0.20601597498263199</v>
      </c>
      <c r="T1446" s="17">
        <v>0.327391030688096</v>
      </c>
      <c r="U1446" s="17">
        <v>0.35645288437073203</v>
      </c>
      <c r="V1446" s="17">
        <v>0.27838331993877302</v>
      </c>
      <c r="W1446" s="17">
        <v>0.289145502413169</v>
      </c>
      <c r="X1446" s="17">
        <v>0.26908985748957498</v>
      </c>
      <c r="Y1446" s="17">
        <v>0.34651771365912698</v>
      </c>
      <c r="Z1446" s="17">
        <v>0.25319914128964699</v>
      </c>
      <c r="AA1446" s="17">
        <v>0.30236430051074198</v>
      </c>
      <c r="AB1446" s="17">
        <v>0.32578904215260002</v>
      </c>
      <c r="AC1446" s="17">
        <v>0.29138715690677802</v>
      </c>
      <c r="AD1446" s="17">
        <v>0.334196324707635</v>
      </c>
      <c r="AE1446" s="17"/>
      <c r="AF1446" s="17">
        <v>0.287222922591782</v>
      </c>
      <c r="AG1446" s="17">
        <v>0.30447085685527098</v>
      </c>
      <c r="AH1446" s="17"/>
      <c r="AI1446" s="17">
        <v>0.25612309719162102</v>
      </c>
      <c r="AJ1446" s="17">
        <v>0.31176437274516999</v>
      </c>
      <c r="AK1446" s="17"/>
      <c r="AL1446" s="17">
        <v>0.233228496409496</v>
      </c>
      <c r="AM1446" s="17">
        <v>0.29912879887210703</v>
      </c>
      <c r="AN1446" s="17"/>
      <c r="AO1446" s="17">
        <v>0.28467483480813</v>
      </c>
      <c r="AP1446" s="17">
        <v>0.29714594095466201</v>
      </c>
    </row>
    <row r="1447" spans="2:42" x14ac:dyDescent="0.35">
      <c r="B1447" t="s">
        <v>75</v>
      </c>
      <c r="C1447" s="17">
        <v>0.108263144576166</v>
      </c>
      <c r="D1447" s="17">
        <v>8.5972772187491303E-2</v>
      </c>
      <c r="E1447" s="17">
        <v>0.13019981290708399</v>
      </c>
      <c r="F1447" s="17"/>
      <c r="G1447" s="17">
        <v>0.111538498073378</v>
      </c>
      <c r="H1447" s="17">
        <v>0.100465480876926</v>
      </c>
      <c r="I1447" s="17">
        <v>0.100838821329772</v>
      </c>
      <c r="J1447" s="17">
        <v>0.10678978554850201</v>
      </c>
      <c r="K1447" s="17">
        <v>0.134557228909742</v>
      </c>
      <c r="L1447" s="17">
        <v>0.102045215733417</v>
      </c>
      <c r="M1447" s="17"/>
      <c r="N1447" s="17">
        <v>7.3494484976072597E-2</v>
      </c>
      <c r="O1447" s="17">
        <v>8.7209474506924803E-2</v>
      </c>
      <c r="P1447" s="17">
        <v>0.128588561211993</v>
      </c>
      <c r="Q1447" s="17">
        <v>0.14715792020278901</v>
      </c>
      <c r="R1447" s="17"/>
      <c r="S1447" s="17">
        <v>8.8686761286242602E-2</v>
      </c>
      <c r="T1447" s="17">
        <v>9.7826514616114704E-2</v>
      </c>
      <c r="U1447" s="17">
        <v>0.119392645742393</v>
      </c>
      <c r="V1447" s="17">
        <v>0.12581683806909999</v>
      </c>
      <c r="W1447" s="17">
        <v>8.7301671358296695E-2</v>
      </c>
      <c r="X1447" s="17">
        <v>0.106823082067889</v>
      </c>
      <c r="Y1447" s="17">
        <v>0.13331311249019401</v>
      </c>
      <c r="Z1447" s="17">
        <v>0.15009421764084999</v>
      </c>
      <c r="AA1447" s="17">
        <v>0.107867322399086</v>
      </c>
      <c r="AB1447" s="17">
        <v>0.117598166941543</v>
      </c>
      <c r="AC1447" s="17">
        <v>8.1455538884422696E-2</v>
      </c>
      <c r="AD1447" s="17">
        <v>0.111173892533658</v>
      </c>
      <c r="AE1447" s="17"/>
      <c r="AF1447" s="17">
        <v>0.105135469174086</v>
      </c>
      <c r="AG1447" s="17">
        <v>0.11117575950943601</v>
      </c>
      <c r="AH1447" s="17"/>
      <c r="AI1447" s="17">
        <v>8.8030879674074303E-2</v>
      </c>
      <c r="AJ1447" s="17">
        <v>0.117384496572326</v>
      </c>
      <c r="AK1447" s="17"/>
      <c r="AL1447" s="17">
        <v>0.103316633347314</v>
      </c>
      <c r="AM1447" s="17">
        <v>0.108639057278236</v>
      </c>
      <c r="AN1447" s="17"/>
      <c r="AO1447" s="17">
        <v>0.10186019766822201</v>
      </c>
      <c r="AP1447" s="17">
        <v>0.110008717178382</v>
      </c>
    </row>
    <row r="1448" spans="2:42" x14ac:dyDescent="0.35">
      <c r="B1448" t="s">
        <v>533</v>
      </c>
      <c r="C1448" s="17">
        <v>0.37700316728767103</v>
      </c>
      <c r="D1448" s="17">
        <v>0.424475628249953</v>
      </c>
      <c r="E1448" s="17">
        <v>0.33002135003536598</v>
      </c>
      <c r="F1448" s="17"/>
      <c r="G1448" s="17">
        <v>0.54145899283664101</v>
      </c>
      <c r="H1448" s="17">
        <v>0.54155904801090404</v>
      </c>
      <c r="I1448" s="17">
        <v>0.51367045229251795</v>
      </c>
      <c r="J1448" s="17">
        <v>0.35150054092746502</v>
      </c>
      <c r="K1448" s="17">
        <v>0.23021259451778001</v>
      </c>
      <c r="L1448" s="17">
        <v>0.140366694587408</v>
      </c>
      <c r="M1448" s="17"/>
      <c r="N1448" s="17">
        <v>0.47326910653089199</v>
      </c>
      <c r="O1448" s="17">
        <v>0.38711951402613998</v>
      </c>
      <c r="P1448" s="17">
        <v>0.33446436653551498</v>
      </c>
      <c r="Q1448" s="17">
        <v>0.29972726538844902</v>
      </c>
      <c r="R1448" s="17"/>
      <c r="S1448" s="17">
        <v>0.49276641137912702</v>
      </c>
      <c r="T1448" s="17">
        <v>0.33422952085373198</v>
      </c>
      <c r="U1448" s="17">
        <v>0.29442666784030902</v>
      </c>
      <c r="V1448" s="17">
        <v>0.35076606064001598</v>
      </c>
      <c r="W1448" s="17">
        <v>0.39238870465394998</v>
      </c>
      <c r="X1448" s="17">
        <v>0.42889161811747301</v>
      </c>
      <c r="Y1448" s="17">
        <v>0.31898282753054602</v>
      </c>
      <c r="Z1448" s="17">
        <v>0.40697503270181301</v>
      </c>
      <c r="AA1448" s="17">
        <v>0.365425678431475</v>
      </c>
      <c r="AB1448" s="17">
        <v>0.34469144974766402</v>
      </c>
      <c r="AC1448" s="17">
        <v>0.38822579166474303</v>
      </c>
      <c r="AD1448" s="17">
        <v>0.36568111777299001</v>
      </c>
      <c r="AE1448" s="17"/>
      <c r="AF1448" s="17">
        <v>0.38983088108605501</v>
      </c>
      <c r="AG1448" s="17">
        <v>0.35950845913627599</v>
      </c>
      <c r="AH1448" s="17"/>
      <c r="AI1448" s="17">
        <v>0.46703773852991498</v>
      </c>
      <c r="AJ1448" s="17">
        <v>0.33641270348651098</v>
      </c>
      <c r="AK1448" s="17"/>
      <c r="AL1448" s="17">
        <v>0.47754221231937599</v>
      </c>
      <c r="AM1448" s="17">
        <v>0.36936265009628999</v>
      </c>
      <c r="AN1448" s="17"/>
      <c r="AO1448" s="17">
        <v>0.43551093779605199</v>
      </c>
      <c r="AP1448" s="17">
        <v>0.36105276777874501</v>
      </c>
    </row>
    <row r="1449" spans="2:42" x14ac:dyDescent="0.35">
      <c r="B1449" t="s">
        <v>534</v>
      </c>
      <c r="C1449" s="17">
        <v>0.51473368813616305</v>
      </c>
      <c r="D1449" s="17">
        <v>0.48955159956255601</v>
      </c>
      <c r="E1449" s="17">
        <v>0.53977883705755003</v>
      </c>
      <c r="F1449" s="17"/>
      <c r="G1449" s="17">
        <v>0.34700250908998098</v>
      </c>
      <c r="H1449" s="17">
        <v>0.35797547111216999</v>
      </c>
      <c r="I1449" s="17">
        <v>0.38549072637770998</v>
      </c>
      <c r="J1449" s="17">
        <v>0.54170967352403299</v>
      </c>
      <c r="K1449" s="17">
        <v>0.63523017657247804</v>
      </c>
      <c r="L1449" s="17">
        <v>0.75758808967917501</v>
      </c>
      <c r="M1449" s="17"/>
      <c r="N1449" s="17">
        <v>0.45323640849303498</v>
      </c>
      <c r="O1449" s="17">
        <v>0.52567101146693596</v>
      </c>
      <c r="P1449" s="17">
        <v>0.53694707225249305</v>
      </c>
      <c r="Q1449" s="17">
        <v>0.55311481440876098</v>
      </c>
      <c r="R1449" s="17"/>
      <c r="S1449" s="17">
        <v>0.41854682733463</v>
      </c>
      <c r="T1449" s="17">
        <v>0.56794396453015406</v>
      </c>
      <c r="U1449" s="17">
        <v>0.58618068641729804</v>
      </c>
      <c r="V1449" s="17">
        <v>0.52341710129088403</v>
      </c>
      <c r="W1449" s="17">
        <v>0.52030962398775304</v>
      </c>
      <c r="X1449" s="17">
        <v>0.46428529981463801</v>
      </c>
      <c r="Y1449" s="17">
        <v>0.54770405997925997</v>
      </c>
      <c r="Z1449" s="17">
        <v>0.44293074965733698</v>
      </c>
      <c r="AA1449" s="17">
        <v>0.52670699916943897</v>
      </c>
      <c r="AB1449" s="17">
        <v>0.53771038331079302</v>
      </c>
      <c r="AC1449" s="17">
        <v>0.53031866945083495</v>
      </c>
      <c r="AD1449" s="17">
        <v>0.52314498969335099</v>
      </c>
      <c r="AE1449" s="17"/>
      <c r="AF1449" s="17">
        <v>0.50503364973985898</v>
      </c>
      <c r="AG1449" s="17">
        <v>0.52931578135428803</v>
      </c>
      <c r="AH1449" s="17"/>
      <c r="AI1449" s="17">
        <v>0.44493138179601099</v>
      </c>
      <c r="AJ1449" s="17">
        <v>0.54620279994116305</v>
      </c>
      <c r="AK1449" s="17"/>
      <c r="AL1449" s="17">
        <v>0.41914115433331001</v>
      </c>
      <c r="AM1449" s="17">
        <v>0.52199829262547404</v>
      </c>
      <c r="AN1449" s="17"/>
      <c r="AO1449" s="17">
        <v>0.46262886453572599</v>
      </c>
      <c r="AP1449" s="17">
        <v>0.52893851504287304</v>
      </c>
    </row>
    <row r="1450" spans="2:42" x14ac:dyDescent="0.35">
      <c r="B1450" t="s">
        <v>256</v>
      </c>
      <c r="C1450" s="17">
        <v>-0.13773052084849099</v>
      </c>
      <c r="D1450" s="17">
        <v>-6.5075971312602704E-2</v>
      </c>
      <c r="E1450" s="17">
        <v>-0.209757487022184</v>
      </c>
      <c r="F1450" s="17"/>
      <c r="G1450" s="17">
        <v>0.194456483746661</v>
      </c>
      <c r="H1450" s="17">
        <v>0.183583576898735</v>
      </c>
      <c r="I1450" s="17">
        <v>0.128179725914808</v>
      </c>
      <c r="J1450" s="17">
        <v>-0.19020913259656799</v>
      </c>
      <c r="K1450" s="17">
        <v>-0.40501758205469801</v>
      </c>
      <c r="L1450" s="17">
        <v>-0.61722139509176699</v>
      </c>
      <c r="M1450" s="17"/>
      <c r="N1450" s="17">
        <v>2.0032698037856501E-2</v>
      </c>
      <c r="O1450" s="17">
        <v>-0.13855149744079601</v>
      </c>
      <c r="P1450" s="17">
        <v>-0.20248270571697799</v>
      </c>
      <c r="Q1450" s="17">
        <v>-0.25338754902031202</v>
      </c>
      <c r="R1450" s="17"/>
      <c r="S1450" s="17">
        <v>7.4219584044497397E-2</v>
      </c>
      <c r="T1450" s="17">
        <v>-0.233714443676422</v>
      </c>
      <c r="U1450" s="17">
        <v>-0.29175401857699002</v>
      </c>
      <c r="V1450" s="17">
        <v>-0.172651040650868</v>
      </c>
      <c r="W1450" s="17">
        <v>-0.12792091933380301</v>
      </c>
      <c r="X1450" s="17">
        <v>-3.53936816971646E-2</v>
      </c>
      <c r="Y1450" s="17">
        <v>-0.22872123244871401</v>
      </c>
      <c r="Z1450" s="17">
        <v>-3.5955716955524297E-2</v>
      </c>
      <c r="AA1450" s="17">
        <v>-0.161281320737965</v>
      </c>
      <c r="AB1450" s="17">
        <v>-0.19301893356312899</v>
      </c>
      <c r="AC1450" s="17">
        <v>-0.142092877786092</v>
      </c>
      <c r="AD1450" s="17">
        <v>-0.15746387192036099</v>
      </c>
      <c r="AE1450" s="17"/>
      <c r="AF1450" s="17">
        <v>-0.11520276865380399</v>
      </c>
      <c r="AG1450" s="17">
        <v>-0.16980732221801201</v>
      </c>
      <c r="AH1450" s="17"/>
      <c r="AI1450" s="17">
        <v>2.2106356733904001E-2</v>
      </c>
      <c r="AJ1450" s="17">
        <v>-0.20979009645465099</v>
      </c>
      <c r="AK1450" s="17"/>
      <c r="AL1450" s="17">
        <v>5.8401057986065999E-2</v>
      </c>
      <c r="AM1450" s="17">
        <v>-0.15263564252918399</v>
      </c>
      <c r="AN1450" s="17"/>
      <c r="AO1450" s="17">
        <v>-2.7117926739673899E-2</v>
      </c>
      <c r="AP1450" s="17">
        <v>-0.167885747264127</v>
      </c>
    </row>
    <row r="1451" spans="2:42" x14ac:dyDescent="0.35"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  <c r="AA1451" s="17"/>
      <c r="AB1451" s="17"/>
      <c r="AC1451" s="17"/>
      <c r="AD1451" s="17"/>
      <c r="AE1451" s="17"/>
      <c r="AF1451" s="17"/>
      <c r="AG1451" s="17"/>
      <c r="AH1451" s="17"/>
      <c r="AI1451" s="17"/>
      <c r="AJ1451" s="17"/>
      <c r="AK1451" s="17"/>
      <c r="AL1451" s="17"/>
      <c r="AM1451" s="17"/>
      <c r="AN1451" s="17"/>
      <c r="AO1451" s="17"/>
      <c r="AP1451" s="17"/>
    </row>
    <row r="1452" spans="2:42" x14ac:dyDescent="0.35">
      <c r="B1452" s="6" t="s">
        <v>540</v>
      </c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  <c r="AD1452" s="17"/>
      <c r="AE1452" s="17"/>
      <c r="AF1452" s="17"/>
      <c r="AG1452" s="17"/>
      <c r="AH1452" s="17"/>
      <c r="AI1452" s="17"/>
      <c r="AJ1452" s="17"/>
      <c r="AK1452" s="17"/>
      <c r="AL1452" s="17"/>
      <c r="AM1452" s="17"/>
      <c r="AN1452" s="17"/>
      <c r="AO1452" s="17"/>
      <c r="AP1452" s="17"/>
    </row>
    <row r="1453" spans="2:42" x14ac:dyDescent="0.35">
      <c r="B1453" s="24" t="s">
        <v>59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17"/>
      <c r="AF1453" s="17"/>
      <c r="AG1453" s="17"/>
      <c r="AH1453" s="17"/>
      <c r="AI1453" s="17"/>
      <c r="AJ1453" s="17"/>
      <c r="AK1453" s="17"/>
      <c r="AL1453" s="17"/>
      <c r="AM1453" s="17"/>
      <c r="AN1453" s="17"/>
      <c r="AO1453" s="17"/>
      <c r="AP1453" s="17"/>
    </row>
    <row r="1454" spans="2:42" x14ac:dyDescent="0.35">
      <c r="B1454" t="s">
        <v>529</v>
      </c>
      <c r="C1454" s="17">
        <v>9.5326499567775405E-2</v>
      </c>
      <c r="D1454" s="17">
        <v>0.126023479055382</v>
      </c>
      <c r="E1454" s="17">
        <v>6.5297429453627903E-2</v>
      </c>
      <c r="F1454" s="17"/>
      <c r="G1454" s="17">
        <v>0.19201337387460701</v>
      </c>
      <c r="H1454" s="17">
        <v>0.16781176751497001</v>
      </c>
      <c r="I1454" s="17">
        <v>0.124098179201637</v>
      </c>
      <c r="J1454" s="17">
        <v>6.3181995389193002E-2</v>
      </c>
      <c r="K1454" s="17">
        <v>3.3148005453220698E-2</v>
      </c>
      <c r="L1454" s="17">
        <v>1.5787945294117499E-2</v>
      </c>
      <c r="M1454" s="17"/>
      <c r="N1454" s="17">
        <v>0.13572534088096799</v>
      </c>
      <c r="O1454" s="17">
        <v>9.2334216409426906E-2</v>
      </c>
      <c r="P1454" s="17">
        <v>8.9417071548729396E-2</v>
      </c>
      <c r="Q1454" s="17">
        <v>5.99552156932147E-2</v>
      </c>
      <c r="R1454" s="17"/>
      <c r="S1454" s="17">
        <v>0.17240038165935301</v>
      </c>
      <c r="T1454" s="17">
        <v>8.6326234139589994E-2</v>
      </c>
      <c r="U1454" s="17">
        <v>6.7655832567930604E-2</v>
      </c>
      <c r="V1454" s="17">
        <v>7.5155817180920598E-2</v>
      </c>
      <c r="W1454" s="17">
        <v>8.6645403811942898E-2</v>
      </c>
      <c r="X1454" s="17">
        <v>9.50251897101584E-2</v>
      </c>
      <c r="Y1454" s="17">
        <v>0.10254991845528499</v>
      </c>
      <c r="Z1454" s="17">
        <v>7.0069452351919401E-2</v>
      </c>
      <c r="AA1454" s="17">
        <v>6.74812721609334E-2</v>
      </c>
      <c r="AB1454" s="17">
        <v>7.4521481583237903E-2</v>
      </c>
      <c r="AC1454" s="17">
        <v>9.7860658614059404E-2</v>
      </c>
      <c r="AD1454" s="17">
        <v>0.105138133829519</v>
      </c>
      <c r="AE1454" s="17"/>
      <c r="AF1454" s="17">
        <v>9.6935056205216405E-2</v>
      </c>
      <c r="AG1454" s="17">
        <v>9.3243803428803798E-2</v>
      </c>
      <c r="AH1454" s="17"/>
      <c r="AI1454" s="17">
        <v>0.12743477145117599</v>
      </c>
      <c r="AJ1454" s="17">
        <v>8.0851063858814298E-2</v>
      </c>
      <c r="AK1454" s="17"/>
      <c r="AL1454" s="17">
        <v>0.112177900645968</v>
      </c>
      <c r="AM1454" s="17">
        <v>9.4045868549286996E-2</v>
      </c>
      <c r="AN1454" s="17"/>
      <c r="AO1454" s="17">
        <v>8.8464024121987297E-2</v>
      </c>
      <c r="AP1454" s="17">
        <v>9.7197348927260604E-2</v>
      </c>
    </row>
    <row r="1455" spans="2:42" x14ac:dyDescent="0.35">
      <c r="B1455" t="s">
        <v>530</v>
      </c>
      <c r="C1455" s="17">
        <v>0.26560363622549099</v>
      </c>
      <c r="D1455" s="17">
        <v>0.28852812428267099</v>
      </c>
      <c r="E1455" s="17">
        <v>0.24265106079254001</v>
      </c>
      <c r="F1455" s="17"/>
      <c r="G1455" s="17">
        <v>0.34034646946270403</v>
      </c>
      <c r="H1455" s="17">
        <v>0.41447276837212399</v>
      </c>
      <c r="I1455" s="17">
        <v>0.31611966994553398</v>
      </c>
      <c r="J1455" s="17">
        <v>0.27618173409257502</v>
      </c>
      <c r="K1455" s="17">
        <v>0.19220972260267799</v>
      </c>
      <c r="L1455" s="17">
        <v>9.3412611639188806E-2</v>
      </c>
      <c r="M1455" s="17"/>
      <c r="N1455" s="17">
        <v>0.29654846093546799</v>
      </c>
      <c r="O1455" s="17">
        <v>0.26806996882476603</v>
      </c>
      <c r="P1455" s="17">
        <v>0.27728280020183799</v>
      </c>
      <c r="Q1455" s="17">
        <v>0.21738696623780299</v>
      </c>
      <c r="R1455" s="17"/>
      <c r="S1455" s="17">
        <v>0.33318236646166299</v>
      </c>
      <c r="T1455" s="17">
        <v>0.210405217691746</v>
      </c>
      <c r="U1455" s="17">
        <v>0.215377249692145</v>
      </c>
      <c r="V1455" s="17">
        <v>0.26469042127153503</v>
      </c>
      <c r="W1455" s="17">
        <v>0.33595422830531502</v>
      </c>
      <c r="X1455" s="17">
        <v>0.250363211645041</v>
      </c>
      <c r="Y1455" s="17">
        <v>0.20617903156994599</v>
      </c>
      <c r="Z1455" s="17">
        <v>0.30460772655046903</v>
      </c>
      <c r="AA1455" s="17">
        <v>0.28702882425300102</v>
      </c>
      <c r="AB1455" s="17">
        <v>0.252768758884578</v>
      </c>
      <c r="AC1455" s="17">
        <v>0.275145083044947</v>
      </c>
      <c r="AD1455" s="17">
        <v>0.25855428758139898</v>
      </c>
      <c r="AE1455" s="17"/>
      <c r="AF1455" s="17">
        <v>0.25868527434247901</v>
      </c>
      <c r="AG1455" s="17">
        <v>0.27538170056865502</v>
      </c>
      <c r="AH1455" s="17"/>
      <c r="AI1455" s="17">
        <v>0.29716154237811598</v>
      </c>
      <c r="AJ1455" s="17">
        <v>0.251376322987312</v>
      </c>
      <c r="AK1455" s="17"/>
      <c r="AL1455" s="17">
        <v>0.309148353755405</v>
      </c>
      <c r="AM1455" s="17">
        <v>0.26229443269390501</v>
      </c>
      <c r="AN1455" s="17"/>
      <c r="AO1455" s="17">
        <v>0.27846029073487499</v>
      </c>
      <c r="AP1455" s="17">
        <v>0.262098652631157</v>
      </c>
    </row>
    <row r="1456" spans="2:42" x14ac:dyDescent="0.35">
      <c r="B1456" t="s">
        <v>531</v>
      </c>
      <c r="C1456" s="17">
        <v>0.21336136017900001</v>
      </c>
      <c r="D1456" s="17">
        <v>0.21136100645371</v>
      </c>
      <c r="E1456" s="17">
        <v>0.21548518261129501</v>
      </c>
      <c r="F1456" s="17"/>
      <c r="G1456" s="17">
        <v>0.218224575063304</v>
      </c>
      <c r="H1456" s="17">
        <v>0.184841924560041</v>
      </c>
      <c r="I1456" s="17">
        <v>0.25168859311533898</v>
      </c>
      <c r="J1456" s="17">
        <v>0.20374804778612199</v>
      </c>
      <c r="K1456" s="17">
        <v>0.20008651989760101</v>
      </c>
      <c r="L1456" s="17">
        <v>0.21892611760950201</v>
      </c>
      <c r="M1456" s="17"/>
      <c r="N1456" s="17">
        <v>0.22373028460019101</v>
      </c>
      <c r="O1456" s="17">
        <v>0.220729092584945</v>
      </c>
      <c r="P1456" s="17">
        <v>0.18618561586124899</v>
      </c>
      <c r="Q1456" s="17">
        <v>0.22126977688048199</v>
      </c>
      <c r="R1456" s="17"/>
      <c r="S1456" s="17">
        <v>0.19142577406657801</v>
      </c>
      <c r="T1456" s="17">
        <v>0.217162787141125</v>
      </c>
      <c r="U1456" s="17">
        <v>0.22106865862283301</v>
      </c>
      <c r="V1456" s="17">
        <v>0.206346925076768</v>
      </c>
      <c r="W1456" s="17">
        <v>0.20760640001984301</v>
      </c>
      <c r="X1456" s="17">
        <v>0.25849524404477903</v>
      </c>
      <c r="Y1456" s="17">
        <v>0.194706674355031</v>
      </c>
      <c r="Z1456" s="17">
        <v>0.186173831778396</v>
      </c>
      <c r="AA1456" s="17">
        <v>0.206638296781189</v>
      </c>
      <c r="AB1456" s="17">
        <v>0.22962859400487001</v>
      </c>
      <c r="AC1456" s="17">
        <v>0.21649497108162799</v>
      </c>
      <c r="AD1456" s="17">
        <v>0.23424972514540099</v>
      </c>
      <c r="AE1456" s="17"/>
      <c r="AF1456" s="17">
        <v>0.21763618186550401</v>
      </c>
      <c r="AG1456" s="17">
        <v>0.20721211492883401</v>
      </c>
      <c r="AH1456" s="17"/>
      <c r="AI1456" s="17">
        <v>0.21557067132941701</v>
      </c>
      <c r="AJ1456" s="17">
        <v>0.21236533206403099</v>
      </c>
      <c r="AK1456" s="17"/>
      <c r="AL1456" s="17">
        <v>0.21556687884593201</v>
      </c>
      <c r="AM1456" s="17">
        <v>0.21319375063700299</v>
      </c>
      <c r="AN1456" s="17"/>
      <c r="AO1456" s="17">
        <v>0.219431922287254</v>
      </c>
      <c r="AP1456" s="17">
        <v>0.21170640238401001</v>
      </c>
    </row>
    <row r="1457" spans="2:42" x14ac:dyDescent="0.35">
      <c r="B1457" t="s">
        <v>532</v>
      </c>
      <c r="C1457" s="17">
        <v>0.320406611041823</v>
      </c>
      <c r="D1457" s="17">
        <v>0.29145712873799501</v>
      </c>
      <c r="E1457" s="17">
        <v>0.34897701084711702</v>
      </c>
      <c r="F1457" s="17"/>
      <c r="G1457" s="17">
        <v>0.14999107096692799</v>
      </c>
      <c r="H1457" s="17">
        <v>0.13157549925533801</v>
      </c>
      <c r="I1457" s="17">
        <v>0.19541008859792</v>
      </c>
      <c r="J1457" s="17">
        <v>0.34944196256839899</v>
      </c>
      <c r="K1457" s="17">
        <v>0.44233235598569898</v>
      </c>
      <c r="L1457" s="17">
        <v>0.58518444746349496</v>
      </c>
      <c r="M1457" s="17"/>
      <c r="N1457" s="17">
        <v>0.27165375443942402</v>
      </c>
      <c r="O1457" s="17">
        <v>0.33009020293916602</v>
      </c>
      <c r="P1457" s="17">
        <v>0.33762173277292701</v>
      </c>
      <c r="Q1457" s="17">
        <v>0.34968949979317698</v>
      </c>
      <c r="R1457" s="17"/>
      <c r="S1457" s="17">
        <v>0.208397804980546</v>
      </c>
      <c r="T1457" s="17">
        <v>0.394172020390746</v>
      </c>
      <c r="U1457" s="17">
        <v>0.37515477100365902</v>
      </c>
      <c r="V1457" s="17">
        <v>0.34082136477790798</v>
      </c>
      <c r="W1457" s="17">
        <v>0.30772817892998999</v>
      </c>
      <c r="X1457" s="17">
        <v>0.296131744789214</v>
      </c>
      <c r="Y1457" s="17">
        <v>0.35160109258910099</v>
      </c>
      <c r="Z1457" s="17">
        <v>0.31066320719058899</v>
      </c>
      <c r="AA1457" s="17">
        <v>0.32775683467233502</v>
      </c>
      <c r="AB1457" s="17">
        <v>0.315339820458923</v>
      </c>
      <c r="AC1457" s="17">
        <v>0.32607231733536901</v>
      </c>
      <c r="AD1457" s="17">
        <v>0.32689489678610301</v>
      </c>
      <c r="AE1457" s="17"/>
      <c r="AF1457" s="17">
        <v>0.324366162209138</v>
      </c>
      <c r="AG1457" s="17">
        <v>0.31624823308064898</v>
      </c>
      <c r="AH1457" s="17"/>
      <c r="AI1457" s="17">
        <v>0.26689136564440702</v>
      </c>
      <c r="AJ1457" s="17">
        <v>0.34453299495350398</v>
      </c>
      <c r="AK1457" s="17"/>
      <c r="AL1457" s="17">
        <v>0.235878561233581</v>
      </c>
      <c r="AM1457" s="17">
        <v>0.326830364296195</v>
      </c>
      <c r="AN1457" s="17"/>
      <c r="AO1457" s="17">
        <v>0.29769524981289303</v>
      </c>
      <c r="AP1457" s="17">
        <v>0.326598186653836</v>
      </c>
    </row>
    <row r="1458" spans="2:42" x14ac:dyDescent="0.35">
      <c r="B1458" t="s">
        <v>75</v>
      </c>
      <c r="C1458" s="17">
        <v>0.10530189298591</v>
      </c>
      <c r="D1458" s="17">
        <v>8.2630261470241897E-2</v>
      </c>
      <c r="E1458" s="17">
        <v>0.12758931629542</v>
      </c>
      <c r="F1458" s="17"/>
      <c r="G1458" s="17">
        <v>9.9424510632456706E-2</v>
      </c>
      <c r="H1458" s="17">
        <v>0.101298040297526</v>
      </c>
      <c r="I1458" s="17">
        <v>0.11268346913957</v>
      </c>
      <c r="J1458" s="17">
        <v>0.107446260163712</v>
      </c>
      <c r="K1458" s="17">
        <v>0.1322233960608</v>
      </c>
      <c r="L1458" s="17">
        <v>8.6688877993696498E-2</v>
      </c>
      <c r="M1458" s="17"/>
      <c r="N1458" s="17">
        <v>7.2342159143948703E-2</v>
      </c>
      <c r="O1458" s="17">
        <v>8.8776519241695107E-2</v>
      </c>
      <c r="P1458" s="17">
        <v>0.109492779615257</v>
      </c>
      <c r="Q1458" s="17">
        <v>0.15169854139532299</v>
      </c>
      <c r="R1458" s="17"/>
      <c r="S1458" s="17">
        <v>9.4593672831860307E-2</v>
      </c>
      <c r="T1458" s="17">
        <v>9.1933740636794006E-2</v>
      </c>
      <c r="U1458" s="17">
        <v>0.120743488113432</v>
      </c>
      <c r="V1458" s="17">
        <v>0.112985471692868</v>
      </c>
      <c r="W1458" s="17">
        <v>6.2065788932909503E-2</v>
      </c>
      <c r="X1458" s="17">
        <v>9.99846098108082E-2</v>
      </c>
      <c r="Y1458" s="17">
        <v>0.14496328303063699</v>
      </c>
      <c r="Z1458" s="17">
        <v>0.12848578212862599</v>
      </c>
      <c r="AA1458" s="17">
        <v>0.111094772132542</v>
      </c>
      <c r="AB1458" s="17">
        <v>0.12774134506839199</v>
      </c>
      <c r="AC1458" s="17">
        <v>8.4426969923996495E-2</v>
      </c>
      <c r="AD1458" s="17">
        <v>7.5162956657577606E-2</v>
      </c>
      <c r="AE1458" s="17"/>
      <c r="AF1458" s="17">
        <v>0.102377325377663</v>
      </c>
      <c r="AG1458" s="17">
        <v>0.107914147993058</v>
      </c>
      <c r="AH1458" s="17"/>
      <c r="AI1458" s="17">
        <v>9.2941649196883594E-2</v>
      </c>
      <c r="AJ1458" s="17">
        <v>0.110874286136338</v>
      </c>
      <c r="AK1458" s="17"/>
      <c r="AL1458" s="17">
        <v>0.12722830551911399</v>
      </c>
      <c r="AM1458" s="17">
        <v>0.10363558382361</v>
      </c>
      <c r="AN1458" s="17"/>
      <c r="AO1458" s="17">
        <v>0.115948513042991</v>
      </c>
      <c r="AP1458" s="17">
        <v>0.102399409403736</v>
      </c>
    </row>
    <row r="1459" spans="2:42" x14ac:dyDescent="0.35">
      <c r="B1459" t="s">
        <v>533</v>
      </c>
      <c r="C1459" s="17">
        <v>0.36093013579326599</v>
      </c>
      <c r="D1459" s="17">
        <v>0.41455160333805302</v>
      </c>
      <c r="E1459" s="17">
        <v>0.30794849024616799</v>
      </c>
      <c r="F1459" s="17"/>
      <c r="G1459" s="17">
        <v>0.53235984333731001</v>
      </c>
      <c r="H1459" s="17">
        <v>0.58228453588709495</v>
      </c>
      <c r="I1459" s="17">
        <v>0.44021784914717099</v>
      </c>
      <c r="J1459" s="17">
        <v>0.33936372948176802</v>
      </c>
      <c r="K1459" s="17">
        <v>0.22535772805589899</v>
      </c>
      <c r="L1459" s="17">
        <v>0.10920055693330601</v>
      </c>
      <c r="M1459" s="17"/>
      <c r="N1459" s="17">
        <v>0.43227380181643599</v>
      </c>
      <c r="O1459" s="17">
        <v>0.36040418523419299</v>
      </c>
      <c r="P1459" s="17">
        <v>0.36669987175056801</v>
      </c>
      <c r="Q1459" s="17">
        <v>0.27734218193101801</v>
      </c>
      <c r="R1459" s="17"/>
      <c r="S1459" s="17">
        <v>0.505582748121016</v>
      </c>
      <c r="T1459" s="17">
        <v>0.29673145183133598</v>
      </c>
      <c r="U1459" s="17">
        <v>0.28303308226007601</v>
      </c>
      <c r="V1459" s="17">
        <v>0.33984623845245598</v>
      </c>
      <c r="W1459" s="17">
        <v>0.42259963211725698</v>
      </c>
      <c r="X1459" s="17">
        <v>0.34538840135519899</v>
      </c>
      <c r="Y1459" s="17">
        <v>0.30872895002523199</v>
      </c>
      <c r="Z1459" s="17">
        <v>0.374677178902389</v>
      </c>
      <c r="AA1459" s="17">
        <v>0.35451009641393399</v>
      </c>
      <c r="AB1459" s="17">
        <v>0.32729024046781602</v>
      </c>
      <c r="AC1459" s="17">
        <v>0.37300574165900702</v>
      </c>
      <c r="AD1459" s="17">
        <v>0.36369242141091801</v>
      </c>
      <c r="AE1459" s="17"/>
      <c r="AF1459" s="17">
        <v>0.35562033054769498</v>
      </c>
      <c r="AG1459" s="17">
        <v>0.36862550399745903</v>
      </c>
      <c r="AH1459" s="17"/>
      <c r="AI1459" s="17">
        <v>0.42459631382929203</v>
      </c>
      <c r="AJ1459" s="17">
        <v>0.33222738684612602</v>
      </c>
      <c r="AK1459" s="17"/>
      <c r="AL1459" s="17">
        <v>0.421326254401374</v>
      </c>
      <c r="AM1459" s="17">
        <v>0.35634030124319199</v>
      </c>
      <c r="AN1459" s="17"/>
      <c r="AO1459" s="17">
        <v>0.366924314856862</v>
      </c>
      <c r="AP1459" s="17">
        <v>0.35929600155841801</v>
      </c>
    </row>
    <row r="1460" spans="2:42" x14ac:dyDescent="0.35">
      <c r="B1460" t="s">
        <v>534</v>
      </c>
      <c r="C1460" s="17">
        <v>0.53376797122082398</v>
      </c>
      <c r="D1460" s="17">
        <v>0.50281813519170504</v>
      </c>
      <c r="E1460" s="17">
        <v>0.56446219345841198</v>
      </c>
      <c r="F1460" s="17"/>
      <c r="G1460" s="17">
        <v>0.36821564603023299</v>
      </c>
      <c r="H1460" s="17">
        <v>0.31641742381537902</v>
      </c>
      <c r="I1460" s="17">
        <v>0.44709868171326</v>
      </c>
      <c r="J1460" s="17">
        <v>0.55319001035452098</v>
      </c>
      <c r="K1460" s="17">
        <v>0.64241887588330104</v>
      </c>
      <c r="L1460" s="17">
        <v>0.80411056507299705</v>
      </c>
      <c r="M1460" s="17"/>
      <c r="N1460" s="17">
        <v>0.49538403903961498</v>
      </c>
      <c r="O1460" s="17">
        <v>0.55081929552411202</v>
      </c>
      <c r="P1460" s="17">
        <v>0.523807348634175</v>
      </c>
      <c r="Q1460" s="17">
        <v>0.57095927667365898</v>
      </c>
      <c r="R1460" s="17"/>
      <c r="S1460" s="17">
        <v>0.39982357904712301</v>
      </c>
      <c r="T1460" s="17">
        <v>0.61133480753186997</v>
      </c>
      <c r="U1460" s="17">
        <v>0.596223429626492</v>
      </c>
      <c r="V1460" s="17">
        <v>0.54716828985467603</v>
      </c>
      <c r="W1460" s="17">
        <v>0.51533457894983303</v>
      </c>
      <c r="X1460" s="17">
        <v>0.55462698883399297</v>
      </c>
      <c r="Y1460" s="17">
        <v>0.54630776694413097</v>
      </c>
      <c r="Z1460" s="17">
        <v>0.49683703896898501</v>
      </c>
      <c r="AA1460" s="17">
        <v>0.53439513145352402</v>
      </c>
      <c r="AB1460" s="17">
        <v>0.54496841446379196</v>
      </c>
      <c r="AC1460" s="17">
        <v>0.54256728841699697</v>
      </c>
      <c r="AD1460" s="17">
        <v>0.56114462193150405</v>
      </c>
      <c r="AE1460" s="17"/>
      <c r="AF1460" s="17">
        <v>0.54200234407464198</v>
      </c>
      <c r="AG1460" s="17">
        <v>0.52346034800948305</v>
      </c>
      <c r="AH1460" s="17"/>
      <c r="AI1460" s="17">
        <v>0.482462036973824</v>
      </c>
      <c r="AJ1460" s="17">
        <v>0.55689832701753605</v>
      </c>
      <c r="AK1460" s="17"/>
      <c r="AL1460" s="17">
        <v>0.45144544007951298</v>
      </c>
      <c r="AM1460" s="17">
        <v>0.54002411493319802</v>
      </c>
      <c r="AN1460" s="17"/>
      <c r="AO1460" s="17">
        <v>0.51712717210014703</v>
      </c>
      <c r="AP1460" s="17">
        <v>0.53830458903784595</v>
      </c>
    </row>
    <row r="1461" spans="2:42" x14ac:dyDescent="0.35">
      <c r="B1461" t="s">
        <v>256</v>
      </c>
      <c r="C1461" s="17">
        <v>-0.17283783542755701</v>
      </c>
      <c r="D1461" s="17">
        <v>-8.8266531853652505E-2</v>
      </c>
      <c r="E1461" s="17">
        <v>-0.25651370321224398</v>
      </c>
      <c r="F1461" s="17"/>
      <c r="G1461" s="17">
        <v>0.16414419730707799</v>
      </c>
      <c r="H1461" s="17">
        <v>0.26586711207171498</v>
      </c>
      <c r="I1461" s="17">
        <v>-6.88083256608857E-3</v>
      </c>
      <c r="J1461" s="17">
        <v>-0.21382628087275299</v>
      </c>
      <c r="K1461" s="17">
        <v>-0.417061147827402</v>
      </c>
      <c r="L1461" s="17">
        <v>-0.69491000813969095</v>
      </c>
      <c r="M1461" s="17"/>
      <c r="N1461" s="17">
        <v>-6.3110237223179197E-2</v>
      </c>
      <c r="O1461" s="17">
        <v>-0.190415110289919</v>
      </c>
      <c r="P1461" s="17">
        <v>-0.15710747688360799</v>
      </c>
      <c r="Q1461" s="17">
        <v>-0.29361709474263997</v>
      </c>
      <c r="R1461" s="17"/>
      <c r="S1461" s="17">
        <v>0.105759169073893</v>
      </c>
      <c r="T1461" s="17">
        <v>-0.31460335570053499</v>
      </c>
      <c r="U1461" s="17">
        <v>-0.31319034736641599</v>
      </c>
      <c r="V1461" s="17">
        <v>-0.20732205140222101</v>
      </c>
      <c r="W1461" s="17">
        <v>-9.2734946832575701E-2</v>
      </c>
      <c r="X1461" s="17">
        <v>-0.20923858747879401</v>
      </c>
      <c r="Y1461" s="17">
        <v>-0.23757881691890001</v>
      </c>
      <c r="Z1461" s="17">
        <v>-0.122159860066597</v>
      </c>
      <c r="AA1461" s="17">
        <v>-0.17988503503959</v>
      </c>
      <c r="AB1461" s="17">
        <v>-0.217678173995977</v>
      </c>
      <c r="AC1461" s="17">
        <v>-0.16956154675799001</v>
      </c>
      <c r="AD1461" s="17">
        <v>-0.19745220052058601</v>
      </c>
      <c r="AE1461" s="17"/>
      <c r="AF1461" s="17">
        <v>-0.186382013526947</v>
      </c>
      <c r="AG1461" s="17">
        <v>-0.15483484401202499</v>
      </c>
      <c r="AH1461" s="17"/>
      <c r="AI1461" s="17">
        <v>-5.7865723144531603E-2</v>
      </c>
      <c r="AJ1461" s="17">
        <v>-0.22467094017141001</v>
      </c>
      <c r="AK1461" s="17"/>
      <c r="AL1461" s="17">
        <v>-3.0119185678139301E-2</v>
      </c>
      <c r="AM1461" s="17">
        <v>-0.183683813690006</v>
      </c>
      <c r="AN1461" s="17"/>
      <c r="AO1461" s="17">
        <v>-0.150202857243285</v>
      </c>
      <c r="AP1461" s="17">
        <v>-0.17900858747942799</v>
      </c>
    </row>
    <row r="1462" spans="2:42" x14ac:dyDescent="0.35"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7"/>
      <c r="AF1462" s="17"/>
      <c r="AG1462" s="17"/>
      <c r="AH1462" s="17"/>
      <c r="AI1462" s="17"/>
      <c r="AJ1462" s="17"/>
      <c r="AK1462" s="17"/>
      <c r="AL1462" s="17"/>
      <c r="AM1462" s="17"/>
      <c r="AN1462" s="17"/>
      <c r="AO1462" s="17"/>
      <c r="AP1462" s="17"/>
    </row>
    <row r="1463" spans="2:42" x14ac:dyDescent="0.35">
      <c r="B1463" s="6" t="s">
        <v>541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  <c r="AA1463" s="17"/>
      <c r="AB1463" s="17"/>
      <c r="AC1463" s="17"/>
      <c r="AD1463" s="17"/>
      <c r="AE1463" s="17"/>
      <c r="AF1463" s="17"/>
      <c r="AG1463" s="17"/>
      <c r="AH1463" s="17"/>
      <c r="AI1463" s="17"/>
      <c r="AJ1463" s="17"/>
      <c r="AK1463" s="17"/>
      <c r="AL1463" s="17"/>
      <c r="AM1463" s="17"/>
      <c r="AN1463" s="17"/>
      <c r="AO1463" s="17"/>
      <c r="AP1463" s="17"/>
    </row>
    <row r="1464" spans="2:42" x14ac:dyDescent="0.35">
      <c r="B1464" s="24" t="s">
        <v>59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  <c r="AA1464" s="17"/>
      <c r="AB1464" s="17"/>
      <c r="AC1464" s="17"/>
      <c r="AD1464" s="17"/>
      <c r="AE1464" s="17"/>
      <c r="AF1464" s="17"/>
      <c r="AG1464" s="17"/>
      <c r="AH1464" s="17"/>
      <c r="AI1464" s="17"/>
      <c r="AJ1464" s="17"/>
      <c r="AK1464" s="17"/>
      <c r="AL1464" s="17"/>
      <c r="AM1464" s="17"/>
      <c r="AN1464" s="17"/>
      <c r="AO1464" s="17"/>
      <c r="AP1464" s="17"/>
    </row>
    <row r="1465" spans="2:42" x14ac:dyDescent="0.35">
      <c r="B1465" t="s">
        <v>529</v>
      </c>
      <c r="C1465" s="17">
        <v>9.7210919772697899E-2</v>
      </c>
      <c r="D1465" s="17">
        <v>0.11892958701715101</v>
      </c>
      <c r="E1465" s="17">
        <v>7.6711709849952403E-2</v>
      </c>
      <c r="F1465" s="17"/>
      <c r="G1465" s="17">
        <v>0.16197857559009399</v>
      </c>
      <c r="H1465" s="17">
        <v>0.20607080032213301</v>
      </c>
      <c r="I1465" s="17">
        <v>0.121891805530755</v>
      </c>
      <c r="J1465" s="17">
        <v>6.48988875465593E-2</v>
      </c>
      <c r="K1465" s="17">
        <v>3.6673483653943198E-2</v>
      </c>
      <c r="L1465" s="17">
        <v>1.16626844944257E-2</v>
      </c>
      <c r="M1465" s="17"/>
      <c r="N1465" s="17">
        <v>0.13760321872846401</v>
      </c>
      <c r="O1465" s="17">
        <v>6.9227877118723899E-2</v>
      </c>
      <c r="P1465" s="17">
        <v>9.8537938748963105E-2</v>
      </c>
      <c r="Q1465" s="17">
        <v>8.13919521019425E-2</v>
      </c>
      <c r="R1465" s="17"/>
      <c r="S1465" s="17">
        <v>0.198113813131543</v>
      </c>
      <c r="T1465" s="17">
        <v>6.7281429203218807E-2</v>
      </c>
      <c r="U1465" s="17">
        <v>6.11659267305176E-2</v>
      </c>
      <c r="V1465" s="17">
        <v>8.77808002574713E-2</v>
      </c>
      <c r="W1465" s="17">
        <v>8.2086962435877098E-2</v>
      </c>
      <c r="X1465" s="17">
        <v>9.1096551708392107E-2</v>
      </c>
      <c r="Y1465" s="17">
        <v>8.79288391626704E-2</v>
      </c>
      <c r="Z1465" s="17">
        <v>9.3651895216138606E-2</v>
      </c>
      <c r="AA1465" s="17">
        <v>7.8142863066305496E-2</v>
      </c>
      <c r="AB1465" s="17">
        <v>7.6836781157281001E-2</v>
      </c>
      <c r="AC1465" s="17">
        <v>0.105070570790455</v>
      </c>
      <c r="AD1465" s="17">
        <v>8.1984867417996696E-2</v>
      </c>
      <c r="AE1465" s="17"/>
      <c r="AF1465" s="17">
        <v>0.114947027665264</v>
      </c>
      <c r="AG1465" s="17">
        <v>7.3376873964343406E-2</v>
      </c>
      <c r="AH1465" s="17"/>
      <c r="AI1465" s="17">
        <v>0.127703183459208</v>
      </c>
      <c r="AJ1465" s="17">
        <v>8.3464032234880595E-2</v>
      </c>
      <c r="AK1465" s="17"/>
      <c r="AL1465" s="17">
        <v>0.109772294011689</v>
      </c>
      <c r="AM1465" s="17">
        <v>9.6256311582515505E-2</v>
      </c>
      <c r="AN1465" s="17"/>
      <c r="AO1465" s="17">
        <v>9.2024573855619504E-2</v>
      </c>
      <c r="AP1465" s="17">
        <v>9.8624822381703198E-2</v>
      </c>
    </row>
    <row r="1466" spans="2:42" x14ac:dyDescent="0.35">
      <c r="B1466" t="s">
        <v>530</v>
      </c>
      <c r="C1466" s="17">
        <v>0.23111159220035701</v>
      </c>
      <c r="D1466" s="17">
        <v>0.24436821719452201</v>
      </c>
      <c r="E1466" s="17">
        <v>0.21857493870035899</v>
      </c>
      <c r="F1466" s="17"/>
      <c r="G1466" s="17">
        <v>0.33159276062868198</v>
      </c>
      <c r="H1466" s="17">
        <v>0.33474354619172803</v>
      </c>
      <c r="I1466" s="17">
        <v>0.32392443416772199</v>
      </c>
      <c r="J1466" s="17">
        <v>0.20523334610159</v>
      </c>
      <c r="K1466" s="17">
        <v>0.13598864004212899</v>
      </c>
      <c r="L1466" s="17">
        <v>8.8434156599263403E-2</v>
      </c>
      <c r="M1466" s="17"/>
      <c r="N1466" s="17">
        <v>0.26024689273910201</v>
      </c>
      <c r="O1466" s="17">
        <v>0.24200843432675301</v>
      </c>
      <c r="P1466" s="17">
        <v>0.24106043313761899</v>
      </c>
      <c r="Q1466" s="17">
        <v>0.18133395211999701</v>
      </c>
      <c r="R1466" s="17"/>
      <c r="S1466" s="17">
        <v>0.28004708624395902</v>
      </c>
      <c r="T1466" s="17">
        <v>0.205646044868419</v>
      </c>
      <c r="U1466" s="17">
        <v>0.16211554200790701</v>
      </c>
      <c r="V1466" s="17">
        <v>0.193731506587694</v>
      </c>
      <c r="W1466" s="17">
        <v>0.270830751547255</v>
      </c>
      <c r="X1466" s="17">
        <v>0.27851759153822098</v>
      </c>
      <c r="Y1466" s="17">
        <v>0.197652829919332</v>
      </c>
      <c r="Z1466" s="17">
        <v>0.26313646769112597</v>
      </c>
      <c r="AA1466" s="17">
        <v>0.224533866947601</v>
      </c>
      <c r="AB1466" s="17">
        <v>0.228706078852002</v>
      </c>
      <c r="AC1466" s="17">
        <v>0.253314526325502</v>
      </c>
      <c r="AD1466" s="17">
        <v>0.21559997730456401</v>
      </c>
      <c r="AE1466" s="17"/>
      <c r="AF1466" s="17">
        <v>0.25117743684132898</v>
      </c>
      <c r="AG1466" s="17">
        <v>0.20418606589435701</v>
      </c>
      <c r="AH1466" s="17"/>
      <c r="AI1466" s="17">
        <v>0.27158233940633603</v>
      </c>
      <c r="AJ1466" s="17">
        <v>0.21286608520449099</v>
      </c>
      <c r="AK1466" s="17"/>
      <c r="AL1466" s="17">
        <v>0.27629073518207697</v>
      </c>
      <c r="AM1466" s="17">
        <v>0.22767817965367099</v>
      </c>
      <c r="AN1466" s="17"/>
      <c r="AO1466" s="17">
        <v>0.250093476849088</v>
      </c>
      <c r="AP1466" s="17">
        <v>0.22593674720201301</v>
      </c>
    </row>
    <row r="1467" spans="2:42" x14ac:dyDescent="0.35">
      <c r="B1467" t="s">
        <v>531</v>
      </c>
      <c r="C1467" s="17">
        <v>0.18456130128782799</v>
      </c>
      <c r="D1467" s="17">
        <v>0.181576067900697</v>
      </c>
      <c r="E1467" s="17">
        <v>0.18545998781935799</v>
      </c>
      <c r="F1467" s="17"/>
      <c r="G1467" s="17">
        <v>0.21045325035238699</v>
      </c>
      <c r="H1467" s="17">
        <v>0.184287262735396</v>
      </c>
      <c r="I1467" s="17">
        <v>0.211121203488188</v>
      </c>
      <c r="J1467" s="17">
        <v>0.19531786457474301</v>
      </c>
      <c r="K1467" s="17">
        <v>0.16462786143451599</v>
      </c>
      <c r="L1467" s="17">
        <v>0.15046583413557299</v>
      </c>
      <c r="M1467" s="17"/>
      <c r="N1467" s="17">
        <v>0.17524356482985901</v>
      </c>
      <c r="O1467" s="17">
        <v>0.19704551026595099</v>
      </c>
      <c r="P1467" s="17">
        <v>0.184186987640205</v>
      </c>
      <c r="Q1467" s="17">
        <v>0.181589753155117</v>
      </c>
      <c r="R1467" s="17"/>
      <c r="S1467" s="17">
        <v>0.14825163112787501</v>
      </c>
      <c r="T1467" s="17">
        <v>0.168797477555646</v>
      </c>
      <c r="U1467" s="17">
        <v>0.21603971244532399</v>
      </c>
      <c r="V1467" s="17">
        <v>0.17313126160023701</v>
      </c>
      <c r="W1467" s="17">
        <v>0.20427013152763901</v>
      </c>
      <c r="X1467" s="17">
        <v>0.184978058863497</v>
      </c>
      <c r="Y1467" s="17">
        <v>0.158527785460159</v>
      </c>
      <c r="Z1467" s="17">
        <v>0.191129847472472</v>
      </c>
      <c r="AA1467" s="17">
        <v>0.221305796868319</v>
      </c>
      <c r="AB1467" s="17">
        <v>0.18258689500714201</v>
      </c>
      <c r="AC1467" s="17">
        <v>0.183829260239464</v>
      </c>
      <c r="AD1467" s="17">
        <v>0.25854131454270002</v>
      </c>
      <c r="AE1467" s="17"/>
      <c r="AF1467" s="17">
        <v>0.19103545150553899</v>
      </c>
      <c r="AG1467" s="17">
        <v>0.17583440303905901</v>
      </c>
      <c r="AH1467" s="17"/>
      <c r="AI1467" s="17">
        <v>0.170254704940631</v>
      </c>
      <c r="AJ1467" s="17">
        <v>0.19101117241106799</v>
      </c>
      <c r="AK1467" s="17"/>
      <c r="AL1467" s="17">
        <v>0.148488372163539</v>
      </c>
      <c r="AM1467" s="17">
        <v>0.18730268236053099</v>
      </c>
      <c r="AN1467" s="17"/>
      <c r="AO1467" s="17">
        <v>0.179213319508716</v>
      </c>
      <c r="AP1467" s="17">
        <v>0.186019269096242</v>
      </c>
    </row>
    <row r="1468" spans="2:42" x14ac:dyDescent="0.35">
      <c r="B1468" t="s">
        <v>532</v>
      </c>
      <c r="C1468" s="17">
        <v>0.36427979447661202</v>
      </c>
      <c r="D1468" s="17">
        <v>0.35510684532516801</v>
      </c>
      <c r="E1468" s="17">
        <v>0.37386038953414502</v>
      </c>
      <c r="F1468" s="17"/>
      <c r="G1468" s="17">
        <v>0.168363010026577</v>
      </c>
      <c r="H1468" s="17">
        <v>0.15888547693400101</v>
      </c>
      <c r="I1468" s="17">
        <v>0.229853754009611</v>
      </c>
      <c r="J1468" s="17">
        <v>0.39747100721001299</v>
      </c>
      <c r="K1468" s="17">
        <v>0.53458793501177904</v>
      </c>
      <c r="L1468" s="17">
        <v>0.63149773404660403</v>
      </c>
      <c r="M1468" s="17"/>
      <c r="N1468" s="17">
        <v>0.32536938566012602</v>
      </c>
      <c r="O1468" s="17">
        <v>0.37616662537401202</v>
      </c>
      <c r="P1468" s="17">
        <v>0.35004370334623702</v>
      </c>
      <c r="Q1468" s="17">
        <v>0.40765486492549902</v>
      </c>
      <c r="R1468" s="17"/>
      <c r="S1468" s="17">
        <v>0.26783108307793801</v>
      </c>
      <c r="T1468" s="17">
        <v>0.42632446903857502</v>
      </c>
      <c r="U1468" s="17">
        <v>0.41443152093891999</v>
      </c>
      <c r="V1468" s="17">
        <v>0.40186365183336098</v>
      </c>
      <c r="W1468" s="17">
        <v>0.35781560666231599</v>
      </c>
      <c r="X1468" s="17">
        <v>0.33313700240793398</v>
      </c>
      <c r="Y1468" s="17">
        <v>0.40620796207673998</v>
      </c>
      <c r="Z1468" s="17">
        <v>0.32772610864457002</v>
      </c>
      <c r="AA1468" s="17">
        <v>0.36708849756621498</v>
      </c>
      <c r="AB1468" s="17">
        <v>0.37138073848997699</v>
      </c>
      <c r="AC1468" s="17">
        <v>0.35447511636435203</v>
      </c>
      <c r="AD1468" s="17">
        <v>0.328473224177182</v>
      </c>
      <c r="AE1468" s="17"/>
      <c r="AF1468" s="17">
        <v>0.342624275081509</v>
      </c>
      <c r="AG1468" s="17">
        <v>0.39441423256244801</v>
      </c>
      <c r="AH1468" s="17"/>
      <c r="AI1468" s="17">
        <v>0.33267960703474098</v>
      </c>
      <c r="AJ1468" s="17">
        <v>0.37852616947203499</v>
      </c>
      <c r="AK1468" s="17"/>
      <c r="AL1468" s="17">
        <v>0.32193136857085802</v>
      </c>
      <c r="AM1468" s="17">
        <v>0.36749808520195998</v>
      </c>
      <c r="AN1468" s="17"/>
      <c r="AO1468" s="17">
        <v>0.36991224369731301</v>
      </c>
      <c r="AP1468" s="17">
        <v>0.36274427510024099</v>
      </c>
    </row>
    <row r="1469" spans="2:42" x14ac:dyDescent="0.35">
      <c r="B1469" t="s">
        <v>75</v>
      </c>
      <c r="C1469" s="17">
        <v>0.12283639226250501</v>
      </c>
      <c r="D1469" s="17">
        <v>0.10001928256246199</v>
      </c>
      <c r="E1469" s="17">
        <v>0.14539297409618501</v>
      </c>
      <c r="F1469" s="17"/>
      <c r="G1469" s="17">
        <v>0.12761240340225999</v>
      </c>
      <c r="H1469" s="17">
        <v>0.116012913816742</v>
      </c>
      <c r="I1469" s="17">
        <v>0.113208802803724</v>
      </c>
      <c r="J1469" s="17">
        <v>0.13707889456709599</v>
      </c>
      <c r="K1469" s="17">
        <v>0.12812207985763299</v>
      </c>
      <c r="L1469" s="17">
        <v>0.117939590724134</v>
      </c>
      <c r="M1469" s="17"/>
      <c r="N1469" s="17">
        <v>0.101536938042449</v>
      </c>
      <c r="O1469" s="17">
        <v>0.115551552914561</v>
      </c>
      <c r="P1469" s="17">
        <v>0.126170937126976</v>
      </c>
      <c r="Q1469" s="17">
        <v>0.14802947769744401</v>
      </c>
      <c r="R1469" s="17"/>
      <c r="S1469" s="17">
        <v>0.105756386418684</v>
      </c>
      <c r="T1469" s="17">
        <v>0.13195057933414001</v>
      </c>
      <c r="U1469" s="17">
        <v>0.14624729787733001</v>
      </c>
      <c r="V1469" s="17">
        <v>0.143492779721237</v>
      </c>
      <c r="W1469" s="17">
        <v>8.4996547826912197E-2</v>
      </c>
      <c r="X1469" s="17">
        <v>0.112270795481956</v>
      </c>
      <c r="Y1469" s="17">
        <v>0.14968258338109899</v>
      </c>
      <c r="Z1469" s="17">
        <v>0.12435568097569299</v>
      </c>
      <c r="AA1469" s="17">
        <v>0.10892897555156</v>
      </c>
      <c r="AB1469" s="17">
        <v>0.14048950649359801</v>
      </c>
      <c r="AC1469" s="17">
        <v>0.10331052628022699</v>
      </c>
      <c r="AD1469" s="17">
        <v>0.115400616557557</v>
      </c>
      <c r="AE1469" s="17"/>
      <c r="AF1469" s="17">
        <v>0.10021580890636</v>
      </c>
      <c r="AG1469" s="17">
        <v>0.152188424539793</v>
      </c>
      <c r="AH1469" s="17"/>
      <c r="AI1469" s="17">
        <v>9.7780165159083596E-2</v>
      </c>
      <c r="AJ1469" s="17">
        <v>0.134132540677525</v>
      </c>
      <c r="AK1469" s="17"/>
      <c r="AL1469" s="17">
        <v>0.143517230071837</v>
      </c>
      <c r="AM1469" s="17">
        <v>0.121264741201322</v>
      </c>
      <c r="AN1469" s="17"/>
      <c r="AO1469" s="17">
        <v>0.108756386089264</v>
      </c>
      <c r="AP1469" s="17">
        <v>0.126674886219802</v>
      </c>
    </row>
    <row r="1470" spans="2:42" x14ac:dyDescent="0.35">
      <c r="B1470" t="s">
        <v>533</v>
      </c>
      <c r="C1470" s="17">
        <v>0.32832251197305501</v>
      </c>
      <c r="D1470" s="17">
        <v>0.36329780421167301</v>
      </c>
      <c r="E1470" s="17">
        <v>0.295286648550312</v>
      </c>
      <c r="F1470" s="17"/>
      <c r="G1470" s="17">
        <v>0.49357133621877602</v>
      </c>
      <c r="H1470" s="17">
        <v>0.54081434651386096</v>
      </c>
      <c r="I1470" s="17">
        <v>0.445816239698477</v>
      </c>
      <c r="J1470" s="17">
        <v>0.27013223364814898</v>
      </c>
      <c r="K1470" s="17">
        <v>0.17266212369607201</v>
      </c>
      <c r="L1470" s="17">
        <v>0.10009684109368901</v>
      </c>
      <c r="M1470" s="17"/>
      <c r="N1470" s="17">
        <v>0.39785011146756599</v>
      </c>
      <c r="O1470" s="17">
        <v>0.31123631144547598</v>
      </c>
      <c r="P1470" s="17">
        <v>0.33959837188658198</v>
      </c>
      <c r="Q1470" s="17">
        <v>0.26272590422193998</v>
      </c>
      <c r="R1470" s="17"/>
      <c r="S1470" s="17">
        <v>0.47816089937550199</v>
      </c>
      <c r="T1470" s="17">
        <v>0.27292747407163798</v>
      </c>
      <c r="U1470" s="17">
        <v>0.223281468738425</v>
      </c>
      <c r="V1470" s="17">
        <v>0.28151230684516598</v>
      </c>
      <c r="W1470" s="17">
        <v>0.35291771398313299</v>
      </c>
      <c r="X1470" s="17">
        <v>0.36961414324661301</v>
      </c>
      <c r="Y1470" s="17">
        <v>0.285581669082003</v>
      </c>
      <c r="Z1470" s="17">
        <v>0.35678836290726501</v>
      </c>
      <c r="AA1470" s="17">
        <v>0.30267673001390599</v>
      </c>
      <c r="AB1470" s="17">
        <v>0.30554286000928299</v>
      </c>
      <c r="AC1470" s="17">
        <v>0.35838509711595701</v>
      </c>
      <c r="AD1470" s="17">
        <v>0.29758484472256103</v>
      </c>
      <c r="AE1470" s="17"/>
      <c r="AF1470" s="17">
        <v>0.36612446450659297</v>
      </c>
      <c r="AG1470" s="17">
        <v>0.27756293985870101</v>
      </c>
      <c r="AH1470" s="17"/>
      <c r="AI1470" s="17">
        <v>0.39928552286554397</v>
      </c>
      <c r="AJ1470" s="17">
        <v>0.29633011743937199</v>
      </c>
      <c r="AK1470" s="17"/>
      <c r="AL1470" s="17">
        <v>0.38606302919376601</v>
      </c>
      <c r="AM1470" s="17">
        <v>0.32393449123618701</v>
      </c>
      <c r="AN1470" s="17"/>
      <c r="AO1470" s="17">
        <v>0.34211805070470802</v>
      </c>
      <c r="AP1470" s="17">
        <v>0.32456156958371601</v>
      </c>
    </row>
    <row r="1471" spans="2:42" x14ac:dyDescent="0.35">
      <c r="B1471" t="s">
        <v>534</v>
      </c>
      <c r="C1471" s="17">
        <v>0.54884109576443996</v>
      </c>
      <c r="D1471" s="17">
        <v>0.53668291322586603</v>
      </c>
      <c r="E1471" s="17">
        <v>0.55932037735350304</v>
      </c>
      <c r="F1471" s="17"/>
      <c r="G1471" s="17">
        <v>0.37881626037896399</v>
      </c>
      <c r="H1471" s="17">
        <v>0.34317273966939699</v>
      </c>
      <c r="I1471" s="17">
        <v>0.44097495749779902</v>
      </c>
      <c r="J1471" s="17">
        <v>0.59278887178475503</v>
      </c>
      <c r="K1471" s="17">
        <v>0.69921579644629495</v>
      </c>
      <c r="L1471" s="17">
        <v>0.78196356818217605</v>
      </c>
      <c r="M1471" s="17"/>
      <c r="N1471" s="17">
        <v>0.500612950489985</v>
      </c>
      <c r="O1471" s="17">
        <v>0.57321213563996298</v>
      </c>
      <c r="P1471" s="17">
        <v>0.53423069098644205</v>
      </c>
      <c r="Q1471" s="17">
        <v>0.58924461808061601</v>
      </c>
      <c r="R1471" s="17"/>
      <c r="S1471" s="17">
        <v>0.416082714205813</v>
      </c>
      <c r="T1471" s="17">
        <v>0.59512194659422202</v>
      </c>
      <c r="U1471" s="17">
        <v>0.63047123338424504</v>
      </c>
      <c r="V1471" s="17">
        <v>0.57499491343359699</v>
      </c>
      <c r="W1471" s="17">
        <v>0.562085738189955</v>
      </c>
      <c r="X1471" s="17">
        <v>0.51811506127143103</v>
      </c>
      <c r="Y1471" s="17">
        <v>0.56473574753689904</v>
      </c>
      <c r="Z1471" s="17">
        <v>0.51885595611704205</v>
      </c>
      <c r="AA1471" s="17">
        <v>0.58839429443453395</v>
      </c>
      <c r="AB1471" s="17">
        <v>0.55396763349711897</v>
      </c>
      <c r="AC1471" s="17">
        <v>0.53830437660381703</v>
      </c>
      <c r="AD1471" s="17">
        <v>0.58701453871988196</v>
      </c>
      <c r="AE1471" s="17"/>
      <c r="AF1471" s="17">
        <v>0.53365972658704797</v>
      </c>
      <c r="AG1471" s="17">
        <v>0.57024863560150696</v>
      </c>
      <c r="AH1471" s="17"/>
      <c r="AI1471" s="17">
        <v>0.50293431197537197</v>
      </c>
      <c r="AJ1471" s="17">
        <v>0.56953734188310301</v>
      </c>
      <c r="AK1471" s="17"/>
      <c r="AL1471" s="17">
        <v>0.47041974073439802</v>
      </c>
      <c r="AM1471" s="17">
        <v>0.55480076756249097</v>
      </c>
      <c r="AN1471" s="17"/>
      <c r="AO1471" s="17">
        <v>0.54912556320602901</v>
      </c>
      <c r="AP1471" s="17">
        <v>0.54876354419648199</v>
      </c>
    </row>
    <row r="1472" spans="2:42" x14ac:dyDescent="0.35">
      <c r="B1472" t="s">
        <v>256</v>
      </c>
      <c r="C1472" s="17">
        <v>-0.220518583791384</v>
      </c>
      <c r="D1472" s="17">
        <v>-0.17338510901419299</v>
      </c>
      <c r="E1472" s="17">
        <v>-0.26403372880319098</v>
      </c>
      <c r="F1472" s="17"/>
      <c r="G1472" s="17">
        <v>0.114755075839812</v>
      </c>
      <c r="H1472" s="17">
        <v>0.197641606844464</v>
      </c>
      <c r="I1472" s="17">
        <v>4.8412822006776999E-3</v>
      </c>
      <c r="J1472" s="17">
        <v>-0.322656638136606</v>
      </c>
      <c r="K1472" s="17">
        <v>-0.52655367275022302</v>
      </c>
      <c r="L1472" s="17">
        <v>-0.68186672708848695</v>
      </c>
      <c r="M1472" s="17"/>
      <c r="N1472" s="17">
        <v>-0.10276283902241901</v>
      </c>
      <c r="O1472" s="17">
        <v>-0.26197582419448701</v>
      </c>
      <c r="P1472" s="17">
        <v>-0.19463231909986001</v>
      </c>
      <c r="Q1472" s="17">
        <v>-0.32651871385867598</v>
      </c>
      <c r="R1472" s="17"/>
      <c r="S1472" s="17">
        <v>6.2078185169688903E-2</v>
      </c>
      <c r="T1472" s="17">
        <v>-0.32219447252258399</v>
      </c>
      <c r="U1472" s="17">
        <v>-0.40718976464582002</v>
      </c>
      <c r="V1472" s="17">
        <v>-0.29348260658843101</v>
      </c>
      <c r="W1472" s="17">
        <v>-0.20916802420682301</v>
      </c>
      <c r="X1472" s="17">
        <v>-0.14850091802481899</v>
      </c>
      <c r="Y1472" s="17">
        <v>-0.27915407845489598</v>
      </c>
      <c r="Z1472" s="17">
        <v>-0.16206759320977801</v>
      </c>
      <c r="AA1472" s="17">
        <v>-0.28571756442062801</v>
      </c>
      <c r="AB1472" s="17">
        <v>-0.24842477348783601</v>
      </c>
      <c r="AC1472" s="17">
        <v>-0.17991927948785999</v>
      </c>
      <c r="AD1472" s="17">
        <v>-0.28942969399731999</v>
      </c>
      <c r="AE1472" s="17"/>
      <c r="AF1472" s="17">
        <v>-0.16753526208045499</v>
      </c>
      <c r="AG1472" s="17">
        <v>-0.29268569574280601</v>
      </c>
      <c r="AH1472" s="17"/>
      <c r="AI1472" s="17">
        <v>-0.103648789109828</v>
      </c>
      <c r="AJ1472" s="17">
        <v>-0.27320722444373102</v>
      </c>
      <c r="AK1472" s="17"/>
      <c r="AL1472" s="17">
        <v>-8.4356711540631693E-2</v>
      </c>
      <c r="AM1472" s="17">
        <v>-0.23086627632630399</v>
      </c>
      <c r="AN1472" s="17"/>
      <c r="AO1472" s="17">
        <v>-0.20700751250132099</v>
      </c>
      <c r="AP1472" s="17">
        <v>-0.224201974612766</v>
      </c>
    </row>
    <row r="1473" spans="2:42" x14ac:dyDescent="0.35"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/>
      <c r="AG1473" s="17"/>
      <c r="AH1473" s="17"/>
      <c r="AI1473" s="17"/>
      <c r="AJ1473" s="17"/>
      <c r="AK1473" s="17"/>
      <c r="AL1473" s="17"/>
      <c r="AM1473" s="17"/>
      <c r="AN1473" s="17"/>
      <c r="AO1473" s="17"/>
      <c r="AP1473" s="17"/>
    </row>
    <row r="1474" spans="2:42" x14ac:dyDescent="0.35">
      <c r="B1474" s="6" t="s">
        <v>542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/>
      <c r="AO1474" s="17"/>
      <c r="AP1474" s="17"/>
    </row>
    <row r="1475" spans="2:42" x14ac:dyDescent="0.35">
      <c r="B1475" s="24" t="s">
        <v>59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</row>
    <row r="1476" spans="2:42" x14ac:dyDescent="0.35">
      <c r="B1476" t="s">
        <v>529</v>
      </c>
      <c r="C1476" s="17">
        <v>9.5137283052985105E-2</v>
      </c>
      <c r="D1476" s="17">
        <v>0.11920841921898601</v>
      </c>
      <c r="E1476" s="17">
        <v>7.0959326463836098E-2</v>
      </c>
      <c r="F1476" s="17"/>
      <c r="G1476" s="17">
        <v>0.19221297537450999</v>
      </c>
      <c r="H1476" s="17">
        <v>0.176054933200709</v>
      </c>
      <c r="I1476" s="17">
        <v>0.122353391916818</v>
      </c>
      <c r="J1476" s="17">
        <v>6.0930301224162799E-2</v>
      </c>
      <c r="K1476" s="17">
        <v>2.6240790696865E-2</v>
      </c>
      <c r="L1476" s="17">
        <v>1.5896132081349101E-2</v>
      </c>
      <c r="M1476" s="17"/>
      <c r="N1476" s="17">
        <v>0.13480501345974699</v>
      </c>
      <c r="O1476" s="17">
        <v>9.2098246279536694E-2</v>
      </c>
      <c r="P1476" s="17">
        <v>8.1086732287352803E-2</v>
      </c>
      <c r="Q1476" s="17">
        <v>6.7741081838557607E-2</v>
      </c>
      <c r="R1476" s="17"/>
      <c r="S1476" s="17">
        <v>0.176209314347999</v>
      </c>
      <c r="T1476" s="17">
        <v>7.6622326073886096E-2</v>
      </c>
      <c r="U1476" s="17">
        <v>5.5940900099860601E-2</v>
      </c>
      <c r="V1476" s="17">
        <v>8.66526266698842E-2</v>
      </c>
      <c r="W1476" s="17">
        <v>9.4239957424939999E-2</v>
      </c>
      <c r="X1476" s="17">
        <v>0.108513067247564</v>
      </c>
      <c r="Y1476" s="17">
        <v>8.4117764754628205E-2</v>
      </c>
      <c r="Z1476" s="17">
        <v>9.0947586305558603E-2</v>
      </c>
      <c r="AA1476" s="17">
        <v>7.9634411904023095E-2</v>
      </c>
      <c r="AB1476" s="17">
        <v>6.9513341268585702E-2</v>
      </c>
      <c r="AC1476" s="17">
        <v>9.6585729052501706E-2</v>
      </c>
      <c r="AD1476" s="17">
        <v>5.55144156121639E-2</v>
      </c>
      <c r="AE1476" s="17"/>
      <c r="AF1476" s="17">
        <v>9.5186906163911206E-2</v>
      </c>
      <c r="AG1476" s="17">
        <v>9.5912582324353998E-2</v>
      </c>
      <c r="AH1476" s="17"/>
      <c r="AI1476" s="17">
        <v>0.121010287186476</v>
      </c>
      <c r="AJ1476" s="17">
        <v>8.3472905434280403E-2</v>
      </c>
      <c r="AK1476" s="17"/>
      <c r="AL1476" s="17">
        <v>9.1527434982331193E-2</v>
      </c>
      <c r="AM1476" s="17">
        <v>9.5411615340838196E-2</v>
      </c>
      <c r="AN1476" s="17"/>
      <c r="AO1476" s="17">
        <v>0.10261192275118</v>
      </c>
      <c r="AP1476" s="17">
        <v>9.30995453587347E-2</v>
      </c>
    </row>
    <row r="1477" spans="2:42" x14ac:dyDescent="0.35">
      <c r="B1477" t="s">
        <v>530</v>
      </c>
      <c r="C1477" s="17">
        <v>0.27462795632347498</v>
      </c>
      <c r="D1477" s="17">
        <v>0.285465799181774</v>
      </c>
      <c r="E1477" s="17">
        <v>0.26403738673281901</v>
      </c>
      <c r="F1477" s="17"/>
      <c r="G1477" s="17">
        <v>0.36363597446551998</v>
      </c>
      <c r="H1477" s="17">
        <v>0.40213186702849602</v>
      </c>
      <c r="I1477" s="17">
        <v>0.35580260649055001</v>
      </c>
      <c r="J1477" s="17">
        <v>0.27645512876441503</v>
      </c>
      <c r="K1477" s="17">
        <v>0.17314662962096899</v>
      </c>
      <c r="L1477" s="17">
        <v>0.111346357864044</v>
      </c>
      <c r="M1477" s="17"/>
      <c r="N1477" s="17">
        <v>0.310480046540763</v>
      </c>
      <c r="O1477" s="17">
        <v>0.28972246453283101</v>
      </c>
      <c r="P1477" s="17">
        <v>0.26450092757055998</v>
      </c>
      <c r="Q1477" s="17">
        <v>0.23009448373480301</v>
      </c>
      <c r="R1477" s="17"/>
      <c r="S1477" s="17">
        <v>0.30447216247236197</v>
      </c>
      <c r="T1477" s="17">
        <v>0.25080738333427399</v>
      </c>
      <c r="U1477" s="17">
        <v>0.224427026587742</v>
      </c>
      <c r="V1477" s="17">
        <v>0.25306853947596297</v>
      </c>
      <c r="W1477" s="17">
        <v>0.32832281779522599</v>
      </c>
      <c r="X1477" s="17">
        <v>0.25657609607534798</v>
      </c>
      <c r="Y1477" s="17">
        <v>0.25608038308110997</v>
      </c>
      <c r="Z1477" s="17">
        <v>0.31170386383167398</v>
      </c>
      <c r="AA1477" s="17">
        <v>0.291784580443601</v>
      </c>
      <c r="AB1477" s="17">
        <v>0.26000094112696398</v>
      </c>
      <c r="AC1477" s="17">
        <v>0.299362754708002</v>
      </c>
      <c r="AD1477" s="17">
        <v>0.30627756351192098</v>
      </c>
      <c r="AE1477" s="17"/>
      <c r="AF1477" s="17">
        <v>0.270157005201761</v>
      </c>
      <c r="AG1477" s="17">
        <v>0.28120603620032197</v>
      </c>
      <c r="AH1477" s="17"/>
      <c r="AI1477" s="17">
        <v>0.29488714624246198</v>
      </c>
      <c r="AJ1477" s="17">
        <v>0.265494465668702</v>
      </c>
      <c r="AK1477" s="17"/>
      <c r="AL1477" s="17">
        <v>0.265069482907899</v>
      </c>
      <c r="AM1477" s="17">
        <v>0.275354357498581</v>
      </c>
      <c r="AN1477" s="17"/>
      <c r="AO1477" s="17">
        <v>0.28251891954681202</v>
      </c>
      <c r="AP1477" s="17">
        <v>0.27247672043072402</v>
      </c>
    </row>
    <row r="1478" spans="2:42" x14ac:dyDescent="0.35">
      <c r="B1478" t="s">
        <v>531</v>
      </c>
      <c r="C1478" s="17">
        <v>0.217219350623404</v>
      </c>
      <c r="D1478" s="17">
        <v>0.221709823002052</v>
      </c>
      <c r="E1478" s="17">
        <v>0.21441016066650601</v>
      </c>
      <c r="F1478" s="17"/>
      <c r="G1478" s="17">
        <v>0.19627712132330299</v>
      </c>
      <c r="H1478" s="17">
        <v>0.19214820870424801</v>
      </c>
      <c r="I1478" s="17">
        <v>0.24301792492077701</v>
      </c>
      <c r="J1478" s="17">
        <v>0.20322784202088301</v>
      </c>
      <c r="K1478" s="17">
        <v>0.234223270122359</v>
      </c>
      <c r="L1478" s="17">
        <v>0.23067549955172301</v>
      </c>
      <c r="M1478" s="17"/>
      <c r="N1478" s="17">
        <v>0.21757521234008301</v>
      </c>
      <c r="O1478" s="17">
        <v>0.219548187946562</v>
      </c>
      <c r="P1478" s="17">
        <v>0.21571824705084</v>
      </c>
      <c r="Q1478" s="17">
        <v>0.21591105406684399</v>
      </c>
      <c r="R1478" s="17"/>
      <c r="S1478" s="17">
        <v>0.20849458824306599</v>
      </c>
      <c r="T1478" s="17">
        <v>0.21395254177251199</v>
      </c>
      <c r="U1478" s="17">
        <v>0.281660435409405</v>
      </c>
      <c r="V1478" s="17">
        <v>0.222634736293257</v>
      </c>
      <c r="W1478" s="17">
        <v>0.21099028301282099</v>
      </c>
      <c r="X1478" s="17">
        <v>0.191624168900804</v>
      </c>
      <c r="Y1478" s="17">
        <v>0.18732806278040701</v>
      </c>
      <c r="Z1478" s="17">
        <v>0.24462251629658799</v>
      </c>
      <c r="AA1478" s="17">
        <v>0.206410836405439</v>
      </c>
      <c r="AB1478" s="17">
        <v>0.21635474108706701</v>
      </c>
      <c r="AC1478" s="17">
        <v>0.240304201975922</v>
      </c>
      <c r="AD1478" s="17">
        <v>0.22242163352167499</v>
      </c>
      <c r="AE1478" s="17"/>
      <c r="AF1478" s="17">
        <v>0.22713548234130401</v>
      </c>
      <c r="AG1478" s="17">
        <v>0.20413579652779101</v>
      </c>
      <c r="AH1478" s="17"/>
      <c r="AI1478" s="17">
        <v>0.227766835287493</v>
      </c>
      <c r="AJ1478" s="17">
        <v>0.21246420725409601</v>
      </c>
      <c r="AK1478" s="17"/>
      <c r="AL1478" s="17">
        <v>0.24076142717659099</v>
      </c>
      <c r="AM1478" s="17">
        <v>0.215430258230804</v>
      </c>
      <c r="AN1478" s="17"/>
      <c r="AO1478" s="17">
        <v>0.235915342312607</v>
      </c>
      <c r="AP1478" s="17">
        <v>0.212122445817987</v>
      </c>
    </row>
    <row r="1479" spans="2:42" x14ac:dyDescent="0.35">
      <c r="B1479" t="s">
        <v>532</v>
      </c>
      <c r="C1479" s="17">
        <v>0.30204039161412999</v>
      </c>
      <c r="D1479" s="17">
        <v>0.277938264083536</v>
      </c>
      <c r="E1479" s="17">
        <v>0.32513211977607098</v>
      </c>
      <c r="F1479" s="17"/>
      <c r="G1479" s="17">
        <v>0.145896741782403</v>
      </c>
      <c r="H1479" s="17">
        <v>0.12557931783005599</v>
      </c>
      <c r="I1479" s="17">
        <v>0.17935546861731499</v>
      </c>
      <c r="J1479" s="17">
        <v>0.34068981218315098</v>
      </c>
      <c r="K1479" s="17">
        <v>0.428904378351603</v>
      </c>
      <c r="L1479" s="17">
        <v>0.53414861542056702</v>
      </c>
      <c r="M1479" s="17"/>
      <c r="N1479" s="17">
        <v>0.26073690924225201</v>
      </c>
      <c r="O1479" s="17">
        <v>0.30039214975540501</v>
      </c>
      <c r="P1479" s="17">
        <v>0.30840282478791398</v>
      </c>
      <c r="Q1479" s="17">
        <v>0.34431075487726098</v>
      </c>
      <c r="R1479" s="17"/>
      <c r="S1479" s="17">
        <v>0.21377039870630901</v>
      </c>
      <c r="T1479" s="17">
        <v>0.34585655140298099</v>
      </c>
      <c r="U1479" s="17">
        <v>0.323246679633302</v>
      </c>
      <c r="V1479" s="17">
        <v>0.320662685921629</v>
      </c>
      <c r="W1479" s="17">
        <v>0.28256928225003902</v>
      </c>
      <c r="X1479" s="17">
        <v>0.32883829361861999</v>
      </c>
      <c r="Y1479" s="17">
        <v>0.33113834255289598</v>
      </c>
      <c r="Z1479" s="17">
        <v>0.24894133582894901</v>
      </c>
      <c r="AA1479" s="17">
        <v>0.32323054408073798</v>
      </c>
      <c r="AB1479" s="17">
        <v>0.30698813020036603</v>
      </c>
      <c r="AC1479" s="17">
        <v>0.28102843159305602</v>
      </c>
      <c r="AD1479" s="17">
        <v>0.31176833439698798</v>
      </c>
      <c r="AE1479" s="17"/>
      <c r="AF1479" s="17">
        <v>0.30192304633654798</v>
      </c>
      <c r="AG1479" s="17">
        <v>0.30255282860247001</v>
      </c>
      <c r="AH1479" s="17"/>
      <c r="AI1479" s="17">
        <v>0.25937219198362699</v>
      </c>
      <c r="AJ1479" s="17">
        <v>0.32127658043212098</v>
      </c>
      <c r="AK1479" s="17"/>
      <c r="AL1479" s="17">
        <v>0.27389169009076902</v>
      </c>
      <c r="AM1479" s="17">
        <v>0.30417956687520897</v>
      </c>
      <c r="AN1479" s="17"/>
      <c r="AO1479" s="17">
        <v>0.27231284649339998</v>
      </c>
      <c r="AP1479" s="17">
        <v>0.31014472061137599</v>
      </c>
    </row>
    <row r="1480" spans="2:42" x14ac:dyDescent="0.35">
      <c r="B1480" t="s">
        <v>75</v>
      </c>
      <c r="C1480" s="17">
        <v>0.110975018386006</v>
      </c>
      <c r="D1480" s="17">
        <v>9.5677694513651296E-2</v>
      </c>
      <c r="E1480" s="17">
        <v>0.12546100636076801</v>
      </c>
      <c r="F1480" s="17"/>
      <c r="G1480" s="17">
        <v>0.10197718705426401</v>
      </c>
      <c r="H1480" s="17">
        <v>0.104085673236491</v>
      </c>
      <c r="I1480" s="17">
        <v>9.9470608054539902E-2</v>
      </c>
      <c r="J1480" s="17">
        <v>0.118696915807387</v>
      </c>
      <c r="K1480" s="17">
        <v>0.13748493120820501</v>
      </c>
      <c r="L1480" s="17">
        <v>0.107933395082316</v>
      </c>
      <c r="M1480" s="17"/>
      <c r="N1480" s="17">
        <v>7.6402818417155502E-2</v>
      </c>
      <c r="O1480" s="17">
        <v>9.8238951485665804E-2</v>
      </c>
      <c r="P1480" s="17">
        <v>0.13029126830333301</v>
      </c>
      <c r="Q1480" s="17">
        <v>0.141942625482534</v>
      </c>
      <c r="R1480" s="17"/>
      <c r="S1480" s="17">
        <v>9.7053536230264303E-2</v>
      </c>
      <c r="T1480" s="17">
        <v>0.11276119741634701</v>
      </c>
      <c r="U1480" s="17">
        <v>0.11472495826969099</v>
      </c>
      <c r="V1480" s="17">
        <v>0.11698141163926699</v>
      </c>
      <c r="W1480" s="17">
        <v>8.3877659516973901E-2</v>
      </c>
      <c r="X1480" s="17">
        <v>0.114448374157663</v>
      </c>
      <c r="Y1480" s="17">
        <v>0.141335446830959</v>
      </c>
      <c r="Z1480" s="17">
        <v>0.10378469773723099</v>
      </c>
      <c r="AA1480" s="17">
        <v>9.8939627166199001E-2</v>
      </c>
      <c r="AB1480" s="17">
        <v>0.14714284631701699</v>
      </c>
      <c r="AC1480" s="17">
        <v>8.2718882670519203E-2</v>
      </c>
      <c r="AD1480" s="17">
        <v>0.104018052957252</v>
      </c>
      <c r="AE1480" s="17"/>
      <c r="AF1480" s="17">
        <v>0.105597559956475</v>
      </c>
      <c r="AG1480" s="17">
        <v>0.116192756345063</v>
      </c>
      <c r="AH1480" s="17"/>
      <c r="AI1480" s="17">
        <v>9.6963539299943002E-2</v>
      </c>
      <c r="AJ1480" s="17">
        <v>0.117291841210801</v>
      </c>
      <c r="AK1480" s="17"/>
      <c r="AL1480" s="17">
        <v>0.128749964842409</v>
      </c>
      <c r="AM1480" s="17">
        <v>0.10962420205456801</v>
      </c>
      <c r="AN1480" s="17"/>
      <c r="AO1480" s="17">
        <v>0.106640968896002</v>
      </c>
      <c r="AP1480" s="17">
        <v>0.112156567781178</v>
      </c>
    </row>
    <row r="1481" spans="2:42" x14ac:dyDescent="0.35">
      <c r="B1481" t="s">
        <v>533</v>
      </c>
      <c r="C1481" s="17">
        <v>0.36976523937646</v>
      </c>
      <c r="D1481" s="17">
        <v>0.40467421840076001</v>
      </c>
      <c r="E1481" s="17">
        <v>0.33499671319665503</v>
      </c>
      <c r="F1481" s="17"/>
      <c r="G1481" s="17">
        <v>0.55584894984002897</v>
      </c>
      <c r="H1481" s="17">
        <v>0.57818680022920499</v>
      </c>
      <c r="I1481" s="17">
        <v>0.478155998407368</v>
      </c>
      <c r="J1481" s="17">
        <v>0.33738542998857801</v>
      </c>
      <c r="K1481" s="17">
        <v>0.19938742031783399</v>
      </c>
      <c r="L1481" s="17">
        <v>0.127242489945393</v>
      </c>
      <c r="M1481" s="17"/>
      <c r="N1481" s="17">
        <v>0.44528506000050999</v>
      </c>
      <c r="O1481" s="17">
        <v>0.38182071081236801</v>
      </c>
      <c r="P1481" s="17">
        <v>0.34558765985791301</v>
      </c>
      <c r="Q1481" s="17">
        <v>0.29783556557336099</v>
      </c>
      <c r="R1481" s="17"/>
      <c r="S1481" s="17">
        <v>0.48068147682036</v>
      </c>
      <c r="T1481" s="17">
        <v>0.32742970940816002</v>
      </c>
      <c r="U1481" s="17">
        <v>0.28036792668760202</v>
      </c>
      <c r="V1481" s="17">
        <v>0.33972116614584702</v>
      </c>
      <c r="W1481" s="17">
        <v>0.422562775220166</v>
      </c>
      <c r="X1481" s="17">
        <v>0.36508916332291302</v>
      </c>
      <c r="Y1481" s="17">
        <v>0.34019814783573799</v>
      </c>
      <c r="Z1481" s="17">
        <v>0.40265145013723302</v>
      </c>
      <c r="AA1481" s="17">
        <v>0.37141899234762399</v>
      </c>
      <c r="AB1481" s="17">
        <v>0.32951428239554997</v>
      </c>
      <c r="AC1481" s="17">
        <v>0.39594848376050401</v>
      </c>
      <c r="AD1481" s="17">
        <v>0.36179197912408501</v>
      </c>
      <c r="AE1481" s="17"/>
      <c r="AF1481" s="17">
        <v>0.36534391136567201</v>
      </c>
      <c r="AG1481" s="17">
        <v>0.37711861852467599</v>
      </c>
      <c r="AH1481" s="17"/>
      <c r="AI1481" s="17">
        <v>0.41589743342893698</v>
      </c>
      <c r="AJ1481" s="17">
        <v>0.34896737110298298</v>
      </c>
      <c r="AK1481" s="17"/>
      <c r="AL1481" s="17">
        <v>0.35659691789023101</v>
      </c>
      <c r="AM1481" s="17">
        <v>0.37076597283941898</v>
      </c>
      <c r="AN1481" s="17"/>
      <c r="AO1481" s="17">
        <v>0.38513084229799099</v>
      </c>
      <c r="AP1481" s="17">
        <v>0.36557626578945801</v>
      </c>
    </row>
    <row r="1482" spans="2:42" x14ac:dyDescent="0.35">
      <c r="B1482" t="s">
        <v>534</v>
      </c>
      <c r="C1482" s="17">
        <v>0.51925974223753402</v>
      </c>
      <c r="D1482" s="17">
        <v>0.499648087085588</v>
      </c>
      <c r="E1482" s="17">
        <v>0.53954228044257702</v>
      </c>
      <c r="F1482" s="17"/>
      <c r="G1482" s="17">
        <v>0.34217386310570602</v>
      </c>
      <c r="H1482" s="17">
        <v>0.31772752653430397</v>
      </c>
      <c r="I1482" s="17">
        <v>0.422373393538092</v>
      </c>
      <c r="J1482" s="17">
        <v>0.54391765420403504</v>
      </c>
      <c r="K1482" s="17">
        <v>0.66312764847396199</v>
      </c>
      <c r="L1482" s="17">
        <v>0.76482411497228997</v>
      </c>
      <c r="M1482" s="17"/>
      <c r="N1482" s="17">
        <v>0.47831212158233499</v>
      </c>
      <c r="O1482" s="17">
        <v>0.51994033770196701</v>
      </c>
      <c r="P1482" s="17">
        <v>0.524121071838754</v>
      </c>
      <c r="Q1482" s="17">
        <v>0.560221808944105</v>
      </c>
      <c r="R1482" s="17"/>
      <c r="S1482" s="17">
        <v>0.42226498694937498</v>
      </c>
      <c r="T1482" s="17">
        <v>0.55980909317549299</v>
      </c>
      <c r="U1482" s="17">
        <v>0.604907115042707</v>
      </c>
      <c r="V1482" s="17">
        <v>0.54329742221488597</v>
      </c>
      <c r="W1482" s="17">
        <v>0.49355956526285999</v>
      </c>
      <c r="X1482" s="17">
        <v>0.52046246251942496</v>
      </c>
      <c r="Y1482" s="17">
        <v>0.51846640533330302</v>
      </c>
      <c r="Z1482" s="17">
        <v>0.493563852125536</v>
      </c>
      <c r="AA1482" s="17">
        <v>0.52964138048617704</v>
      </c>
      <c r="AB1482" s="17">
        <v>0.52334287128743295</v>
      </c>
      <c r="AC1482" s="17">
        <v>0.52133263356897697</v>
      </c>
      <c r="AD1482" s="17">
        <v>0.53418996791866302</v>
      </c>
      <c r="AE1482" s="17"/>
      <c r="AF1482" s="17">
        <v>0.52905852867785197</v>
      </c>
      <c r="AG1482" s="17">
        <v>0.50668862513026103</v>
      </c>
      <c r="AH1482" s="17"/>
      <c r="AI1482" s="17">
        <v>0.48713902727112002</v>
      </c>
      <c r="AJ1482" s="17">
        <v>0.53374078768621702</v>
      </c>
      <c r="AK1482" s="17"/>
      <c r="AL1482" s="17">
        <v>0.51465311726736096</v>
      </c>
      <c r="AM1482" s="17">
        <v>0.51960982510601295</v>
      </c>
      <c r="AN1482" s="17"/>
      <c r="AO1482" s="17">
        <v>0.50822818880600695</v>
      </c>
      <c r="AP1482" s="17">
        <v>0.52226716642936299</v>
      </c>
    </row>
    <row r="1483" spans="2:42" x14ac:dyDescent="0.35">
      <c r="B1483" t="s">
        <v>256</v>
      </c>
      <c r="C1483" s="17">
        <v>-0.14949450286107399</v>
      </c>
      <c r="D1483" s="17">
        <v>-9.4973868684827906E-2</v>
      </c>
      <c r="E1483" s="17">
        <v>-0.20454556724592199</v>
      </c>
      <c r="F1483" s="17"/>
      <c r="G1483" s="17">
        <v>0.21367508673432301</v>
      </c>
      <c r="H1483" s="17">
        <v>0.26045927369490102</v>
      </c>
      <c r="I1483" s="17">
        <v>5.5782604869276199E-2</v>
      </c>
      <c r="J1483" s="17">
        <v>-0.206532224215457</v>
      </c>
      <c r="K1483" s="17">
        <v>-0.46374022815612798</v>
      </c>
      <c r="L1483" s="17">
        <v>-0.63758162502689697</v>
      </c>
      <c r="M1483" s="17"/>
      <c r="N1483" s="17">
        <v>-3.3027061581825001E-2</v>
      </c>
      <c r="O1483" s="17">
        <v>-0.138119626889599</v>
      </c>
      <c r="P1483" s="17">
        <v>-0.17853341198084099</v>
      </c>
      <c r="Q1483" s="17">
        <v>-0.26238624337074501</v>
      </c>
      <c r="R1483" s="17"/>
      <c r="S1483" s="17">
        <v>5.8416489870985001E-2</v>
      </c>
      <c r="T1483" s="17">
        <v>-0.232379383767333</v>
      </c>
      <c r="U1483" s="17">
        <v>-0.32453918835510498</v>
      </c>
      <c r="V1483" s="17">
        <v>-0.20357625606903801</v>
      </c>
      <c r="W1483" s="17">
        <v>-7.0996790042693797E-2</v>
      </c>
      <c r="X1483" s="17">
        <v>-0.15537329919651199</v>
      </c>
      <c r="Y1483" s="17">
        <v>-0.178268257497565</v>
      </c>
      <c r="Z1483" s="17">
        <v>-9.0912401988303707E-2</v>
      </c>
      <c r="AA1483" s="17">
        <v>-0.15822238813855299</v>
      </c>
      <c r="AB1483" s="17">
        <v>-0.19382858889188301</v>
      </c>
      <c r="AC1483" s="17">
        <v>-0.12538414980847401</v>
      </c>
      <c r="AD1483" s="17">
        <v>-0.17239798879457799</v>
      </c>
      <c r="AE1483" s="17"/>
      <c r="AF1483" s="17">
        <v>-0.16371461731218001</v>
      </c>
      <c r="AG1483" s="17">
        <v>-0.12957000660558399</v>
      </c>
      <c r="AH1483" s="17"/>
      <c r="AI1483" s="17">
        <v>-7.1241593842182205E-2</v>
      </c>
      <c r="AJ1483" s="17">
        <v>-0.18477341658323401</v>
      </c>
      <c r="AK1483" s="17"/>
      <c r="AL1483" s="17">
        <v>-0.15805619937713</v>
      </c>
      <c r="AM1483" s="17">
        <v>-0.148843852266594</v>
      </c>
      <c r="AN1483" s="17"/>
      <c r="AO1483" s="17">
        <v>-0.123097346508015</v>
      </c>
      <c r="AP1483" s="17">
        <v>-0.15669090063990501</v>
      </c>
    </row>
    <row r="1484" spans="2:42" x14ac:dyDescent="0.35"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  <c r="AA1484" s="17"/>
      <c r="AB1484" s="17"/>
      <c r="AC1484" s="17"/>
      <c r="AD1484" s="17"/>
      <c r="AE1484" s="17"/>
      <c r="AF1484" s="17"/>
      <c r="AG1484" s="17"/>
      <c r="AH1484" s="17"/>
      <c r="AI1484" s="17"/>
      <c r="AJ1484" s="17"/>
      <c r="AK1484" s="17"/>
      <c r="AL1484" s="17"/>
      <c r="AM1484" s="17"/>
      <c r="AN1484" s="17"/>
      <c r="AO1484" s="17"/>
      <c r="AP1484" s="17"/>
    </row>
    <row r="1485" spans="2:42" x14ac:dyDescent="0.35">
      <c r="B1485" s="6" t="s">
        <v>557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  <c r="AA1485" s="17"/>
      <c r="AB1485" s="17"/>
      <c r="AC1485" s="17"/>
      <c r="AD1485" s="17"/>
      <c r="AE1485" s="17"/>
      <c r="AF1485" s="17"/>
      <c r="AG1485" s="17"/>
      <c r="AH1485" s="17"/>
      <c r="AI1485" s="17"/>
      <c r="AJ1485" s="17"/>
      <c r="AK1485" s="17"/>
      <c r="AL1485" s="17"/>
      <c r="AM1485" s="17"/>
      <c r="AN1485" s="17"/>
      <c r="AO1485" s="17"/>
      <c r="AP1485" s="17"/>
    </row>
    <row r="1486" spans="2:42" x14ac:dyDescent="0.35">
      <c r="B1486" s="24" t="s">
        <v>59</v>
      </c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  <c r="AA1486" s="17"/>
      <c r="AB1486" s="17"/>
      <c r="AC1486" s="17"/>
      <c r="AD1486" s="17"/>
      <c r="AE1486" s="17"/>
      <c r="AF1486" s="17"/>
      <c r="AG1486" s="17"/>
      <c r="AH1486" s="17"/>
      <c r="AI1486" s="17"/>
      <c r="AJ1486" s="17"/>
      <c r="AK1486" s="17"/>
      <c r="AL1486" s="17"/>
      <c r="AM1486" s="17"/>
      <c r="AN1486" s="17"/>
      <c r="AO1486" s="17"/>
      <c r="AP1486" s="17"/>
    </row>
    <row r="1487" spans="2:42" x14ac:dyDescent="0.35">
      <c r="B1487" t="s">
        <v>552</v>
      </c>
      <c r="C1487" s="17">
        <v>2.2075999234192699E-2</v>
      </c>
      <c r="D1487" s="17">
        <v>2.6926544334966902E-2</v>
      </c>
      <c r="E1487" s="17">
        <v>1.7500450982541899E-2</v>
      </c>
      <c r="F1487" s="17"/>
      <c r="G1487" s="17">
        <v>5.7304940947721199E-2</v>
      </c>
      <c r="H1487" s="17">
        <v>2.58115326318578E-2</v>
      </c>
      <c r="I1487" s="17">
        <v>2.0043651376853201E-2</v>
      </c>
      <c r="J1487" s="17">
        <v>1.9037169250794302E-2</v>
      </c>
      <c r="K1487" s="17">
        <v>1.6742414384688799E-2</v>
      </c>
      <c r="L1487" s="17">
        <v>3.15281120929443E-3</v>
      </c>
      <c r="M1487" s="17"/>
      <c r="N1487" s="17">
        <v>2.2774364857936599E-2</v>
      </c>
      <c r="O1487" s="17">
        <v>2.0113014796397301E-2</v>
      </c>
      <c r="P1487" s="17">
        <v>3.2261935637221899E-2</v>
      </c>
      <c r="Q1487" s="17">
        <v>1.46913734850631E-2</v>
      </c>
      <c r="R1487" s="17"/>
      <c r="S1487" s="17">
        <v>2.74206132023085E-2</v>
      </c>
      <c r="T1487" s="17">
        <v>2.6300104895584899E-2</v>
      </c>
      <c r="U1487" s="17">
        <v>4.0045571693548398E-3</v>
      </c>
      <c r="V1487" s="17">
        <v>1.82153621212712E-2</v>
      </c>
      <c r="W1487" s="17">
        <v>2.1944247829414301E-2</v>
      </c>
      <c r="X1487" s="17">
        <v>2.7510308133537699E-2</v>
      </c>
      <c r="Y1487" s="17">
        <v>2.6678933099420099E-2</v>
      </c>
      <c r="Z1487" s="17">
        <v>3.39589946073693E-2</v>
      </c>
      <c r="AA1487" s="17">
        <v>2.7855491612347402E-2</v>
      </c>
      <c r="AB1487" s="17">
        <v>7.5319132192216897E-3</v>
      </c>
      <c r="AC1487" s="17">
        <v>1.1177214567020701E-2</v>
      </c>
      <c r="AD1487" s="17">
        <v>3.5217516297719499E-2</v>
      </c>
      <c r="AE1487" s="17"/>
      <c r="AF1487" s="17">
        <v>1.8307436044319499E-2</v>
      </c>
      <c r="AG1487" s="17">
        <v>2.7358032336325E-2</v>
      </c>
      <c r="AH1487" s="17"/>
      <c r="AI1487" s="17">
        <v>2.6115850454301998E-2</v>
      </c>
      <c r="AJ1487" s="17">
        <v>2.02547051196162E-2</v>
      </c>
      <c r="AK1487" s="17"/>
      <c r="AL1487" s="17">
        <v>3.0655430295270798E-2</v>
      </c>
      <c r="AM1487" s="17">
        <v>2.1424000893709501E-2</v>
      </c>
      <c r="AN1487" s="17"/>
      <c r="AO1487" s="17">
        <v>1.85390759748402E-2</v>
      </c>
      <c r="AP1487" s="17">
        <v>2.3040235924958501E-2</v>
      </c>
    </row>
    <row r="1488" spans="2:42" x14ac:dyDescent="0.35">
      <c r="B1488" t="s">
        <v>553</v>
      </c>
      <c r="C1488" s="17">
        <v>5.3760825509907899E-2</v>
      </c>
      <c r="D1488" s="17">
        <v>6.31772125987283E-2</v>
      </c>
      <c r="E1488" s="17">
        <v>4.2964973923008E-2</v>
      </c>
      <c r="F1488" s="17"/>
      <c r="G1488" s="17">
        <v>9.9252820764247393E-2</v>
      </c>
      <c r="H1488" s="17">
        <v>5.3173402073646799E-2</v>
      </c>
      <c r="I1488" s="17">
        <v>6.3325621403336196E-2</v>
      </c>
      <c r="J1488" s="17">
        <v>4.4151296592099397E-2</v>
      </c>
      <c r="K1488" s="17">
        <v>3.6254625735777E-2</v>
      </c>
      <c r="L1488" s="17">
        <v>3.55665766125721E-2</v>
      </c>
      <c r="M1488" s="17"/>
      <c r="N1488" s="17">
        <v>5.5348797900451302E-2</v>
      </c>
      <c r="O1488" s="17">
        <v>5.1869694095520301E-2</v>
      </c>
      <c r="P1488" s="17">
        <v>5.4390403490812297E-2</v>
      </c>
      <c r="Q1488" s="17">
        <v>5.2784145541155902E-2</v>
      </c>
      <c r="R1488" s="17"/>
      <c r="S1488" s="17">
        <v>7.5875726172534894E-2</v>
      </c>
      <c r="T1488" s="17">
        <v>2.38491876990071E-2</v>
      </c>
      <c r="U1488" s="17">
        <v>4.2295499985986203E-2</v>
      </c>
      <c r="V1488" s="17">
        <v>6.1392854074135902E-2</v>
      </c>
      <c r="W1488" s="17">
        <v>4.9914905102142797E-2</v>
      </c>
      <c r="X1488" s="17">
        <v>5.9046989742464299E-2</v>
      </c>
      <c r="Y1488" s="17">
        <v>5.4848117594871799E-2</v>
      </c>
      <c r="Z1488" s="17">
        <v>7.6980986622923006E-2</v>
      </c>
      <c r="AA1488" s="17">
        <v>4.6556624893707897E-2</v>
      </c>
      <c r="AB1488" s="17">
        <v>5.4399364631003803E-2</v>
      </c>
      <c r="AC1488" s="17">
        <v>5.7078522377071901E-2</v>
      </c>
      <c r="AD1488" s="17">
        <v>6.6248494408961203E-2</v>
      </c>
      <c r="AE1488" s="17"/>
      <c r="AF1488" s="17">
        <v>4.8560716685903497E-2</v>
      </c>
      <c r="AG1488" s="17">
        <v>6.0508048958116803E-2</v>
      </c>
      <c r="AH1488" s="17"/>
      <c r="AI1488" s="17">
        <v>6.2051271973670601E-2</v>
      </c>
      <c r="AJ1488" s="17">
        <v>5.0023227135863199E-2</v>
      </c>
      <c r="AK1488" s="17"/>
      <c r="AL1488" s="17">
        <v>4.1369558496077798E-2</v>
      </c>
      <c r="AM1488" s="17">
        <v>5.4702506312747298E-2</v>
      </c>
      <c r="AN1488" s="17"/>
      <c r="AO1488" s="17">
        <v>4.8668308652697098E-2</v>
      </c>
      <c r="AP1488" s="17">
        <v>5.5149148422790298E-2</v>
      </c>
    </row>
    <row r="1489" spans="2:42" x14ac:dyDescent="0.35">
      <c r="B1489" t="s">
        <v>499</v>
      </c>
      <c r="C1489" s="17">
        <v>0.22029210985626699</v>
      </c>
      <c r="D1489" s="17">
        <v>0.19965985409760401</v>
      </c>
      <c r="E1489" s="17">
        <v>0.240066843819952</v>
      </c>
      <c r="F1489" s="17"/>
      <c r="G1489" s="17">
        <v>0.185469495251565</v>
      </c>
      <c r="H1489" s="17">
        <v>0.193323412661183</v>
      </c>
      <c r="I1489" s="17">
        <v>0.18662594421008299</v>
      </c>
      <c r="J1489" s="17">
        <v>0.21516472111840201</v>
      </c>
      <c r="K1489" s="17">
        <v>0.250604475457539</v>
      </c>
      <c r="L1489" s="17">
        <v>0.27688166120924801</v>
      </c>
      <c r="M1489" s="17"/>
      <c r="N1489" s="17">
        <v>0.18731424267866201</v>
      </c>
      <c r="O1489" s="17">
        <v>0.21666042325301599</v>
      </c>
      <c r="P1489" s="17">
        <v>0.203903564414366</v>
      </c>
      <c r="Q1489" s="17">
        <v>0.27165971984392701</v>
      </c>
      <c r="R1489" s="17"/>
      <c r="S1489" s="17">
        <v>0.23081665867889101</v>
      </c>
      <c r="T1489" s="17">
        <v>0.26292754504041299</v>
      </c>
      <c r="U1489" s="17">
        <v>0.23177345946574399</v>
      </c>
      <c r="V1489" s="17">
        <v>0.24620497471435501</v>
      </c>
      <c r="W1489" s="17">
        <v>0.19898184299024299</v>
      </c>
      <c r="X1489" s="17">
        <v>0.22166712106721101</v>
      </c>
      <c r="Y1489" s="17">
        <v>0.23560338741378301</v>
      </c>
      <c r="Z1489" s="17">
        <v>0.16720218017930899</v>
      </c>
      <c r="AA1489" s="17">
        <v>0.19889285778353399</v>
      </c>
      <c r="AB1489" s="17">
        <v>0.19473786456997799</v>
      </c>
      <c r="AC1489" s="17">
        <v>0.203152204592666</v>
      </c>
      <c r="AD1489" s="17">
        <v>0.13688626345559399</v>
      </c>
      <c r="AE1489" s="17"/>
      <c r="AF1489" s="17">
        <v>0.21503761020002701</v>
      </c>
      <c r="AG1489" s="17">
        <v>0.229334637895724</v>
      </c>
      <c r="AH1489" s="17"/>
      <c r="AI1489" s="17">
        <v>0.18570115880976301</v>
      </c>
      <c r="AJ1489" s="17">
        <v>0.23588681672195699</v>
      </c>
      <c r="AK1489" s="17"/>
      <c r="AL1489" s="17">
        <v>0.219313165571111</v>
      </c>
      <c r="AM1489" s="17">
        <v>0.22036650523805901</v>
      </c>
      <c r="AN1489" s="17"/>
      <c r="AO1489" s="17">
        <v>0.20734755396722099</v>
      </c>
      <c r="AP1489" s="17">
        <v>0.22382105714142</v>
      </c>
    </row>
    <row r="1490" spans="2:42" x14ac:dyDescent="0.35">
      <c r="B1490" t="s">
        <v>554</v>
      </c>
      <c r="C1490" s="17">
        <v>0.357366112072521</v>
      </c>
      <c r="D1490" s="17">
        <v>0.36325705624684701</v>
      </c>
      <c r="E1490" s="17">
        <v>0.353578966451851</v>
      </c>
      <c r="F1490" s="17"/>
      <c r="G1490" s="17">
        <v>0.29678234047434998</v>
      </c>
      <c r="H1490" s="17">
        <v>0.38842679293872601</v>
      </c>
      <c r="I1490" s="17">
        <v>0.41772483850022002</v>
      </c>
      <c r="J1490" s="17">
        <v>0.35288460828051699</v>
      </c>
      <c r="K1490" s="17">
        <v>0.36967037161515598</v>
      </c>
      <c r="L1490" s="17">
        <v>0.31874405550475199</v>
      </c>
      <c r="M1490" s="17"/>
      <c r="N1490" s="17">
        <v>0.37646727375724498</v>
      </c>
      <c r="O1490" s="17">
        <v>0.39229776300695202</v>
      </c>
      <c r="P1490" s="17">
        <v>0.36783552039153899</v>
      </c>
      <c r="Q1490" s="17">
        <v>0.293452833273528</v>
      </c>
      <c r="R1490" s="17"/>
      <c r="S1490" s="17">
        <v>0.33848833823822599</v>
      </c>
      <c r="T1490" s="17">
        <v>0.36971843931814502</v>
      </c>
      <c r="U1490" s="17">
        <v>0.38793511297584099</v>
      </c>
      <c r="V1490" s="17">
        <v>0.29528745519843702</v>
      </c>
      <c r="W1490" s="17">
        <v>0.38290593947385498</v>
      </c>
      <c r="X1490" s="17">
        <v>0.35496391609178402</v>
      </c>
      <c r="Y1490" s="17">
        <v>0.285115567258241</v>
      </c>
      <c r="Z1490" s="17">
        <v>0.37873939920163302</v>
      </c>
      <c r="AA1490" s="17">
        <v>0.34650029609751498</v>
      </c>
      <c r="AB1490" s="17">
        <v>0.40850921866318601</v>
      </c>
      <c r="AC1490" s="17">
        <v>0.39405407403241899</v>
      </c>
      <c r="AD1490" s="17">
        <v>0.43422564168407302</v>
      </c>
      <c r="AE1490" s="17"/>
      <c r="AF1490" s="17">
        <v>0.36229167226682402</v>
      </c>
      <c r="AG1490" s="17">
        <v>0.35049286518863398</v>
      </c>
      <c r="AH1490" s="17"/>
      <c r="AI1490" s="17">
        <v>0.368032649670337</v>
      </c>
      <c r="AJ1490" s="17">
        <v>0.35255729583366802</v>
      </c>
      <c r="AK1490" s="17"/>
      <c r="AL1490" s="17">
        <v>0.35423276216687499</v>
      </c>
      <c r="AM1490" s="17">
        <v>0.35760423263367402</v>
      </c>
      <c r="AN1490" s="17"/>
      <c r="AO1490" s="17">
        <v>0.357792776016362</v>
      </c>
      <c r="AP1490" s="17">
        <v>0.357249794867111</v>
      </c>
    </row>
    <row r="1491" spans="2:42" x14ac:dyDescent="0.35">
      <c r="B1491" t="s">
        <v>555</v>
      </c>
      <c r="C1491" s="17">
        <v>0.263789857379501</v>
      </c>
      <c r="D1491" s="17">
        <v>0.28253610741063301</v>
      </c>
      <c r="E1491" s="17">
        <v>0.24595638632536199</v>
      </c>
      <c r="F1491" s="17"/>
      <c r="G1491" s="17">
        <v>0.29385235752848898</v>
      </c>
      <c r="H1491" s="17">
        <v>0.29948763496838199</v>
      </c>
      <c r="I1491" s="17">
        <v>0.26779391001458203</v>
      </c>
      <c r="J1491" s="17">
        <v>0.28793469416036899</v>
      </c>
      <c r="K1491" s="17">
        <v>0.22524703124577</v>
      </c>
      <c r="L1491" s="17">
        <v>0.21747663031139</v>
      </c>
      <c r="M1491" s="17"/>
      <c r="N1491" s="17">
        <v>0.30994082103462001</v>
      </c>
      <c r="O1491" s="17">
        <v>0.22793680170663499</v>
      </c>
      <c r="P1491" s="17">
        <v>0.26238198243915201</v>
      </c>
      <c r="Q1491" s="17">
        <v>0.25462248182230601</v>
      </c>
      <c r="R1491" s="17"/>
      <c r="S1491" s="17">
        <v>0.290647272964769</v>
      </c>
      <c r="T1491" s="17">
        <v>0.217941759073083</v>
      </c>
      <c r="U1491" s="17">
        <v>0.22571800781010301</v>
      </c>
      <c r="V1491" s="17">
        <v>0.25393377419073998</v>
      </c>
      <c r="W1491" s="17">
        <v>0.247020700741408</v>
      </c>
      <c r="X1491" s="17">
        <v>0.26503180540092097</v>
      </c>
      <c r="Y1491" s="17">
        <v>0.30438891804894103</v>
      </c>
      <c r="Z1491" s="17">
        <v>0.245810980145685</v>
      </c>
      <c r="AA1491" s="17">
        <v>0.317864159933336</v>
      </c>
      <c r="AB1491" s="17">
        <v>0.26043657290279798</v>
      </c>
      <c r="AC1491" s="17">
        <v>0.25835687046207001</v>
      </c>
      <c r="AD1491" s="17">
        <v>0.24007039406268599</v>
      </c>
      <c r="AE1491" s="17"/>
      <c r="AF1491" s="17">
        <v>0.28106834419794802</v>
      </c>
      <c r="AG1491" s="17">
        <v>0.240513984766727</v>
      </c>
      <c r="AH1491" s="17"/>
      <c r="AI1491" s="17">
        <v>0.303308167921511</v>
      </c>
      <c r="AJ1491" s="17">
        <v>0.24597373928834401</v>
      </c>
      <c r="AK1491" s="17"/>
      <c r="AL1491" s="17">
        <v>0.30044774015062498</v>
      </c>
      <c r="AM1491" s="17">
        <v>0.26100402244915999</v>
      </c>
      <c r="AN1491" s="17"/>
      <c r="AO1491" s="17">
        <v>0.300391109715273</v>
      </c>
      <c r="AP1491" s="17">
        <v>0.25381161701570198</v>
      </c>
    </row>
    <row r="1492" spans="2:42" x14ac:dyDescent="0.35">
      <c r="B1492" t="s">
        <v>124</v>
      </c>
      <c r="C1492" s="17">
        <v>8.2715095947610395E-2</v>
      </c>
      <c r="D1492" s="17">
        <v>6.4443225311220806E-2</v>
      </c>
      <c r="E1492" s="17">
        <v>9.9932378497284993E-2</v>
      </c>
      <c r="F1492" s="17"/>
      <c r="G1492" s="17">
        <v>6.7338045033627197E-2</v>
      </c>
      <c r="H1492" s="17">
        <v>3.9777224726204201E-2</v>
      </c>
      <c r="I1492" s="17">
        <v>4.4486034494925997E-2</v>
      </c>
      <c r="J1492" s="17">
        <v>8.0827510597817606E-2</v>
      </c>
      <c r="K1492" s="17">
        <v>0.101481081561071</v>
      </c>
      <c r="L1492" s="17">
        <v>0.14817826515274399</v>
      </c>
      <c r="M1492" s="17"/>
      <c r="N1492" s="17">
        <v>4.8154499771084401E-2</v>
      </c>
      <c r="O1492" s="17">
        <v>9.1122303141479205E-2</v>
      </c>
      <c r="P1492" s="17">
        <v>7.9226593626909897E-2</v>
      </c>
      <c r="Q1492" s="17">
        <v>0.11278944603402</v>
      </c>
      <c r="R1492" s="17"/>
      <c r="S1492" s="17">
        <v>3.67513907432701E-2</v>
      </c>
      <c r="T1492" s="17">
        <v>9.9262963973766397E-2</v>
      </c>
      <c r="U1492" s="17">
        <v>0.108273362592971</v>
      </c>
      <c r="V1492" s="17">
        <v>0.12496557970106099</v>
      </c>
      <c r="W1492" s="17">
        <v>9.9232363862936906E-2</v>
      </c>
      <c r="X1492" s="17">
        <v>7.1779859564081894E-2</v>
      </c>
      <c r="Y1492" s="17">
        <v>9.3365076584742607E-2</v>
      </c>
      <c r="Z1492" s="17">
        <v>9.7307459243079805E-2</v>
      </c>
      <c r="AA1492" s="17">
        <v>6.2330569679560098E-2</v>
      </c>
      <c r="AB1492" s="17">
        <v>7.4385066013812395E-2</v>
      </c>
      <c r="AC1492" s="17">
        <v>7.6181113968752795E-2</v>
      </c>
      <c r="AD1492" s="17">
        <v>8.7351690090967396E-2</v>
      </c>
      <c r="AE1492" s="17"/>
      <c r="AF1492" s="17">
        <v>7.4734220604978002E-2</v>
      </c>
      <c r="AG1492" s="17">
        <v>9.1792430854473306E-2</v>
      </c>
      <c r="AH1492" s="17"/>
      <c r="AI1492" s="17">
        <v>5.4790901170416101E-2</v>
      </c>
      <c r="AJ1492" s="17">
        <v>9.53042159005517E-2</v>
      </c>
      <c r="AK1492" s="17"/>
      <c r="AL1492" s="17">
        <v>5.3981343320039399E-2</v>
      </c>
      <c r="AM1492" s="17">
        <v>8.4898732472650298E-2</v>
      </c>
      <c r="AN1492" s="17"/>
      <c r="AO1492" s="17">
        <v>6.7261175673607093E-2</v>
      </c>
      <c r="AP1492" s="17">
        <v>8.6928146628017594E-2</v>
      </c>
    </row>
    <row r="1493" spans="2:42" x14ac:dyDescent="0.35"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7"/>
      <c r="AJ1493" s="17"/>
      <c r="AK1493" s="17"/>
      <c r="AL1493" s="17"/>
      <c r="AM1493" s="17"/>
      <c r="AN1493" s="17"/>
      <c r="AO1493" s="17"/>
      <c r="AP1493" s="17"/>
    </row>
    <row r="1494" spans="2:42" x14ac:dyDescent="0.35">
      <c r="B1494" s="6" t="s">
        <v>558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17"/>
      <c r="AF1494" s="17"/>
      <c r="AG1494" s="17"/>
      <c r="AH1494" s="17"/>
      <c r="AI1494" s="17"/>
      <c r="AJ1494" s="17"/>
      <c r="AK1494" s="17"/>
      <c r="AL1494" s="17"/>
      <c r="AM1494" s="17"/>
      <c r="AN1494" s="17"/>
      <c r="AO1494" s="17"/>
      <c r="AP1494" s="17"/>
    </row>
    <row r="1495" spans="2:42" x14ac:dyDescent="0.35">
      <c r="B1495" s="24" t="s">
        <v>59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  <c r="AA1495" s="17"/>
      <c r="AB1495" s="17"/>
      <c r="AC1495" s="17"/>
      <c r="AD1495" s="17"/>
      <c r="AE1495" s="17"/>
      <c r="AF1495" s="17"/>
      <c r="AG1495" s="17"/>
      <c r="AH1495" s="17"/>
      <c r="AI1495" s="17"/>
      <c r="AJ1495" s="17"/>
      <c r="AK1495" s="17"/>
      <c r="AL1495" s="17"/>
      <c r="AM1495" s="17"/>
      <c r="AN1495" s="17"/>
      <c r="AO1495" s="17"/>
      <c r="AP1495" s="17"/>
    </row>
    <row r="1496" spans="2:42" x14ac:dyDescent="0.35">
      <c r="B1496" t="s">
        <v>552</v>
      </c>
      <c r="C1496" s="17">
        <v>2.9371497137151099E-2</v>
      </c>
      <c r="D1496" s="17">
        <v>4.0757313685480398E-2</v>
      </c>
      <c r="E1496" s="17">
        <v>1.8468436156655301E-2</v>
      </c>
      <c r="F1496" s="17"/>
      <c r="G1496" s="17">
        <v>8.1189709984292702E-2</v>
      </c>
      <c r="H1496" s="17">
        <v>3.9473054124041201E-2</v>
      </c>
      <c r="I1496" s="17">
        <v>9.0653067138580998E-3</v>
      </c>
      <c r="J1496" s="17">
        <v>1.8645397913842801E-2</v>
      </c>
      <c r="K1496" s="17">
        <v>1.9615754986838999E-2</v>
      </c>
      <c r="L1496" s="17">
        <v>1.8239504466206001E-2</v>
      </c>
      <c r="M1496" s="17"/>
      <c r="N1496" s="17">
        <v>3.0164458725429302E-2</v>
      </c>
      <c r="O1496" s="17">
        <v>1.94981107266545E-2</v>
      </c>
      <c r="P1496" s="17">
        <v>4.6191868484741397E-2</v>
      </c>
      <c r="Q1496" s="17">
        <v>2.43599491494624E-2</v>
      </c>
      <c r="R1496" s="17"/>
      <c r="S1496" s="17">
        <v>5.88671426912213E-2</v>
      </c>
      <c r="T1496" s="17">
        <v>2.4420601914467301E-2</v>
      </c>
      <c r="U1496" s="17">
        <v>1.28626927091509E-2</v>
      </c>
      <c r="V1496" s="17">
        <v>2.49509332890804E-2</v>
      </c>
      <c r="W1496" s="17">
        <v>4.0621458058775803E-2</v>
      </c>
      <c r="X1496" s="17">
        <v>2.4660933191629299E-2</v>
      </c>
      <c r="Y1496" s="17">
        <v>1.33483131117516E-2</v>
      </c>
      <c r="Z1496" s="17">
        <v>6.1204210463830802E-2</v>
      </c>
      <c r="AA1496" s="17">
        <v>2.65686845581951E-2</v>
      </c>
      <c r="AB1496" s="17">
        <v>2.9207627068538598E-2</v>
      </c>
      <c r="AC1496" s="17">
        <v>1.1068286982445901E-2</v>
      </c>
      <c r="AD1496" s="17">
        <v>0</v>
      </c>
      <c r="AE1496" s="17"/>
      <c r="AF1496" s="17">
        <v>2.6849198092481499E-2</v>
      </c>
      <c r="AG1496" s="17">
        <v>3.3035984339346298E-2</v>
      </c>
      <c r="AH1496" s="17"/>
      <c r="AI1496" s="17">
        <v>2.0669574111920899E-2</v>
      </c>
      <c r="AJ1496" s="17">
        <v>3.3294602303118197E-2</v>
      </c>
      <c r="AK1496" s="17"/>
      <c r="AL1496" s="17">
        <v>2.4029223842152499E-2</v>
      </c>
      <c r="AM1496" s="17">
        <v>2.9777485983958001E-2</v>
      </c>
      <c r="AN1496" s="17"/>
      <c r="AO1496" s="17">
        <v>1.6880580007275901E-2</v>
      </c>
      <c r="AP1496" s="17">
        <v>3.2776773337615001E-2</v>
      </c>
    </row>
    <row r="1497" spans="2:42" x14ac:dyDescent="0.35">
      <c r="B1497" t="s">
        <v>553</v>
      </c>
      <c r="C1497" s="17">
        <v>9.6556225986799901E-2</v>
      </c>
      <c r="D1497" s="17">
        <v>9.74424242815084E-2</v>
      </c>
      <c r="E1497" s="17">
        <v>9.5153436648492698E-2</v>
      </c>
      <c r="F1497" s="17"/>
      <c r="G1497" s="17">
        <v>0.13572050300045299</v>
      </c>
      <c r="H1497" s="17">
        <v>8.5073483872761299E-2</v>
      </c>
      <c r="I1497" s="17">
        <v>7.9548133912079697E-2</v>
      </c>
      <c r="J1497" s="17">
        <v>9.5342772839934697E-2</v>
      </c>
      <c r="K1497" s="17">
        <v>9.1442976219511099E-2</v>
      </c>
      <c r="L1497" s="17">
        <v>9.8004857690239103E-2</v>
      </c>
      <c r="M1497" s="17"/>
      <c r="N1497" s="17">
        <v>8.4717161095691704E-2</v>
      </c>
      <c r="O1497" s="17">
        <v>0.109977308825718</v>
      </c>
      <c r="P1497" s="17">
        <v>9.07015041346904E-2</v>
      </c>
      <c r="Q1497" s="17">
        <v>9.7975614558007906E-2</v>
      </c>
      <c r="R1497" s="17"/>
      <c r="S1497" s="17">
        <v>8.2442955469990295E-2</v>
      </c>
      <c r="T1497" s="17">
        <v>8.5474195770758904E-2</v>
      </c>
      <c r="U1497" s="17">
        <v>8.6237614315231303E-2</v>
      </c>
      <c r="V1497" s="17">
        <v>6.6474637152767094E-2</v>
      </c>
      <c r="W1497" s="17">
        <v>0.12583765236677699</v>
      </c>
      <c r="X1497" s="17">
        <v>0.13277671407129801</v>
      </c>
      <c r="Y1497" s="17">
        <v>7.1257162555910802E-2</v>
      </c>
      <c r="Z1497" s="17">
        <v>6.6994858621219705E-2</v>
      </c>
      <c r="AA1497" s="17">
        <v>0.102145681845069</v>
      </c>
      <c r="AB1497" s="17">
        <v>0.112618465618991</v>
      </c>
      <c r="AC1497" s="17">
        <v>0.13641211289644001</v>
      </c>
      <c r="AD1497" s="17">
        <v>0.12302820687214</v>
      </c>
      <c r="AE1497" s="17"/>
      <c r="AF1497" s="17">
        <v>8.7261258499545996E-2</v>
      </c>
      <c r="AG1497" s="17">
        <v>0.10928753187016101</v>
      </c>
      <c r="AH1497" s="17"/>
      <c r="AI1497" s="17">
        <v>9.3518264852807106E-2</v>
      </c>
      <c r="AJ1497" s="17">
        <v>9.7925836012563106E-2</v>
      </c>
      <c r="AK1497" s="17"/>
      <c r="AL1497" s="17">
        <v>4.4706450136280898E-2</v>
      </c>
      <c r="AM1497" s="17">
        <v>0.100496576759281</v>
      </c>
      <c r="AN1497" s="17"/>
      <c r="AO1497" s="17">
        <v>9.5947472738116296E-2</v>
      </c>
      <c r="AP1497" s="17">
        <v>9.6722184413082293E-2</v>
      </c>
    </row>
    <row r="1498" spans="2:42" x14ac:dyDescent="0.35">
      <c r="B1498" t="s">
        <v>499</v>
      </c>
      <c r="C1498" s="17">
        <v>0.21756332417414301</v>
      </c>
      <c r="D1498" s="17">
        <v>0.20267577909156301</v>
      </c>
      <c r="E1498" s="17">
        <v>0.231093348448285</v>
      </c>
      <c r="F1498" s="17"/>
      <c r="G1498" s="17">
        <v>0.208886709554195</v>
      </c>
      <c r="H1498" s="17">
        <v>0.21244950248922401</v>
      </c>
      <c r="I1498" s="17">
        <v>0.21465552944730401</v>
      </c>
      <c r="J1498" s="17">
        <v>0.219594384676434</v>
      </c>
      <c r="K1498" s="17">
        <v>0.21665209879791</v>
      </c>
      <c r="L1498" s="17">
        <v>0.228878592465379</v>
      </c>
      <c r="M1498" s="17"/>
      <c r="N1498" s="17">
        <v>0.20026518292353801</v>
      </c>
      <c r="O1498" s="17">
        <v>0.20281646907090201</v>
      </c>
      <c r="P1498" s="17">
        <v>0.21314858086396299</v>
      </c>
      <c r="Q1498" s="17">
        <v>0.25544608987015699</v>
      </c>
      <c r="R1498" s="17"/>
      <c r="S1498" s="17">
        <v>0.23328658105052999</v>
      </c>
      <c r="T1498" s="17">
        <v>0.26993303457893603</v>
      </c>
      <c r="U1498" s="17">
        <v>0.24273645175215799</v>
      </c>
      <c r="V1498" s="17">
        <v>0.21396602125257699</v>
      </c>
      <c r="W1498" s="17">
        <v>0.162815704031361</v>
      </c>
      <c r="X1498" s="17">
        <v>0.22550551313060299</v>
      </c>
      <c r="Y1498" s="17">
        <v>0.20066486265378</v>
      </c>
      <c r="Z1498" s="17">
        <v>0.20001064190556</v>
      </c>
      <c r="AA1498" s="17">
        <v>0.17833191308194901</v>
      </c>
      <c r="AB1498" s="17">
        <v>0.19398357596542901</v>
      </c>
      <c r="AC1498" s="17">
        <v>0.24026767128182</v>
      </c>
      <c r="AD1498" s="17">
        <v>0.210457869324299</v>
      </c>
      <c r="AE1498" s="17"/>
      <c r="AF1498" s="17">
        <v>0.211867711966545</v>
      </c>
      <c r="AG1498" s="17">
        <v>0.22717708161988601</v>
      </c>
      <c r="AH1498" s="17"/>
      <c r="AI1498" s="17">
        <v>0.17957367367393801</v>
      </c>
      <c r="AJ1498" s="17">
        <v>0.23469027343564899</v>
      </c>
      <c r="AK1498" s="17"/>
      <c r="AL1498" s="17">
        <v>0.21996141000535399</v>
      </c>
      <c r="AM1498" s="17">
        <v>0.21738108039001</v>
      </c>
      <c r="AN1498" s="17"/>
      <c r="AO1498" s="17">
        <v>0.22110347554292401</v>
      </c>
      <c r="AP1498" s="17">
        <v>0.21659820743557201</v>
      </c>
    </row>
    <row r="1499" spans="2:42" x14ac:dyDescent="0.35">
      <c r="B1499" t="s">
        <v>554</v>
      </c>
      <c r="C1499" s="17">
        <v>0.34917399059354398</v>
      </c>
      <c r="D1499" s="17">
        <v>0.348147720047499</v>
      </c>
      <c r="E1499" s="17">
        <v>0.35063815406093501</v>
      </c>
      <c r="F1499" s="17"/>
      <c r="G1499" s="17">
        <v>0.29841987463734798</v>
      </c>
      <c r="H1499" s="17">
        <v>0.33870369070296802</v>
      </c>
      <c r="I1499" s="17">
        <v>0.41583499541070201</v>
      </c>
      <c r="J1499" s="17">
        <v>0.334423442255466</v>
      </c>
      <c r="K1499" s="17">
        <v>0.38767862021962901</v>
      </c>
      <c r="L1499" s="17">
        <v>0.32355446790959502</v>
      </c>
      <c r="M1499" s="17"/>
      <c r="N1499" s="17">
        <v>0.36937246222216602</v>
      </c>
      <c r="O1499" s="17">
        <v>0.38516633441157699</v>
      </c>
      <c r="P1499" s="17">
        <v>0.32708722945749802</v>
      </c>
      <c r="Q1499" s="17">
        <v>0.31406759646326798</v>
      </c>
      <c r="R1499" s="17"/>
      <c r="S1499" s="17">
        <v>0.329191626863923</v>
      </c>
      <c r="T1499" s="17">
        <v>0.31303849621893898</v>
      </c>
      <c r="U1499" s="17">
        <v>0.34744546152719402</v>
      </c>
      <c r="V1499" s="17">
        <v>0.38951914576277602</v>
      </c>
      <c r="W1499" s="17">
        <v>0.36475975564239099</v>
      </c>
      <c r="X1499" s="17">
        <v>0.34908718944522898</v>
      </c>
      <c r="Y1499" s="17">
        <v>0.38607816294373298</v>
      </c>
      <c r="Z1499" s="17">
        <v>0.32210913643156203</v>
      </c>
      <c r="AA1499" s="17">
        <v>0.36141712667896603</v>
      </c>
      <c r="AB1499" s="17">
        <v>0.35004115388009699</v>
      </c>
      <c r="AC1499" s="17">
        <v>0.31218876882921998</v>
      </c>
      <c r="AD1499" s="17">
        <v>0.39776793957481799</v>
      </c>
      <c r="AE1499" s="17"/>
      <c r="AF1499" s="17">
        <v>0.35061995231196302</v>
      </c>
      <c r="AG1499" s="17">
        <v>0.34693274746620101</v>
      </c>
      <c r="AH1499" s="17"/>
      <c r="AI1499" s="17">
        <v>0.38064836308650202</v>
      </c>
      <c r="AJ1499" s="17">
        <v>0.33498433700034502</v>
      </c>
      <c r="AK1499" s="17"/>
      <c r="AL1499" s="17">
        <v>0.40511304957733402</v>
      </c>
      <c r="AM1499" s="17">
        <v>0.34492287261544302</v>
      </c>
      <c r="AN1499" s="17"/>
      <c r="AO1499" s="17">
        <v>0.360468896539336</v>
      </c>
      <c r="AP1499" s="17">
        <v>0.34609477118925402</v>
      </c>
    </row>
    <row r="1500" spans="2:42" x14ac:dyDescent="0.35">
      <c r="B1500" t="s">
        <v>555</v>
      </c>
      <c r="C1500" s="17">
        <v>0.241141606880802</v>
      </c>
      <c r="D1500" s="17">
        <v>0.261661127974817</v>
      </c>
      <c r="E1500" s="17">
        <v>0.222106002653324</v>
      </c>
      <c r="F1500" s="17"/>
      <c r="G1500" s="17">
        <v>0.211218606610454</v>
      </c>
      <c r="H1500" s="17">
        <v>0.28653630599809898</v>
      </c>
      <c r="I1500" s="17">
        <v>0.239560572677708</v>
      </c>
      <c r="J1500" s="17">
        <v>0.285440192085823</v>
      </c>
      <c r="K1500" s="17">
        <v>0.21420928331252201</v>
      </c>
      <c r="L1500" s="17">
        <v>0.20742170676740501</v>
      </c>
      <c r="M1500" s="17"/>
      <c r="N1500" s="17">
        <v>0.278369578051753</v>
      </c>
      <c r="O1500" s="17">
        <v>0.206441616774205</v>
      </c>
      <c r="P1500" s="17">
        <v>0.25256760649305598</v>
      </c>
      <c r="Q1500" s="17">
        <v>0.226264141242913</v>
      </c>
      <c r="R1500" s="17"/>
      <c r="S1500" s="17">
        <v>0.24954898854770699</v>
      </c>
      <c r="T1500" s="17">
        <v>0.23560563620521699</v>
      </c>
      <c r="U1500" s="17">
        <v>0.229044657257201</v>
      </c>
      <c r="V1500" s="17">
        <v>0.20567695237211001</v>
      </c>
      <c r="W1500" s="17">
        <v>0.23545801493264601</v>
      </c>
      <c r="X1500" s="17">
        <v>0.214155838346478</v>
      </c>
      <c r="Y1500" s="17">
        <v>0.247434227006705</v>
      </c>
      <c r="Z1500" s="17">
        <v>0.26466809714265699</v>
      </c>
      <c r="AA1500" s="17">
        <v>0.27325909469425602</v>
      </c>
      <c r="AB1500" s="17">
        <v>0.25322762738811699</v>
      </c>
      <c r="AC1500" s="17">
        <v>0.25565659794372803</v>
      </c>
      <c r="AD1500" s="17">
        <v>0.23270465544602301</v>
      </c>
      <c r="AE1500" s="17"/>
      <c r="AF1500" s="17">
        <v>0.26505625534681199</v>
      </c>
      <c r="AG1500" s="17">
        <v>0.20862194618994401</v>
      </c>
      <c r="AH1500" s="17"/>
      <c r="AI1500" s="17">
        <v>0.27446188691089002</v>
      </c>
      <c r="AJ1500" s="17">
        <v>0.22611975914226201</v>
      </c>
      <c r="AK1500" s="17"/>
      <c r="AL1500" s="17">
        <v>0.25650839909254802</v>
      </c>
      <c r="AM1500" s="17">
        <v>0.23997379948783201</v>
      </c>
      <c r="AN1500" s="17"/>
      <c r="AO1500" s="17">
        <v>0.25664309571990601</v>
      </c>
      <c r="AP1500" s="17">
        <v>0.23691558804914201</v>
      </c>
    </row>
    <row r="1501" spans="2:42" x14ac:dyDescent="0.35">
      <c r="B1501" t="s">
        <v>124</v>
      </c>
      <c r="C1501" s="17">
        <v>6.6193355227559494E-2</v>
      </c>
      <c r="D1501" s="17">
        <v>4.9315634919132399E-2</v>
      </c>
      <c r="E1501" s="17">
        <v>8.2540622032307803E-2</v>
      </c>
      <c r="F1501" s="17"/>
      <c r="G1501" s="17">
        <v>6.4564596213257205E-2</v>
      </c>
      <c r="H1501" s="17">
        <v>3.7763962812907101E-2</v>
      </c>
      <c r="I1501" s="17">
        <v>4.1335461838347902E-2</v>
      </c>
      <c r="J1501" s="17">
        <v>4.6553810228498797E-2</v>
      </c>
      <c r="K1501" s="17">
        <v>7.0401266463588394E-2</v>
      </c>
      <c r="L1501" s="17">
        <v>0.123900870701175</v>
      </c>
      <c r="M1501" s="17"/>
      <c r="N1501" s="17">
        <v>3.7111156981421103E-2</v>
      </c>
      <c r="O1501" s="17">
        <v>7.6100160190942401E-2</v>
      </c>
      <c r="P1501" s="17">
        <v>7.0303210566050794E-2</v>
      </c>
      <c r="Q1501" s="17">
        <v>8.1886608716192202E-2</v>
      </c>
      <c r="R1501" s="17"/>
      <c r="S1501" s="17">
        <v>4.6662705376628297E-2</v>
      </c>
      <c r="T1501" s="17">
        <v>7.1528035311682198E-2</v>
      </c>
      <c r="U1501" s="17">
        <v>8.1673122439064397E-2</v>
      </c>
      <c r="V1501" s="17">
        <v>9.9412310170690299E-2</v>
      </c>
      <c r="W1501" s="17">
        <v>7.0507414968048396E-2</v>
      </c>
      <c r="X1501" s="17">
        <v>5.38138118147636E-2</v>
      </c>
      <c r="Y1501" s="17">
        <v>8.1217271728119197E-2</v>
      </c>
      <c r="Z1501" s="17">
        <v>8.5013055435170196E-2</v>
      </c>
      <c r="AA1501" s="17">
        <v>5.8277499141565201E-2</v>
      </c>
      <c r="AB1501" s="17">
        <v>6.0921550078827297E-2</v>
      </c>
      <c r="AC1501" s="17">
        <v>4.4406562066345703E-2</v>
      </c>
      <c r="AD1501" s="17">
        <v>3.6041328782720199E-2</v>
      </c>
      <c r="AE1501" s="17"/>
      <c r="AF1501" s="17">
        <v>5.8345623782652699E-2</v>
      </c>
      <c r="AG1501" s="17">
        <v>7.4944708514461805E-2</v>
      </c>
      <c r="AH1501" s="17"/>
      <c r="AI1501" s="17">
        <v>5.1128237363941502E-2</v>
      </c>
      <c r="AJ1501" s="17">
        <v>7.2985192106063801E-2</v>
      </c>
      <c r="AK1501" s="17"/>
      <c r="AL1501" s="17">
        <v>4.9681467346329999E-2</v>
      </c>
      <c r="AM1501" s="17">
        <v>6.7448184763476707E-2</v>
      </c>
      <c r="AN1501" s="17"/>
      <c r="AO1501" s="17">
        <v>4.8956479452441602E-2</v>
      </c>
      <c r="AP1501" s="17">
        <v>7.0892475575333999E-2</v>
      </c>
    </row>
    <row r="1502" spans="2:42" x14ac:dyDescent="0.35"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7"/>
      <c r="AL1502" s="17"/>
      <c r="AM1502" s="17"/>
      <c r="AN1502" s="17"/>
      <c r="AO1502" s="17"/>
      <c r="AP1502" s="17"/>
    </row>
    <row r="1503" spans="2:42" x14ac:dyDescent="0.35">
      <c r="B1503" s="6" t="s">
        <v>559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  <c r="AD1503" s="17"/>
      <c r="AE1503" s="17"/>
      <c r="AF1503" s="17"/>
      <c r="AG1503" s="17"/>
      <c r="AH1503" s="17"/>
      <c r="AI1503" s="17"/>
      <c r="AJ1503" s="17"/>
      <c r="AK1503" s="17"/>
      <c r="AL1503" s="17"/>
      <c r="AM1503" s="17"/>
      <c r="AN1503" s="17"/>
      <c r="AO1503" s="17"/>
      <c r="AP1503" s="17"/>
    </row>
    <row r="1504" spans="2:42" x14ac:dyDescent="0.35">
      <c r="B1504" s="24" t="s">
        <v>59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  <c r="AD1504" s="17"/>
      <c r="AE1504" s="17"/>
      <c r="AF1504" s="17"/>
      <c r="AG1504" s="17"/>
      <c r="AH1504" s="17"/>
      <c r="AI1504" s="17"/>
      <c r="AJ1504" s="17"/>
      <c r="AK1504" s="17"/>
      <c r="AL1504" s="17"/>
      <c r="AM1504" s="17"/>
      <c r="AN1504" s="17"/>
      <c r="AO1504" s="17"/>
      <c r="AP1504" s="17"/>
    </row>
    <row r="1505" spans="2:42" x14ac:dyDescent="0.35">
      <c r="B1505" t="s">
        <v>552</v>
      </c>
      <c r="C1505" s="17">
        <v>1.5146467663788301E-2</v>
      </c>
      <c r="D1505" s="17">
        <v>1.9414155114636102E-2</v>
      </c>
      <c r="E1505" s="17">
        <v>1.1089725049034899E-2</v>
      </c>
      <c r="F1505" s="17"/>
      <c r="G1505" s="17">
        <v>4.8308604797181097E-2</v>
      </c>
      <c r="H1505" s="17">
        <v>2.14020899128275E-2</v>
      </c>
      <c r="I1505" s="17">
        <v>7.0085255913315998E-3</v>
      </c>
      <c r="J1505" s="17">
        <v>7.9739036141557394E-3</v>
      </c>
      <c r="K1505" s="17">
        <v>8.4967563963561001E-3</v>
      </c>
      <c r="L1505" s="17">
        <v>4.7604752905976199E-3</v>
      </c>
      <c r="M1505" s="17"/>
      <c r="N1505" s="17">
        <v>9.3904583862698295E-3</v>
      </c>
      <c r="O1505" s="17">
        <v>1.07784091235631E-2</v>
      </c>
      <c r="P1505" s="17">
        <v>2.91592546858979E-2</v>
      </c>
      <c r="Q1505" s="17">
        <v>1.37706148100162E-2</v>
      </c>
      <c r="R1505" s="17"/>
      <c r="S1505" s="17">
        <v>1.81934390574198E-2</v>
      </c>
      <c r="T1505" s="17">
        <v>1.9021594814421498E-2</v>
      </c>
      <c r="U1505" s="17">
        <v>0</v>
      </c>
      <c r="V1505" s="17">
        <v>7.9840927585559506E-3</v>
      </c>
      <c r="W1505" s="17">
        <v>3.0354471768805701E-2</v>
      </c>
      <c r="X1505" s="17">
        <v>1.10176202834146E-2</v>
      </c>
      <c r="Y1505" s="17">
        <v>1.3424567075154501E-2</v>
      </c>
      <c r="Z1505" s="17">
        <v>5.15512195794324E-2</v>
      </c>
      <c r="AA1505" s="17">
        <v>1.8663204894760199E-2</v>
      </c>
      <c r="AB1505" s="17">
        <v>3.4942532567883802E-3</v>
      </c>
      <c r="AC1505" s="17">
        <v>1.5859033686447199E-2</v>
      </c>
      <c r="AD1505" s="17">
        <v>0</v>
      </c>
      <c r="AE1505" s="17"/>
      <c r="AF1505" s="17">
        <v>1.21967945209282E-2</v>
      </c>
      <c r="AG1505" s="17">
        <v>1.9261861360031999E-2</v>
      </c>
      <c r="AH1505" s="17"/>
      <c r="AI1505" s="17">
        <v>1.8456803529157999E-2</v>
      </c>
      <c r="AJ1505" s="17">
        <v>1.36540623992434E-2</v>
      </c>
      <c r="AK1505" s="17"/>
      <c r="AL1505" s="17">
        <v>3.0960472853054699E-2</v>
      </c>
      <c r="AM1505" s="17">
        <v>1.3944674087222299E-2</v>
      </c>
      <c r="AN1505" s="17"/>
      <c r="AO1505" s="17">
        <v>1.25128704349178E-2</v>
      </c>
      <c r="AP1505" s="17">
        <v>1.5864439440546801E-2</v>
      </c>
    </row>
    <row r="1506" spans="2:42" x14ac:dyDescent="0.35">
      <c r="B1506" t="s">
        <v>553</v>
      </c>
      <c r="C1506" s="17">
        <v>5.5849293146595001E-2</v>
      </c>
      <c r="D1506" s="17">
        <v>6.2971324861369096E-2</v>
      </c>
      <c r="E1506" s="17">
        <v>4.7347364220379197E-2</v>
      </c>
      <c r="F1506" s="17"/>
      <c r="G1506" s="17">
        <v>9.1758701008843799E-2</v>
      </c>
      <c r="H1506" s="17">
        <v>6.0561692466502802E-2</v>
      </c>
      <c r="I1506" s="17">
        <v>4.5781614938103697E-2</v>
      </c>
      <c r="J1506" s="17">
        <v>4.59634216361898E-2</v>
      </c>
      <c r="K1506" s="17">
        <v>5.5460575247554503E-2</v>
      </c>
      <c r="L1506" s="17">
        <v>4.44614763574974E-2</v>
      </c>
      <c r="M1506" s="17"/>
      <c r="N1506" s="17">
        <v>6.2379460593186803E-2</v>
      </c>
      <c r="O1506" s="17">
        <v>5.40195183199089E-2</v>
      </c>
      <c r="P1506" s="17">
        <v>6.7406530686347096E-2</v>
      </c>
      <c r="Q1506" s="17">
        <v>4.1271526631233402E-2</v>
      </c>
      <c r="R1506" s="17"/>
      <c r="S1506" s="17">
        <v>5.7009571671297103E-2</v>
      </c>
      <c r="T1506" s="17">
        <v>7.17146892258477E-2</v>
      </c>
      <c r="U1506" s="17">
        <v>1.6440719782044599E-2</v>
      </c>
      <c r="V1506" s="17">
        <v>5.30197320218566E-2</v>
      </c>
      <c r="W1506" s="17">
        <v>4.9751979255329697E-2</v>
      </c>
      <c r="X1506" s="17">
        <v>7.6951673003185006E-2</v>
      </c>
      <c r="Y1506" s="17">
        <v>3.1663629698859802E-2</v>
      </c>
      <c r="Z1506" s="17">
        <v>3.7477152884706502E-2</v>
      </c>
      <c r="AA1506" s="17">
        <v>6.3945206360222107E-2</v>
      </c>
      <c r="AB1506" s="17">
        <v>3.5530550250155502E-2</v>
      </c>
      <c r="AC1506" s="17">
        <v>9.93513668446106E-2</v>
      </c>
      <c r="AD1506" s="17">
        <v>9.4459888212353696E-2</v>
      </c>
      <c r="AE1506" s="17"/>
      <c r="AF1506" s="17">
        <v>5.2693053501766E-2</v>
      </c>
      <c r="AG1506" s="17">
        <v>5.9934510192495197E-2</v>
      </c>
      <c r="AH1506" s="17"/>
      <c r="AI1506" s="17">
        <v>5.7375391136870998E-2</v>
      </c>
      <c r="AJ1506" s="17">
        <v>5.5161279371701198E-2</v>
      </c>
      <c r="AK1506" s="17"/>
      <c r="AL1506" s="17">
        <v>6.7407003193171805E-2</v>
      </c>
      <c r="AM1506" s="17">
        <v>5.4970958940456199E-2</v>
      </c>
      <c r="AN1506" s="17"/>
      <c r="AO1506" s="17">
        <v>5.51893771936037E-2</v>
      </c>
      <c r="AP1506" s="17">
        <v>5.6029199559043501E-2</v>
      </c>
    </row>
    <row r="1507" spans="2:42" x14ac:dyDescent="0.35">
      <c r="B1507" t="s">
        <v>499</v>
      </c>
      <c r="C1507" s="17">
        <v>0.266787890437442</v>
      </c>
      <c r="D1507" s="17">
        <v>0.27086803394786102</v>
      </c>
      <c r="E1507" s="17">
        <v>0.26334716367518801</v>
      </c>
      <c r="F1507" s="17"/>
      <c r="G1507" s="17">
        <v>0.25136769575831602</v>
      </c>
      <c r="H1507" s="17">
        <v>0.23510657611625299</v>
      </c>
      <c r="I1507" s="17">
        <v>0.24971650997674799</v>
      </c>
      <c r="J1507" s="17">
        <v>0.26596040521127901</v>
      </c>
      <c r="K1507" s="17">
        <v>0.28303239905267902</v>
      </c>
      <c r="L1507" s="17">
        <v>0.30667841935677098</v>
      </c>
      <c r="M1507" s="17"/>
      <c r="N1507" s="17">
        <v>0.25383957491093001</v>
      </c>
      <c r="O1507" s="17">
        <v>0.25302100358496299</v>
      </c>
      <c r="P1507" s="17">
        <v>0.25495276556953</v>
      </c>
      <c r="Q1507" s="17">
        <v>0.30350095432527702</v>
      </c>
      <c r="R1507" s="17"/>
      <c r="S1507" s="17">
        <v>0.30252896032932403</v>
      </c>
      <c r="T1507" s="17">
        <v>0.27917888717929101</v>
      </c>
      <c r="U1507" s="17">
        <v>0.243761868390237</v>
      </c>
      <c r="V1507" s="17">
        <v>0.26210863613055402</v>
      </c>
      <c r="W1507" s="17">
        <v>0.26563046391790501</v>
      </c>
      <c r="X1507" s="17">
        <v>0.28190398288618801</v>
      </c>
      <c r="Y1507" s="17">
        <v>0.28700403382067902</v>
      </c>
      <c r="Z1507" s="17">
        <v>0.22957481487017001</v>
      </c>
      <c r="AA1507" s="17">
        <v>0.22673832441601</v>
      </c>
      <c r="AB1507" s="17">
        <v>0.26264949299380702</v>
      </c>
      <c r="AC1507" s="17">
        <v>0.247416173617933</v>
      </c>
      <c r="AD1507" s="17">
        <v>0.26622994227408903</v>
      </c>
      <c r="AE1507" s="17"/>
      <c r="AF1507" s="17">
        <v>0.25565366426848601</v>
      </c>
      <c r="AG1507" s="17">
        <v>0.28343063092316501</v>
      </c>
      <c r="AH1507" s="17"/>
      <c r="AI1507" s="17">
        <v>0.22895738918202499</v>
      </c>
      <c r="AJ1507" s="17">
        <v>0.28384309013019299</v>
      </c>
      <c r="AK1507" s="17"/>
      <c r="AL1507" s="17">
        <v>0.24880320918653101</v>
      </c>
      <c r="AM1507" s="17">
        <v>0.26815464567403402</v>
      </c>
      <c r="AN1507" s="17"/>
      <c r="AO1507" s="17">
        <v>0.24340328268814801</v>
      </c>
      <c r="AP1507" s="17">
        <v>0.27316300664371201</v>
      </c>
    </row>
    <row r="1508" spans="2:42" x14ac:dyDescent="0.35">
      <c r="B1508" t="s">
        <v>554</v>
      </c>
      <c r="C1508" s="17">
        <v>0.37547713018762802</v>
      </c>
      <c r="D1508" s="17">
        <v>0.36894591250231601</v>
      </c>
      <c r="E1508" s="17">
        <v>0.38272517926606098</v>
      </c>
      <c r="F1508" s="17"/>
      <c r="G1508" s="17">
        <v>0.33360085280065499</v>
      </c>
      <c r="H1508" s="17">
        <v>0.40807206545571401</v>
      </c>
      <c r="I1508" s="17">
        <v>0.413111987863858</v>
      </c>
      <c r="J1508" s="17">
        <v>0.393020981980998</v>
      </c>
      <c r="K1508" s="17">
        <v>0.37460873482780399</v>
      </c>
      <c r="L1508" s="17">
        <v>0.33253172255836799</v>
      </c>
      <c r="M1508" s="17"/>
      <c r="N1508" s="17">
        <v>0.40339438164862601</v>
      </c>
      <c r="O1508" s="17">
        <v>0.41455104465565801</v>
      </c>
      <c r="P1508" s="17">
        <v>0.35873734416094299</v>
      </c>
      <c r="Q1508" s="17">
        <v>0.32447909955494297</v>
      </c>
      <c r="R1508" s="17"/>
      <c r="S1508" s="17">
        <v>0.33508812484725198</v>
      </c>
      <c r="T1508" s="17">
        <v>0.348559837435649</v>
      </c>
      <c r="U1508" s="17">
        <v>0.44158984619923802</v>
      </c>
      <c r="V1508" s="17">
        <v>0.39355190799183398</v>
      </c>
      <c r="W1508" s="17">
        <v>0.36241537741292801</v>
      </c>
      <c r="X1508" s="17">
        <v>0.352655034314175</v>
      </c>
      <c r="Y1508" s="17">
        <v>0.41871796167966702</v>
      </c>
      <c r="Z1508" s="17">
        <v>0.41276689928389398</v>
      </c>
      <c r="AA1508" s="17">
        <v>0.37278461481733199</v>
      </c>
      <c r="AB1508" s="17">
        <v>0.39407960458882502</v>
      </c>
      <c r="AC1508" s="17">
        <v>0.346618185245052</v>
      </c>
      <c r="AD1508" s="17">
        <v>0.38571246472889498</v>
      </c>
      <c r="AE1508" s="17"/>
      <c r="AF1508" s="17">
        <v>0.37802230153503402</v>
      </c>
      <c r="AG1508" s="17">
        <v>0.37120810176699198</v>
      </c>
      <c r="AH1508" s="17"/>
      <c r="AI1508" s="17">
        <v>0.39214771178618102</v>
      </c>
      <c r="AJ1508" s="17">
        <v>0.36796149891861601</v>
      </c>
      <c r="AK1508" s="17"/>
      <c r="AL1508" s="17">
        <v>0.38224635810418101</v>
      </c>
      <c r="AM1508" s="17">
        <v>0.37496269917973002</v>
      </c>
      <c r="AN1508" s="17"/>
      <c r="AO1508" s="17">
        <v>0.405923688387335</v>
      </c>
      <c r="AP1508" s="17">
        <v>0.36717678370822299</v>
      </c>
    </row>
    <row r="1509" spans="2:42" x14ac:dyDescent="0.35">
      <c r="B1509" t="s">
        <v>555</v>
      </c>
      <c r="C1509" s="17">
        <v>0.19638830245550101</v>
      </c>
      <c r="D1509" s="17">
        <v>0.21134348970535799</v>
      </c>
      <c r="E1509" s="17">
        <v>0.18176738673406101</v>
      </c>
      <c r="F1509" s="17"/>
      <c r="G1509" s="17">
        <v>0.185458090858378</v>
      </c>
      <c r="H1509" s="17">
        <v>0.22817725126435401</v>
      </c>
      <c r="I1509" s="17">
        <v>0.22713836983907401</v>
      </c>
      <c r="J1509" s="17">
        <v>0.210822813880397</v>
      </c>
      <c r="K1509" s="17">
        <v>0.168079093792079</v>
      </c>
      <c r="L1509" s="17">
        <v>0.15994140339152399</v>
      </c>
      <c r="M1509" s="17"/>
      <c r="N1509" s="17">
        <v>0.21936200438317399</v>
      </c>
      <c r="O1509" s="17">
        <v>0.174377189968525</v>
      </c>
      <c r="P1509" s="17">
        <v>0.189774233018112</v>
      </c>
      <c r="Q1509" s="17">
        <v>0.200349063769061</v>
      </c>
      <c r="R1509" s="17"/>
      <c r="S1509" s="17">
        <v>0.22633574690574801</v>
      </c>
      <c r="T1509" s="17">
        <v>0.19075715993264999</v>
      </c>
      <c r="U1509" s="17">
        <v>0.18272366510964699</v>
      </c>
      <c r="V1509" s="17">
        <v>0.16087293188994001</v>
      </c>
      <c r="W1509" s="17">
        <v>0.18623928921095501</v>
      </c>
      <c r="X1509" s="17">
        <v>0.20864076485883701</v>
      </c>
      <c r="Y1509" s="17">
        <v>0.18261205370969899</v>
      </c>
      <c r="Z1509" s="17">
        <v>0.169035967155233</v>
      </c>
      <c r="AA1509" s="17">
        <v>0.23060640727207701</v>
      </c>
      <c r="AB1509" s="17">
        <v>0.19100866637613201</v>
      </c>
      <c r="AC1509" s="17">
        <v>0.20349401832345501</v>
      </c>
      <c r="AD1509" s="17">
        <v>0.16306032350831101</v>
      </c>
      <c r="AE1509" s="17"/>
      <c r="AF1509" s="17">
        <v>0.21598367254565001</v>
      </c>
      <c r="AG1509" s="17">
        <v>0.17082688617760899</v>
      </c>
      <c r="AH1509" s="17"/>
      <c r="AI1509" s="17">
        <v>0.23402180420656299</v>
      </c>
      <c r="AJ1509" s="17">
        <v>0.17942191643887401</v>
      </c>
      <c r="AK1509" s="17"/>
      <c r="AL1509" s="17">
        <v>0.18220470344290801</v>
      </c>
      <c r="AM1509" s="17">
        <v>0.197466192463877</v>
      </c>
      <c r="AN1509" s="17"/>
      <c r="AO1509" s="17">
        <v>0.19922876930837799</v>
      </c>
      <c r="AP1509" s="17">
        <v>0.19561393384255299</v>
      </c>
    </row>
    <row r="1510" spans="2:42" x14ac:dyDescent="0.35">
      <c r="B1510" t="s">
        <v>124</v>
      </c>
      <c r="C1510" s="17">
        <v>9.0350916109046095E-2</v>
      </c>
      <c r="D1510" s="17">
        <v>6.6457083868460304E-2</v>
      </c>
      <c r="E1510" s="17">
        <v>0.113723181055277</v>
      </c>
      <c r="F1510" s="17"/>
      <c r="G1510" s="17">
        <v>8.9506054776625904E-2</v>
      </c>
      <c r="H1510" s="17">
        <v>4.6680324784348699E-2</v>
      </c>
      <c r="I1510" s="17">
        <v>5.7242991790884698E-2</v>
      </c>
      <c r="J1510" s="17">
        <v>7.62584736769812E-2</v>
      </c>
      <c r="K1510" s="17">
        <v>0.11032244068352701</v>
      </c>
      <c r="L1510" s="17">
        <v>0.151626503045242</v>
      </c>
      <c r="M1510" s="17"/>
      <c r="N1510" s="17">
        <v>5.1634120077814198E-2</v>
      </c>
      <c r="O1510" s="17">
        <v>9.3252834347382796E-2</v>
      </c>
      <c r="P1510" s="17">
        <v>9.9969871879170502E-2</v>
      </c>
      <c r="Q1510" s="17">
        <v>0.11662874090946999</v>
      </c>
      <c r="R1510" s="17"/>
      <c r="S1510" s="17">
        <v>6.08441571889589E-2</v>
      </c>
      <c r="T1510" s="17">
        <v>9.0767831412141106E-2</v>
      </c>
      <c r="U1510" s="17">
        <v>0.115483900518834</v>
      </c>
      <c r="V1510" s="17">
        <v>0.12246269920726</v>
      </c>
      <c r="W1510" s="17">
        <v>0.10560841843407601</v>
      </c>
      <c r="X1510" s="17">
        <v>6.8830924654201098E-2</v>
      </c>
      <c r="Y1510" s="17">
        <v>6.6577754015940696E-2</v>
      </c>
      <c r="Z1510" s="17">
        <v>9.9593946226564201E-2</v>
      </c>
      <c r="AA1510" s="17">
        <v>8.7262242239597901E-2</v>
      </c>
      <c r="AB1510" s="17">
        <v>0.113237432534293</v>
      </c>
      <c r="AC1510" s="17">
        <v>8.7261222282501993E-2</v>
      </c>
      <c r="AD1510" s="17">
        <v>9.0537381276350901E-2</v>
      </c>
      <c r="AE1510" s="17"/>
      <c r="AF1510" s="17">
        <v>8.5450513628135702E-2</v>
      </c>
      <c r="AG1510" s="17">
        <v>9.5338009579706506E-2</v>
      </c>
      <c r="AH1510" s="17"/>
      <c r="AI1510" s="17">
        <v>6.9040900159202404E-2</v>
      </c>
      <c r="AJ1510" s="17">
        <v>9.9958152741372305E-2</v>
      </c>
      <c r="AK1510" s="17"/>
      <c r="AL1510" s="17">
        <v>8.8378253220152803E-2</v>
      </c>
      <c r="AM1510" s="17">
        <v>9.0500829654680398E-2</v>
      </c>
      <c r="AN1510" s="17"/>
      <c r="AO1510" s="17">
        <v>8.3742011987617798E-2</v>
      </c>
      <c r="AP1510" s="17">
        <v>9.2152636805921201E-2</v>
      </c>
    </row>
    <row r="1511" spans="2:42" x14ac:dyDescent="0.35"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7"/>
      <c r="AD1511" s="17"/>
      <c r="AE1511" s="17"/>
      <c r="AF1511" s="17"/>
      <c r="AG1511" s="17"/>
      <c r="AH1511" s="17"/>
      <c r="AI1511" s="17"/>
      <c r="AJ1511" s="17"/>
      <c r="AK1511" s="17"/>
      <c r="AL1511" s="17"/>
      <c r="AM1511" s="17"/>
      <c r="AN1511" s="17"/>
      <c r="AO1511" s="17"/>
      <c r="AP1511" s="17"/>
    </row>
    <row r="1512" spans="2:42" x14ac:dyDescent="0.35">
      <c r="B1512" s="6" t="s">
        <v>560</v>
      </c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7"/>
      <c r="AJ1512" s="17"/>
      <c r="AK1512" s="17"/>
      <c r="AL1512" s="17"/>
      <c r="AM1512" s="17"/>
      <c r="AN1512" s="17"/>
      <c r="AO1512" s="17"/>
      <c r="AP1512" s="17"/>
    </row>
    <row r="1513" spans="2:42" x14ac:dyDescent="0.35">
      <c r="B1513" s="24" t="s">
        <v>59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7"/>
      <c r="AB1513" s="17"/>
      <c r="AC1513" s="17"/>
      <c r="AD1513" s="17"/>
      <c r="AE1513" s="17"/>
      <c r="AF1513" s="17"/>
      <c r="AG1513" s="17"/>
      <c r="AH1513" s="17"/>
      <c r="AI1513" s="17"/>
      <c r="AJ1513" s="17"/>
      <c r="AK1513" s="17"/>
      <c r="AL1513" s="17"/>
      <c r="AM1513" s="17"/>
      <c r="AN1513" s="17"/>
      <c r="AO1513" s="17"/>
      <c r="AP1513" s="17"/>
    </row>
    <row r="1514" spans="2:42" x14ac:dyDescent="0.35">
      <c r="B1514" t="s">
        <v>552</v>
      </c>
      <c r="C1514" s="17">
        <v>2.69465077822977E-2</v>
      </c>
      <c r="D1514" s="17">
        <v>3.2790194810772298E-2</v>
      </c>
      <c r="E1514" s="17">
        <v>2.08099084641085E-2</v>
      </c>
      <c r="F1514" s="17"/>
      <c r="G1514" s="17">
        <v>5.6011999996872203E-2</v>
      </c>
      <c r="H1514" s="17">
        <v>3.76749607529306E-2</v>
      </c>
      <c r="I1514" s="17">
        <v>1.7142404242860999E-2</v>
      </c>
      <c r="J1514" s="17">
        <v>1.55075684801888E-2</v>
      </c>
      <c r="K1514" s="17">
        <v>2.2786947268579098E-2</v>
      </c>
      <c r="L1514" s="17">
        <v>1.8797966679250398E-2</v>
      </c>
      <c r="M1514" s="17"/>
      <c r="N1514" s="17">
        <v>2.3508748297397099E-2</v>
      </c>
      <c r="O1514" s="17">
        <v>2.5067057211144501E-2</v>
      </c>
      <c r="P1514" s="17">
        <v>3.7911417110847299E-2</v>
      </c>
      <c r="Q1514" s="17">
        <v>2.1932869914223201E-2</v>
      </c>
      <c r="R1514" s="17"/>
      <c r="S1514" s="17">
        <v>2.9135401760138301E-2</v>
      </c>
      <c r="T1514" s="17">
        <v>2.9733996162212398E-2</v>
      </c>
      <c r="U1514" s="17">
        <v>1.45789428533707E-2</v>
      </c>
      <c r="V1514" s="17">
        <v>1.3498657510149101E-2</v>
      </c>
      <c r="W1514" s="17">
        <v>2.7699434102602501E-2</v>
      </c>
      <c r="X1514" s="17">
        <v>2.3915636918820801E-2</v>
      </c>
      <c r="Y1514" s="17">
        <v>3.8618021848501299E-2</v>
      </c>
      <c r="Z1514" s="17">
        <v>2.3708763661110001E-2</v>
      </c>
      <c r="AA1514" s="17">
        <v>4.5501368648790598E-2</v>
      </c>
      <c r="AB1514" s="17">
        <v>2.1015926210440201E-2</v>
      </c>
      <c r="AC1514" s="17">
        <v>2.2174566428601002E-2</v>
      </c>
      <c r="AD1514" s="17">
        <v>1.6202580321477901E-2</v>
      </c>
      <c r="AE1514" s="17"/>
      <c r="AF1514" s="17">
        <v>2.22588679125751E-2</v>
      </c>
      <c r="AG1514" s="17">
        <v>3.3512177272935102E-2</v>
      </c>
      <c r="AH1514" s="17"/>
      <c r="AI1514" s="17">
        <v>2.4434191433429401E-2</v>
      </c>
      <c r="AJ1514" s="17">
        <v>2.8079140330093399E-2</v>
      </c>
      <c r="AK1514" s="17"/>
      <c r="AL1514" s="17">
        <v>2.2174457663165899E-2</v>
      </c>
      <c r="AM1514" s="17">
        <v>2.7309162221295601E-2</v>
      </c>
      <c r="AN1514" s="17"/>
      <c r="AO1514" s="17">
        <v>1.5765856918480502E-2</v>
      </c>
      <c r="AP1514" s="17">
        <v>2.9994578944437598E-2</v>
      </c>
    </row>
    <row r="1515" spans="2:42" x14ac:dyDescent="0.35">
      <c r="B1515" t="s">
        <v>553</v>
      </c>
      <c r="C1515" s="17">
        <v>5.13774137338616E-2</v>
      </c>
      <c r="D1515" s="17">
        <v>5.3119208640663197E-2</v>
      </c>
      <c r="E1515" s="17">
        <v>4.8820015255941998E-2</v>
      </c>
      <c r="F1515" s="17"/>
      <c r="G1515" s="17">
        <v>8.17625167102628E-2</v>
      </c>
      <c r="H1515" s="17">
        <v>4.9516040759726897E-2</v>
      </c>
      <c r="I1515" s="17">
        <v>4.13321875823024E-2</v>
      </c>
      <c r="J1515" s="17">
        <v>4.7226876699648299E-2</v>
      </c>
      <c r="K1515" s="17">
        <v>4.6648639964579498E-2</v>
      </c>
      <c r="L1515" s="17">
        <v>4.7293584794856999E-2</v>
      </c>
      <c r="M1515" s="17"/>
      <c r="N1515" s="17">
        <v>4.8022538219438402E-2</v>
      </c>
      <c r="O1515" s="17">
        <v>5.5958340680724999E-2</v>
      </c>
      <c r="P1515" s="17">
        <v>6.16958186087447E-2</v>
      </c>
      <c r="Q1515" s="17">
        <v>4.1847459060517497E-2</v>
      </c>
      <c r="R1515" s="17"/>
      <c r="S1515" s="17">
        <v>7.3762403619846206E-2</v>
      </c>
      <c r="T1515" s="17">
        <v>4.25974618051283E-2</v>
      </c>
      <c r="U1515" s="17">
        <v>4.6910016616241203E-2</v>
      </c>
      <c r="V1515" s="17">
        <v>4.5695071256241497E-2</v>
      </c>
      <c r="W1515" s="17">
        <v>3.9665762613130998E-2</v>
      </c>
      <c r="X1515" s="17">
        <v>6.4768992008918405E-2</v>
      </c>
      <c r="Y1515" s="17">
        <v>3.9876745198548502E-2</v>
      </c>
      <c r="Z1515" s="17">
        <v>7.2561731425956302E-2</v>
      </c>
      <c r="AA1515" s="17">
        <v>4.3323009590757702E-2</v>
      </c>
      <c r="AB1515" s="17">
        <v>5.1852522025800298E-2</v>
      </c>
      <c r="AC1515" s="17">
        <v>3.8733370188120002E-2</v>
      </c>
      <c r="AD1515" s="17">
        <v>5.2826651762998597E-2</v>
      </c>
      <c r="AE1515" s="17"/>
      <c r="AF1515" s="17">
        <v>5.0816760020228502E-2</v>
      </c>
      <c r="AG1515" s="17">
        <v>5.1919668651051701E-2</v>
      </c>
      <c r="AH1515" s="17"/>
      <c r="AI1515" s="17">
        <v>4.5615979027451403E-2</v>
      </c>
      <c r="AJ1515" s="17">
        <v>5.39748527360875E-2</v>
      </c>
      <c r="AK1515" s="17"/>
      <c r="AL1515" s="17">
        <v>3.2309346122879001E-2</v>
      </c>
      <c r="AM1515" s="17">
        <v>5.2826501482230302E-2</v>
      </c>
      <c r="AN1515" s="17"/>
      <c r="AO1515" s="17">
        <v>3.9795434963991197E-2</v>
      </c>
      <c r="AP1515" s="17">
        <v>5.45348949859778E-2</v>
      </c>
    </row>
    <row r="1516" spans="2:42" x14ac:dyDescent="0.35">
      <c r="B1516" t="s">
        <v>499</v>
      </c>
      <c r="C1516" s="17">
        <v>0.26290327157364801</v>
      </c>
      <c r="D1516" s="17">
        <v>0.26897044353591998</v>
      </c>
      <c r="E1516" s="17">
        <v>0.256120551307505</v>
      </c>
      <c r="F1516" s="17"/>
      <c r="G1516" s="17">
        <v>0.248635600886324</v>
      </c>
      <c r="H1516" s="17">
        <v>0.24372726488136801</v>
      </c>
      <c r="I1516" s="17">
        <v>0.22106828266595499</v>
      </c>
      <c r="J1516" s="17">
        <v>0.25316410987015497</v>
      </c>
      <c r="K1516" s="17">
        <v>0.29366112316802301</v>
      </c>
      <c r="L1516" s="17">
        <v>0.30946962320335403</v>
      </c>
      <c r="M1516" s="17"/>
      <c r="N1516" s="17">
        <v>0.222412346867285</v>
      </c>
      <c r="O1516" s="17">
        <v>0.25771438411273201</v>
      </c>
      <c r="P1516" s="17">
        <v>0.26820095445419201</v>
      </c>
      <c r="Q1516" s="17">
        <v>0.30673825109852898</v>
      </c>
      <c r="R1516" s="17"/>
      <c r="S1516" s="17">
        <v>0.24740595585108599</v>
      </c>
      <c r="T1516" s="17">
        <v>0.27874056767611399</v>
      </c>
      <c r="U1516" s="17">
        <v>0.25175555402059702</v>
      </c>
      <c r="V1516" s="17">
        <v>0.24472395977974301</v>
      </c>
      <c r="W1516" s="17">
        <v>0.25854902886997899</v>
      </c>
      <c r="X1516" s="17">
        <v>0.26070887634803902</v>
      </c>
      <c r="Y1516" s="17">
        <v>0.270428450889379</v>
      </c>
      <c r="Z1516" s="17">
        <v>0.29126154272906202</v>
      </c>
      <c r="AA1516" s="17">
        <v>0.272005740261547</v>
      </c>
      <c r="AB1516" s="17">
        <v>0.24547249436490601</v>
      </c>
      <c r="AC1516" s="17">
        <v>0.31764650007581902</v>
      </c>
      <c r="AD1516" s="17">
        <v>0.23781547695660901</v>
      </c>
      <c r="AE1516" s="17"/>
      <c r="AF1516" s="17">
        <v>0.25644296718451398</v>
      </c>
      <c r="AG1516" s="17">
        <v>0.27054608698337301</v>
      </c>
      <c r="AH1516" s="17"/>
      <c r="AI1516" s="17">
        <v>0.23918098589660799</v>
      </c>
      <c r="AJ1516" s="17">
        <v>0.273598036537475</v>
      </c>
      <c r="AK1516" s="17"/>
      <c r="AL1516" s="17">
        <v>0.24616110996342599</v>
      </c>
      <c r="AM1516" s="17">
        <v>0.26417560088176401</v>
      </c>
      <c r="AN1516" s="17"/>
      <c r="AO1516" s="17">
        <v>0.257892691920731</v>
      </c>
      <c r="AP1516" s="17">
        <v>0.26426925675033303</v>
      </c>
    </row>
    <row r="1517" spans="2:42" x14ac:dyDescent="0.35">
      <c r="B1517" t="s">
        <v>554</v>
      </c>
      <c r="C1517" s="17">
        <v>0.36584014309482199</v>
      </c>
      <c r="D1517" s="17">
        <v>0.36953249426231199</v>
      </c>
      <c r="E1517" s="17">
        <v>0.363620132496076</v>
      </c>
      <c r="F1517" s="17"/>
      <c r="G1517" s="17">
        <v>0.31386323750616701</v>
      </c>
      <c r="H1517" s="17">
        <v>0.37762730274339401</v>
      </c>
      <c r="I1517" s="17">
        <v>0.43136805356901298</v>
      </c>
      <c r="J1517" s="17">
        <v>0.37232879842821798</v>
      </c>
      <c r="K1517" s="17">
        <v>0.35187549091625298</v>
      </c>
      <c r="L1517" s="17">
        <v>0.34171759949431202</v>
      </c>
      <c r="M1517" s="17"/>
      <c r="N1517" s="17">
        <v>0.41422255220607701</v>
      </c>
      <c r="O1517" s="17">
        <v>0.38238842200988898</v>
      </c>
      <c r="P1517" s="17">
        <v>0.32802623669944603</v>
      </c>
      <c r="Q1517" s="17">
        <v>0.33334419719319303</v>
      </c>
      <c r="R1517" s="17"/>
      <c r="S1517" s="17">
        <v>0.34939931207564701</v>
      </c>
      <c r="T1517" s="17">
        <v>0.361496741807393</v>
      </c>
      <c r="U1517" s="17">
        <v>0.34778957954448803</v>
      </c>
      <c r="V1517" s="17">
        <v>0.38379501391070597</v>
      </c>
      <c r="W1517" s="17">
        <v>0.37977517225652002</v>
      </c>
      <c r="X1517" s="17">
        <v>0.33275942432709499</v>
      </c>
      <c r="Y1517" s="17">
        <v>0.398992192340757</v>
      </c>
      <c r="Z1517" s="17">
        <v>0.30655742981733902</v>
      </c>
      <c r="AA1517" s="17">
        <v>0.36886176442290303</v>
      </c>
      <c r="AB1517" s="17">
        <v>0.39107304492369199</v>
      </c>
      <c r="AC1517" s="17">
        <v>0.38840097333131801</v>
      </c>
      <c r="AD1517" s="17">
        <v>0.38840706050743001</v>
      </c>
      <c r="AE1517" s="17"/>
      <c r="AF1517" s="17">
        <v>0.37716721360469802</v>
      </c>
      <c r="AG1517" s="17">
        <v>0.35143803804766899</v>
      </c>
      <c r="AH1517" s="17"/>
      <c r="AI1517" s="17">
        <v>0.37350151643563401</v>
      </c>
      <c r="AJ1517" s="17">
        <v>0.362386151000821</v>
      </c>
      <c r="AK1517" s="17"/>
      <c r="AL1517" s="17">
        <v>0.37316781113940001</v>
      </c>
      <c r="AM1517" s="17">
        <v>0.36528327313798398</v>
      </c>
      <c r="AN1517" s="17"/>
      <c r="AO1517" s="17">
        <v>0.370958222922597</v>
      </c>
      <c r="AP1517" s="17">
        <v>0.36444485120004799</v>
      </c>
    </row>
    <row r="1518" spans="2:42" x14ac:dyDescent="0.35">
      <c r="B1518" t="s">
        <v>555</v>
      </c>
      <c r="C1518" s="17">
        <v>0.219592818895855</v>
      </c>
      <c r="D1518" s="17">
        <v>0.21926641152583701</v>
      </c>
      <c r="E1518" s="17">
        <v>0.220752928607167</v>
      </c>
      <c r="F1518" s="17"/>
      <c r="G1518" s="17">
        <v>0.231295385176258</v>
      </c>
      <c r="H1518" s="17">
        <v>0.243584711650461</v>
      </c>
      <c r="I1518" s="17">
        <v>0.23283335954011899</v>
      </c>
      <c r="J1518" s="17">
        <v>0.25204407646339899</v>
      </c>
      <c r="K1518" s="17">
        <v>0.19491912998938701</v>
      </c>
      <c r="L1518" s="17">
        <v>0.17155592654941201</v>
      </c>
      <c r="M1518" s="17"/>
      <c r="N1518" s="17">
        <v>0.25245281914671303</v>
      </c>
      <c r="O1518" s="17">
        <v>0.19922399629624801</v>
      </c>
      <c r="P1518" s="17">
        <v>0.222442525646147</v>
      </c>
      <c r="Q1518" s="17">
        <v>0.20176459409449601</v>
      </c>
      <c r="R1518" s="17"/>
      <c r="S1518" s="17">
        <v>0.24944735156171699</v>
      </c>
      <c r="T1518" s="17">
        <v>0.21208590196089899</v>
      </c>
      <c r="U1518" s="17">
        <v>0.241197570718056</v>
      </c>
      <c r="V1518" s="17">
        <v>0.21476749542506199</v>
      </c>
      <c r="W1518" s="17">
        <v>0.21818851111478499</v>
      </c>
      <c r="X1518" s="17">
        <v>0.247223527391491</v>
      </c>
      <c r="Y1518" s="17">
        <v>0.17609888921925401</v>
      </c>
      <c r="Z1518" s="17">
        <v>0.20726399816085</v>
      </c>
      <c r="AA1518" s="17">
        <v>0.20222419102372299</v>
      </c>
      <c r="AB1518" s="17">
        <v>0.215936586265669</v>
      </c>
      <c r="AC1518" s="17">
        <v>0.18852483359827299</v>
      </c>
      <c r="AD1518" s="17">
        <v>0.24888654870010299</v>
      </c>
      <c r="AE1518" s="17"/>
      <c r="AF1518" s="17">
        <v>0.22937250158556299</v>
      </c>
      <c r="AG1518" s="17">
        <v>0.208336888847163</v>
      </c>
      <c r="AH1518" s="17"/>
      <c r="AI1518" s="17">
        <v>0.25977185647178902</v>
      </c>
      <c r="AJ1518" s="17">
        <v>0.201478823929374</v>
      </c>
      <c r="AK1518" s="17"/>
      <c r="AL1518" s="17">
        <v>0.252357643531262</v>
      </c>
      <c r="AM1518" s="17">
        <v>0.21710283895005</v>
      </c>
      <c r="AN1518" s="17"/>
      <c r="AO1518" s="17">
        <v>0.246629735440616</v>
      </c>
      <c r="AP1518" s="17">
        <v>0.21222200957204701</v>
      </c>
    </row>
    <row r="1519" spans="2:42" x14ac:dyDescent="0.35">
      <c r="B1519" t="s">
        <v>124</v>
      </c>
      <c r="C1519" s="17">
        <v>7.3339844919515396E-2</v>
      </c>
      <c r="D1519" s="17">
        <v>5.6321247224494997E-2</v>
      </c>
      <c r="E1519" s="17">
        <v>8.9876463869201798E-2</v>
      </c>
      <c r="F1519" s="17"/>
      <c r="G1519" s="17">
        <v>6.8431259724115095E-2</v>
      </c>
      <c r="H1519" s="17">
        <v>4.7869719212118897E-2</v>
      </c>
      <c r="I1519" s="17">
        <v>5.6255712399749497E-2</v>
      </c>
      <c r="J1519" s="17">
        <v>5.9728570058390502E-2</v>
      </c>
      <c r="K1519" s="17">
        <v>9.0108668693178101E-2</v>
      </c>
      <c r="L1519" s="17">
        <v>0.111165299278813</v>
      </c>
      <c r="M1519" s="17"/>
      <c r="N1519" s="17">
        <v>3.9380995263089198E-2</v>
      </c>
      <c r="O1519" s="17">
        <v>7.9647799689261306E-2</v>
      </c>
      <c r="P1519" s="17">
        <v>8.1723047480622105E-2</v>
      </c>
      <c r="Q1519" s="17">
        <v>9.4372628639041195E-2</v>
      </c>
      <c r="R1519" s="17"/>
      <c r="S1519" s="17">
        <v>5.0849575131565898E-2</v>
      </c>
      <c r="T1519" s="17">
        <v>7.5345330588253906E-2</v>
      </c>
      <c r="U1519" s="17">
        <v>9.7768336247246998E-2</v>
      </c>
      <c r="V1519" s="17">
        <v>9.7519802118098103E-2</v>
      </c>
      <c r="W1519" s="17">
        <v>7.6122091042981996E-2</v>
      </c>
      <c r="X1519" s="17">
        <v>7.0623543005636003E-2</v>
      </c>
      <c r="Y1519" s="17">
        <v>7.5985700503561404E-2</v>
      </c>
      <c r="Z1519" s="17">
        <v>9.8646534205682396E-2</v>
      </c>
      <c r="AA1519" s="17">
        <v>6.8083926052278296E-2</v>
      </c>
      <c r="AB1519" s="17">
        <v>7.4649426209491998E-2</v>
      </c>
      <c r="AC1519" s="17">
        <v>4.4519756377868799E-2</v>
      </c>
      <c r="AD1519" s="17">
        <v>5.5861681751381599E-2</v>
      </c>
      <c r="AE1519" s="17"/>
      <c r="AF1519" s="17">
        <v>6.3941689692420894E-2</v>
      </c>
      <c r="AG1519" s="17">
        <v>8.4247140197808296E-2</v>
      </c>
      <c r="AH1519" s="17"/>
      <c r="AI1519" s="17">
        <v>5.7495470735088698E-2</v>
      </c>
      <c r="AJ1519" s="17">
        <v>8.0482995466149607E-2</v>
      </c>
      <c r="AK1519" s="17"/>
      <c r="AL1519" s="17">
        <v>7.3829631579867896E-2</v>
      </c>
      <c r="AM1519" s="17">
        <v>7.3302623326677002E-2</v>
      </c>
      <c r="AN1519" s="17"/>
      <c r="AO1519" s="17">
        <v>6.8958057833584302E-2</v>
      </c>
      <c r="AP1519" s="17">
        <v>7.4534408547155998E-2</v>
      </c>
    </row>
    <row r="1520" spans="2:42" x14ac:dyDescent="0.35"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/>
      <c r="AE1520" s="17"/>
      <c r="AF1520" s="17"/>
      <c r="AG1520" s="17"/>
      <c r="AH1520" s="17"/>
      <c r="AI1520" s="17"/>
      <c r="AJ1520" s="17"/>
      <c r="AK1520" s="17"/>
      <c r="AL1520" s="17"/>
      <c r="AM1520" s="17"/>
      <c r="AN1520" s="17"/>
      <c r="AO1520" s="17"/>
      <c r="AP1520" s="17"/>
    </row>
    <row r="1521" spans="2:42" x14ac:dyDescent="0.35">
      <c r="B1521" s="6" t="s">
        <v>561</v>
      </c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  <c r="AA1521" s="17"/>
      <c r="AB1521" s="17"/>
      <c r="AC1521" s="17"/>
      <c r="AD1521" s="17"/>
      <c r="AE1521" s="17"/>
      <c r="AF1521" s="17"/>
      <c r="AG1521" s="17"/>
      <c r="AH1521" s="17"/>
      <c r="AI1521" s="17"/>
      <c r="AJ1521" s="17"/>
      <c r="AK1521" s="17"/>
      <c r="AL1521" s="17"/>
      <c r="AM1521" s="17"/>
      <c r="AN1521" s="17"/>
      <c r="AO1521" s="17"/>
      <c r="AP1521" s="17"/>
    </row>
    <row r="1522" spans="2:42" x14ac:dyDescent="0.35">
      <c r="B1522" s="24" t="s">
        <v>59</v>
      </c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/>
      <c r="AJ1522" s="17"/>
      <c r="AK1522" s="17"/>
      <c r="AL1522" s="17"/>
      <c r="AM1522" s="17"/>
      <c r="AN1522" s="17"/>
      <c r="AO1522" s="17"/>
      <c r="AP1522" s="17"/>
    </row>
    <row r="1523" spans="2:42" x14ac:dyDescent="0.35">
      <c r="B1523" t="s">
        <v>552</v>
      </c>
      <c r="C1523" s="17">
        <v>1.4531657538722599E-2</v>
      </c>
      <c r="D1523" s="17">
        <v>1.8958435530662201E-2</v>
      </c>
      <c r="E1523" s="17">
        <v>1.03151368615951E-2</v>
      </c>
      <c r="F1523" s="17"/>
      <c r="G1523" s="17">
        <v>3.4826205213164103E-2</v>
      </c>
      <c r="H1523" s="17">
        <v>2.6654623199456499E-2</v>
      </c>
      <c r="I1523" s="17">
        <v>3.9797822382379201E-3</v>
      </c>
      <c r="J1523" s="17">
        <v>1.04874623531918E-2</v>
      </c>
      <c r="K1523" s="17">
        <v>7.0188246717016603E-3</v>
      </c>
      <c r="L1523" s="17">
        <v>7.9626653088709694E-3</v>
      </c>
      <c r="M1523" s="17"/>
      <c r="N1523" s="17">
        <v>1.0541891566118299E-2</v>
      </c>
      <c r="O1523" s="17">
        <v>1.09378201861103E-2</v>
      </c>
      <c r="P1523" s="17">
        <v>2.8309022422595899E-2</v>
      </c>
      <c r="Q1523" s="17">
        <v>9.2543708557778995E-3</v>
      </c>
      <c r="R1523" s="17"/>
      <c r="S1523" s="17">
        <v>1.71053385395117E-2</v>
      </c>
      <c r="T1523" s="17">
        <v>1.89867567828804E-2</v>
      </c>
      <c r="U1523" s="17">
        <v>0</v>
      </c>
      <c r="V1523" s="17">
        <v>3.40076858093602E-3</v>
      </c>
      <c r="W1523" s="17">
        <v>1.7810946388368901E-2</v>
      </c>
      <c r="X1523" s="17">
        <v>1.6735490183098601E-2</v>
      </c>
      <c r="Y1523" s="17">
        <v>8.8697813818331105E-3</v>
      </c>
      <c r="Z1523" s="17">
        <v>4.1628624307355401E-2</v>
      </c>
      <c r="AA1523" s="17">
        <v>1.85016062796758E-2</v>
      </c>
      <c r="AB1523" s="17">
        <v>1.8496623609490202E-2</v>
      </c>
      <c r="AC1523" s="17">
        <v>0</v>
      </c>
      <c r="AD1523" s="17">
        <v>1.79536792863958E-2</v>
      </c>
      <c r="AE1523" s="17"/>
      <c r="AF1523" s="17">
        <v>1.3701386717095001E-2</v>
      </c>
      <c r="AG1523" s="17">
        <v>1.57809618565866E-2</v>
      </c>
      <c r="AH1523" s="17"/>
      <c r="AI1523" s="17">
        <v>1.45806339713504E-2</v>
      </c>
      <c r="AJ1523" s="17">
        <v>1.4509577396747599E-2</v>
      </c>
      <c r="AK1523" s="17"/>
      <c r="AL1523" s="17">
        <v>1.9496376312905E-2</v>
      </c>
      <c r="AM1523" s="17">
        <v>1.4154361144744E-2</v>
      </c>
      <c r="AN1523" s="17"/>
      <c r="AO1523" s="17">
        <v>1.43643880923605E-2</v>
      </c>
      <c r="AP1523" s="17">
        <v>1.4577258566960899E-2</v>
      </c>
    </row>
    <row r="1524" spans="2:42" x14ac:dyDescent="0.35">
      <c r="B1524" t="s">
        <v>553</v>
      </c>
      <c r="C1524" s="17">
        <v>5.7485737651306698E-2</v>
      </c>
      <c r="D1524" s="17">
        <v>7.2028140487196995E-2</v>
      </c>
      <c r="E1524" s="17">
        <v>4.1871139533498997E-2</v>
      </c>
      <c r="F1524" s="17"/>
      <c r="G1524" s="17">
        <v>0.11669148517573399</v>
      </c>
      <c r="H1524" s="17">
        <v>7.8961079671588996E-2</v>
      </c>
      <c r="I1524" s="17">
        <v>6.5019890110937006E-2</v>
      </c>
      <c r="J1524" s="17">
        <v>3.6763235882583602E-2</v>
      </c>
      <c r="K1524" s="17">
        <v>3.3605608552647E-2</v>
      </c>
      <c r="L1524" s="17">
        <v>2.7040549668574099E-2</v>
      </c>
      <c r="M1524" s="17"/>
      <c r="N1524" s="17">
        <v>6.60616450402811E-2</v>
      </c>
      <c r="O1524" s="17">
        <v>5.3259477854010202E-2</v>
      </c>
      <c r="P1524" s="17">
        <v>7.8333654261379504E-2</v>
      </c>
      <c r="Q1524" s="17">
        <v>3.3713906051378098E-2</v>
      </c>
      <c r="R1524" s="17"/>
      <c r="S1524" s="17">
        <v>7.3419308074048104E-2</v>
      </c>
      <c r="T1524" s="17">
        <v>7.6791911878433497E-2</v>
      </c>
      <c r="U1524" s="17">
        <v>4.4026100737291497E-2</v>
      </c>
      <c r="V1524" s="17">
        <v>4.4769027009779701E-2</v>
      </c>
      <c r="W1524" s="17">
        <v>6.0513693659094397E-2</v>
      </c>
      <c r="X1524" s="17">
        <v>7.2273403550056195E-2</v>
      </c>
      <c r="Y1524" s="17">
        <v>2.8572194032145899E-2</v>
      </c>
      <c r="Z1524" s="17">
        <v>6.9283635948708497E-2</v>
      </c>
      <c r="AA1524" s="17">
        <v>3.2039141583958701E-2</v>
      </c>
      <c r="AB1524" s="17">
        <v>5.9284474178759601E-2</v>
      </c>
      <c r="AC1524" s="17">
        <v>4.8801126781887E-2</v>
      </c>
      <c r="AD1524" s="17">
        <v>8.6119920487440299E-2</v>
      </c>
      <c r="AE1524" s="17"/>
      <c r="AF1524" s="17">
        <v>5.0210498465749397E-2</v>
      </c>
      <c r="AG1524" s="17">
        <v>6.7045336799105903E-2</v>
      </c>
      <c r="AH1524" s="17"/>
      <c r="AI1524" s="17">
        <v>6.5500413573160596E-2</v>
      </c>
      <c r="AJ1524" s="17">
        <v>5.3872465456021403E-2</v>
      </c>
      <c r="AK1524" s="17"/>
      <c r="AL1524" s="17">
        <v>4.1755078487358599E-2</v>
      </c>
      <c r="AM1524" s="17">
        <v>5.86811973031863E-2</v>
      </c>
      <c r="AN1524" s="17"/>
      <c r="AO1524" s="17">
        <v>4.7624421109575599E-2</v>
      </c>
      <c r="AP1524" s="17">
        <v>6.0174131639966003E-2</v>
      </c>
    </row>
    <row r="1525" spans="2:42" x14ac:dyDescent="0.35">
      <c r="B1525" t="s">
        <v>499</v>
      </c>
      <c r="C1525" s="17">
        <v>0.33420777408125202</v>
      </c>
      <c r="D1525" s="17">
        <v>0.33699339997518901</v>
      </c>
      <c r="E1525" s="17">
        <v>0.33246937942720001</v>
      </c>
      <c r="F1525" s="17"/>
      <c r="G1525" s="17">
        <v>0.26657016855121302</v>
      </c>
      <c r="H1525" s="17">
        <v>0.26969834260261799</v>
      </c>
      <c r="I1525" s="17">
        <v>0.32615328612669597</v>
      </c>
      <c r="J1525" s="17">
        <v>0.33123045554186897</v>
      </c>
      <c r="K1525" s="17">
        <v>0.39909288726464498</v>
      </c>
      <c r="L1525" s="17">
        <v>0.39763863467237698</v>
      </c>
      <c r="M1525" s="17"/>
      <c r="N1525" s="17">
        <v>0.34239524284415901</v>
      </c>
      <c r="O1525" s="17">
        <v>0.32980808453334398</v>
      </c>
      <c r="P1525" s="17">
        <v>0.31852481042414998</v>
      </c>
      <c r="Q1525" s="17">
        <v>0.342812483864051</v>
      </c>
      <c r="R1525" s="17"/>
      <c r="S1525" s="17">
        <v>0.31327717370796698</v>
      </c>
      <c r="T1525" s="17">
        <v>0.37205844274056499</v>
      </c>
      <c r="U1525" s="17">
        <v>0.31428018941672198</v>
      </c>
      <c r="V1525" s="17">
        <v>0.34138336372832701</v>
      </c>
      <c r="W1525" s="17">
        <v>0.314218665401786</v>
      </c>
      <c r="X1525" s="17">
        <v>0.37390923036772</v>
      </c>
      <c r="Y1525" s="17">
        <v>0.40805547733544201</v>
      </c>
      <c r="Z1525" s="17">
        <v>0.22737111972044799</v>
      </c>
      <c r="AA1525" s="17">
        <v>0.32015097927254599</v>
      </c>
      <c r="AB1525" s="17">
        <v>0.31088459569577698</v>
      </c>
      <c r="AC1525" s="17">
        <v>0.35048669440799501</v>
      </c>
      <c r="AD1525" s="17">
        <v>0.26624890912486598</v>
      </c>
      <c r="AE1525" s="17"/>
      <c r="AF1525" s="17">
        <v>0.32603974970379501</v>
      </c>
      <c r="AG1525" s="17">
        <v>0.34744379506110201</v>
      </c>
      <c r="AH1525" s="17"/>
      <c r="AI1525" s="17">
        <v>0.27453229272448598</v>
      </c>
      <c r="AJ1525" s="17">
        <v>0.36111138935267201</v>
      </c>
      <c r="AK1525" s="17"/>
      <c r="AL1525" s="17">
        <v>0.26886958559095098</v>
      </c>
      <c r="AM1525" s="17">
        <v>0.33917318381093903</v>
      </c>
      <c r="AN1525" s="17"/>
      <c r="AO1525" s="17">
        <v>0.299326075337214</v>
      </c>
      <c r="AP1525" s="17">
        <v>0.34371722941826</v>
      </c>
    </row>
    <row r="1526" spans="2:42" x14ac:dyDescent="0.35">
      <c r="B1526" t="s">
        <v>554</v>
      </c>
      <c r="C1526" s="17">
        <v>0.311929951879579</v>
      </c>
      <c r="D1526" s="17">
        <v>0.32417423227265402</v>
      </c>
      <c r="E1526" s="17">
        <v>0.30086132987251502</v>
      </c>
      <c r="F1526" s="17"/>
      <c r="G1526" s="17">
        <v>0.31134779844882798</v>
      </c>
      <c r="H1526" s="17">
        <v>0.35297230482091102</v>
      </c>
      <c r="I1526" s="17">
        <v>0.36034083209446599</v>
      </c>
      <c r="J1526" s="17">
        <v>0.32809805853773799</v>
      </c>
      <c r="K1526" s="17">
        <v>0.26867302332406801</v>
      </c>
      <c r="L1526" s="17">
        <v>0.25523360662619299</v>
      </c>
      <c r="M1526" s="17"/>
      <c r="N1526" s="17">
        <v>0.33360551722410497</v>
      </c>
      <c r="O1526" s="17">
        <v>0.33567431776514101</v>
      </c>
      <c r="P1526" s="17">
        <v>0.29544618024610902</v>
      </c>
      <c r="Q1526" s="17">
        <v>0.28252264500353602</v>
      </c>
      <c r="R1526" s="17"/>
      <c r="S1526" s="17">
        <v>0.30217454220993401</v>
      </c>
      <c r="T1526" s="17">
        <v>0.25084484039220301</v>
      </c>
      <c r="U1526" s="17">
        <v>0.36258058299153001</v>
      </c>
      <c r="V1526" s="17">
        <v>0.29866535815279699</v>
      </c>
      <c r="W1526" s="17">
        <v>0.33931098352728001</v>
      </c>
      <c r="X1526" s="17">
        <v>0.29551421744919898</v>
      </c>
      <c r="Y1526" s="17">
        <v>0.30008439999117098</v>
      </c>
      <c r="Z1526" s="17">
        <v>0.34196375799839701</v>
      </c>
      <c r="AA1526" s="17">
        <v>0.31600295335061901</v>
      </c>
      <c r="AB1526" s="17">
        <v>0.325693351543898</v>
      </c>
      <c r="AC1526" s="17">
        <v>0.32622488682987699</v>
      </c>
      <c r="AD1526" s="17">
        <v>0.42391441838533001</v>
      </c>
      <c r="AE1526" s="17"/>
      <c r="AF1526" s="17">
        <v>0.32919157291076601</v>
      </c>
      <c r="AG1526" s="17">
        <v>0.28733460451357101</v>
      </c>
      <c r="AH1526" s="17"/>
      <c r="AI1526" s="17">
        <v>0.36072467067107999</v>
      </c>
      <c r="AJ1526" s="17">
        <v>0.28993173231272801</v>
      </c>
      <c r="AK1526" s="17"/>
      <c r="AL1526" s="17">
        <v>0.32842708241392499</v>
      </c>
      <c r="AM1526" s="17">
        <v>0.310676243835939</v>
      </c>
      <c r="AN1526" s="17"/>
      <c r="AO1526" s="17">
        <v>0.33473405580001703</v>
      </c>
      <c r="AP1526" s="17">
        <v>0.305713092737392</v>
      </c>
    </row>
    <row r="1527" spans="2:42" x14ac:dyDescent="0.35">
      <c r="B1527" t="s">
        <v>555</v>
      </c>
      <c r="C1527" s="17">
        <v>0.14727970239088001</v>
      </c>
      <c r="D1527" s="17">
        <v>0.14357006652447199</v>
      </c>
      <c r="E1527" s="17">
        <v>0.150591832614623</v>
      </c>
      <c r="F1527" s="17"/>
      <c r="G1527" s="17">
        <v>0.16621821238355899</v>
      </c>
      <c r="H1527" s="17">
        <v>0.19000984535154999</v>
      </c>
      <c r="I1527" s="17">
        <v>0.16538999663718901</v>
      </c>
      <c r="J1527" s="17">
        <v>0.16320480865936601</v>
      </c>
      <c r="K1527" s="17">
        <v>0.10946593844182299</v>
      </c>
      <c r="L1527" s="17">
        <v>9.7363060117721598E-2</v>
      </c>
      <c r="M1527" s="17"/>
      <c r="N1527" s="17">
        <v>0.15897466732128299</v>
      </c>
      <c r="O1527" s="17">
        <v>0.12390609227621199</v>
      </c>
      <c r="P1527" s="17">
        <v>0.14826363472868301</v>
      </c>
      <c r="Q1527" s="17">
        <v>0.15747091396393001</v>
      </c>
      <c r="R1527" s="17"/>
      <c r="S1527" s="17">
        <v>0.179760020684296</v>
      </c>
      <c r="T1527" s="17">
        <v>0.13150653476117199</v>
      </c>
      <c r="U1527" s="17">
        <v>0.109974371322533</v>
      </c>
      <c r="V1527" s="17">
        <v>0.15805497770677501</v>
      </c>
      <c r="W1527" s="17">
        <v>0.13499407940204999</v>
      </c>
      <c r="X1527" s="17">
        <v>0.12663019307137</v>
      </c>
      <c r="Y1527" s="17">
        <v>0.14718555499592001</v>
      </c>
      <c r="Z1527" s="17">
        <v>0.17366789200057201</v>
      </c>
      <c r="AA1527" s="17">
        <v>0.17592910793942701</v>
      </c>
      <c r="AB1527" s="17">
        <v>0.132701551284549</v>
      </c>
      <c r="AC1527" s="17">
        <v>0.145390354123384</v>
      </c>
      <c r="AD1527" s="17">
        <v>0.12904502155696801</v>
      </c>
      <c r="AE1527" s="17"/>
      <c r="AF1527" s="17">
        <v>0.162025063714589</v>
      </c>
      <c r="AG1527" s="17">
        <v>0.12868117865361201</v>
      </c>
      <c r="AH1527" s="17"/>
      <c r="AI1527" s="17">
        <v>0.18871152928500401</v>
      </c>
      <c r="AJ1527" s="17">
        <v>0.128600909938622</v>
      </c>
      <c r="AK1527" s="17"/>
      <c r="AL1527" s="17">
        <v>0.233516656279388</v>
      </c>
      <c r="AM1527" s="17">
        <v>0.140726080079173</v>
      </c>
      <c r="AN1527" s="17"/>
      <c r="AO1527" s="17">
        <v>0.188656727794725</v>
      </c>
      <c r="AP1527" s="17">
        <v>0.13599948986615601</v>
      </c>
    </row>
    <row r="1528" spans="2:42" x14ac:dyDescent="0.35">
      <c r="B1528" t="s">
        <v>124</v>
      </c>
      <c r="C1528" s="17">
        <v>0.13456517645825999</v>
      </c>
      <c r="D1528" s="17">
        <v>0.104275725209826</v>
      </c>
      <c r="E1528" s="17">
        <v>0.16389118169056799</v>
      </c>
      <c r="F1528" s="17"/>
      <c r="G1528" s="17">
        <v>0.104346130227502</v>
      </c>
      <c r="H1528" s="17">
        <v>8.1703804353875698E-2</v>
      </c>
      <c r="I1528" s="17">
        <v>7.9116212792473106E-2</v>
      </c>
      <c r="J1528" s="17">
        <v>0.130215979025252</v>
      </c>
      <c r="K1528" s="17">
        <v>0.18214371774511601</v>
      </c>
      <c r="L1528" s="17">
        <v>0.21476148360626399</v>
      </c>
      <c r="M1528" s="17"/>
      <c r="N1528" s="17">
        <v>8.8421036004052794E-2</v>
      </c>
      <c r="O1528" s="17">
        <v>0.14641420738518299</v>
      </c>
      <c r="P1528" s="17">
        <v>0.131122697917083</v>
      </c>
      <c r="Q1528" s="17">
        <v>0.17422568026132701</v>
      </c>
      <c r="R1528" s="17"/>
      <c r="S1528" s="17">
        <v>0.114263616784243</v>
      </c>
      <c r="T1528" s="17">
        <v>0.149811513444747</v>
      </c>
      <c r="U1528" s="17">
        <v>0.16913875553192401</v>
      </c>
      <c r="V1528" s="17">
        <v>0.153726504821385</v>
      </c>
      <c r="W1528" s="17">
        <v>0.13315163162142199</v>
      </c>
      <c r="X1528" s="17">
        <v>0.11493746537855599</v>
      </c>
      <c r="Y1528" s="17">
        <v>0.107232592263488</v>
      </c>
      <c r="Z1528" s="17">
        <v>0.14608497002452001</v>
      </c>
      <c r="AA1528" s="17">
        <v>0.137376211573774</v>
      </c>
      <c r="AB1528" s="17">
        <v>0.15293940368752701</v>
      </c>
      <c r="AC1528" s="17">
        <v>0.129096937856857</v>
      </c>
      <c r="AD1528" s="17">
        <v>7.6718051159000003E-2</v>
      </c>
      <c r="AE1528" s="17"/>
      <c r="AF1528" s="17">
        <v>0.118831728488005</v>
      </c>
      <c r="AG1528" s="17">
        <v>0.15371412311602201</v>
      </c>
      <c r="AH1528" s="17"/>
      <c r="AI1528" s="17">
        <v>9.5950459774918603E-2</v>
      </c>
      <c r="AJ1528" s="17">
        <v>0.15197392554320899</v>
      </c>
      <c r="AK1528" s="17"/>
      <c r="AL1528" s="17">
        <v>0.107935220915472</v>
      </c>
      <c r="AM1528" s="17">
        <v>0.136588933826019</v>
      </c>
      <c r="AN1528" s="17"/>
      <c r="AO1528" s="17">
        <v>0.115294331866108</v>
      </c>
      <c r="AP1528" s="17">
        <v>0.13981879777126499</v>
      </c>
    </row>
    <row r="1529" spans="2:42" x14ac:dyDescent="0.35"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  <c r="AA1529" s="17"/>
      <c r="AB1529" s="17"/>
      <c r="AC1529" s="17"/>
      <c r="AD1529" s="17"/>
      <c r="AE1529" s="17"/>
      <c r="AF1529" s="17"/>
      <c r="AG1529" s="17"/>
      <c r="AH1529" s="17"/>
      <c r="AI1529" s="17"/>
      <c r="AJ1529" s="17"/>
      <c r="AK1529" s="17"/>
      <c r="AL1529" s="17"/>
      <c r="AM1529" s="17"/>
      <c r="AN1529" s="17"/>
      <c r="AO1529" s="17"/>
      <c r="AP1529" s="17"/>
    </row>
    <row r="1530" spans="2:42" x14ac:dyDescent="0.35">
      <c r="B1530" s="6" t="s">
        <v>562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  <c r="Z1530" s="17"/>
      <c r="AA1530" s="17"/>
      <c r="AB1530" s="17"/>
      <c r="AC1530" s="17"/>
      <c r="AD1530" s="17"/>
      <c r="AE1530" s="17"/>
      <c r="AF1530" s="17"/>
      <c r="AG1530" s="17"/>
      <c r="AH1530" s="17"/>
      <c r="AI1530" s="17"/>
      <c r="AJ1530" s="17"/>
      <c r="AK1530" s="17"/>
      <c r="AL1530" s="17"/>
      <c r="AM1530" s="17"/>
      <c r="AN1530" s="17"/>
      <c r="AO1530" s="17"/>
      <c r="AP1530" s="17"/>
    </row>
    <row r="1531" spans="2:42" x14ac:dyDescent="0.35">
      <c r="B1531" s="24" t="s">
        <v>59</v>
      </c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/>
      <c r="AE1531" s="17"/>
      <c r="AF1531" s="17"/>
      <c r="AG1531" s="17"/>
      <c r="AH1531" s="17"/>
      <c r="AI1531" s="17"/>
      <c r="AJ1531" s="17"/>
      <c r="AK1531" s="17"/>
      <c r="AL1531" s="17"/>
      <c r="AM1531" s="17"/>
      <c r="AN1531" s="17"/>
      <c r="AO1531" s="17"/>
      <c r="AP1531" s="17"/>
    </row>
    <row r="1532" spans="2:42" x14ac:dyDescent="0.35">
      <c r="B1532" t="s">
        <v>552</v>
      </c>
      <c r="C1532" s="17">
        <v>3.1135137352860599E-2</v>
      </c>
      <c r="D1532" s="17">
        <v>3.3828681646425399E-2</v>
      </c>
      <c r="E1532" s="17">
        <v>2.8731155897195298E-2</v>
      </c>
      <c r="F1532" s="17"/>
      <c r="G1532" s="17">
        <v>4.2033104137366203E-2</v>
      </c>
      <c r="H1532" s="17">
        <v>2.4773376036171E-2</v>
      </c>
      <c r="I1532" s="17">
        <v>2.1925367058872401E-2</v>
      </c>
      <c r="J1532" s="17">
        <v>2.76940182564187E-2</v>
      </c>
      <c r="K1532" s="17">
        <v>4.3607506444809499E-2</v>
      </c>
      <c r="L1532" s="17">
        <v>3.0970473265625499E-2</v>
      </c>
      <c r="M1532" s="17"/>
      <c r="N1532" s="17">
        <v>2.92516491247128E-2</v>
      </c>
      <c r="O1532" s="17">
        <v>2.5540365538201399E-2</v>
      </c>
      <c r="P1532" s="17">
        <v>4.1659686822808698E-2</v>
      </c>
      <c r="Q1532" s="17">
        <v>2.8789358910293699E-2</v>
      </c>
      <c r="R1532" s="17"/>
      <c r="S1532" s="17">
        <v>2.8430535728534399E-2</v>
      </c>
      <c r="T1532" s="17">
        <v>2.1627584301399699E-2</v>
      </c>
      <c r="U1532" s="17">
        <v>3.5204638435830903E-2</v>
      </c>
      <c r="V1532" s="17">
        <v>3.8800987919411598E-2</v>
      </c>
      <c r="W1532" s="17">
        <v>3.2702396515762497E-2</v>
      </c>
      <c r="X1532" s="17">
        <v>3.9987320851740102E-2</v>
      </c>
      <c r="Y1532" s="17">
        <v>3.7703455863529502E-2</v>
      </c>
      <c r="Z1532" s="17">
        <v>2.4921884067932401E-2</v>
      </c>
      <c r="AA1532" s="17">
        <v>3.2262007079534603E-2</v>
      </c>
      <c r="AB1532" s="17">
        <v>2.2732638646199899E-2</v>
      </c>
      <c r="AC1532" s="17">
        <v>3.27014512896305E-2</v>
      </c>
      <c r="AD1532" s="17">
        <v>3.0023826530073999E-2</v>
      </c>
      <c r="AE1532" s="17"/>
      <c r="AF1532" s="17">
        <v>2.6173167096863698E-2</v>
      </c>
      <c r="AG1532" s="17">
        <v>3.8108165222113403E-2</v>
      </c>
      <c r="AH1532" s="17"/>
      <c r="AI1532" s="17">
        <v>3.45887926084536E-2</v>
      </c>
      <c r="AJ1532" s="17">
        <v>2.95781191241998E-2</v>
      </c>
      <c r="AK1532" s="17"/>
      <c r="AL1532" s="17">
        <v>4.1572332685444698E-2</v>
      </c>
      <c r="AM1532" s="17">
        <v>3.0341957247128799E-2</v>
      </c>
      <c r="AN1532" s="17"/>
      <c r="AO1532" s="17">
        <v>3.6504894592175E-2</v>
      </c>
      <c r="AP1532" s="17">
        <v>2.9671233114350201E-2</v>
      </c>
    </row>
    <row r="1533" spans="2:42" x14ac:dyDescent="0.35">
      <c r="B1533" t="s">
        <v>553</v>
      </c>
      <c r="C1533" s="17">
        <v>0.11116683342802799</v>
      </c>
      <c r="D1533" s="17">
        <v>0.131716527570058</v>
      </c>
      <c r="E1533" s="17">
        <v>9.1910078077478696E-2</v>
      </c>
      <c r="F1533" s="17"/>
      <c r="G1533" s="17">
        <v>0.14903865677209999</v>
      </c>
      <c r="H1533" s="17">
        <v>7.48721335795971E-2</v>
      </c>
      <c r="I1533" s="17">
        <v>0.123706408029126</v>
      </c>
      <c r="J1533" s="17">
        <v>8.9026158832863397E-2</v>
      </c>
      <c r="K1533" s="17">
        <v>0.121723540603524</v>
      </c>
      <c r="L1533" s="17">
        <v>0.116188904135023</v>
      </c>
      <c r="M1533" s="17"/>
      <c r="N1533" s="17">
        <v>0.118885617487221</v>
      </c>
      <c r="O1533" s="17">
        <v>0.114888522766239</v>
      </c>
      <c r="P1533" s="17">
        <v>0.11349582420887</v>
      </c>
      <c r="Q1533" s="17">
        <v>9.8397664543379004E-2</v>
      </c>
      <c r="R1533" s="17"/>
      <c r="S1533" s="17">
        <v>0.117213347167594</v>
      </c>
      <c r="T1533" s="17">
        <v>0.13160653403348199</v>
      </c>
      <c r="U1533" s="17">
        <v>8.3516799374857301E-2</v>
      </c>
      <c r="V1533" s="17">
        <v>0.10272459773920301</v>
      </c>
      <c r="W1533" s="17">
        <v>0.11074715608733</v>
      </c>
      <c r="X1533" s="17">
        <v>0.112864048808967</v>
      </c>
      <c r="Y1533" s="17">
        <v>9.6820407066492503E-2</v>
      </c>
      <c r="Z1533" s="17">
        <v>0.116342662943175</v>
      </c>
      <c r="AA1533" s="17">
        <v>0.103658262570114</v>
      </c>
      <c r="AB1533" s="17">
        <v>0.113673001770072</v>
      </c>
      <c r="AC1533" s="17">
        <v>0.13377646631760001</v>
      </c>
      <c r="AD1533" s="17">
        <v>0.103320878170211</v>
      </c>
      <c r="AE1533" s="17"/>
      <c r="AF1533" s="17">
        <v>0.111567098424878</v>
      </c>
      <c r="AG1533" s="17">
        <v>0.110863229081392</v>
      </c>
      <c r="AH1533" s="17"/>
      <c r="AI1533" s="17">
        <v>0.115378784631646</v>
      </c>
      <c r="AJ1533" s="17">
        <v>0.10926795113755</v>
      </c>
      <c r="AK1533" s="17"/>
      <c r="AL1533" s="17">
        <v>0.13326352233923799</v>
      </c>
      <c r="AM1533" s="17">
        <v>0.109487584023526</v>
      </c>
      <c r="AN1533" s="17"/>
      <c r="AO1533" s="17">
        <v>0.120915251972567</v>
      </c>
      <c r="AP1533" s="17">
        <v>0.108509217712807</v>
      </c>
    </row>
    <row r="1534" spans="2:42" x14ac:dyDescent="0.35">
      <c r="B1534" t="s">
        <v>499</v>
      </c>
      <c r="C1534" s="17">
        <v>0.264157680735784</v>
      </c>
      <c r="D1534" s="17">
        <v>0.26154213219975198</v>
      </c>
      <c r="E1534" s="17">
        <v>0.266044331974576</v>
      </c>
      <c r="F1534" s="17"/>
      <c r="G1534" s="17">
        <v>0.23876383619800301</v>
      </c>
      <c r="H1534" s="17">
        <v>0.21566538217351999</v>
      </c>
      <c r="I1534" s="17">
        <v>0.26433727176170502</v>
      </c>
      <c r="J1534" s="17">
        <v>0.28539943594644601</v>
      </c>
      <c r="K1534" s="17">
        <v>0.28361853345161397</v>
      </c>
      <c r="L1534" s="17">
        <v>0.29032469627872998</v>
      </c>
      <c r="M1534" s="17"/>
      <c r="N1534" s="17">
        <v>0.22375767717971101</v>
      </c>
      <c r="O1534" s="17">
        <v>0.28254664262972501</v>
      </c>
      <c r="P1534" s="17">
        <v>0.25553702625239799</v>
      </c>
      <c r="Q1534" s="17">
        <v>0.29441821467467</v>
      </c>
      <c r="R1534" s="17"/>
      <c r="S1534" s="17">
        <v>0.27491690704434502</v>
      </c>
      <c r="T1534" s="17">
        <v>0.26070734238405802</v>
      </c>
      <c r="U1534" s="17">
        <v>0.27621997709125201</v>
      </c>
      <c r="V1534" s="17">
        <v>0.25518831767249001</v>
      </c>
      <c r="W1534" s="17">
        <v>0.25033496189996901</v>
      </c>
      <c r="X1534" s="17">
        <v>0.26323663060700803</v>
      </c>
      <c r="Y1534" s="17">
        <v>0.27549455616881202</v>
      </c>
      <c r="Z1534" s="17">
        <v>0.27199049814725101</v>
      </c>
      <c r="AA1534" s="17">
        <v>0.248106033658272</v>
      </c>
      <c r="AB1534" s="17">
        <v>0.260432828179683</v>
      </c>
      <c r="AC1534" s="17">
        <v>0.242009262042433</v>
      </c>
      <c r="AD1534" s="17">
        <v>0.32506418392536102</v>
      </c>
      <c r="AE1534" s="17"/>
      <c r="AF1534" s="17">
        <v>0.25482984982857398</v>
      </c>
      <c r="AG1534" s="17">
        <v>0.27805000343035902</v>
      </c>
      <c r="AH1534" s="17"/>
      <c r="AI1534" s="17">
        <v>0.241720398876524</v>
      </c>
      <c r="AJ1534" s="17">
        <v>0.27427312488727901</v>
      </c>
      <c r="AK1534" s="17"/>
      <c r="AL1534" s="17">
        <v>0.22643559362379201</v>
      </c>
      <c r="AM1534" s="17">
        <v>0.26702439043034099</v>
      </c>
      <c r="AN1534" s="17"/>
      <c r="AO1534" s="17">
        <v>0.279615149042302</v>
      </c>
      <c r="AP1534" s="17">
        <v>0.25994366279007802</v>
      </c>
    </row>
    <row r="1535" spans="2:42" x14ac:dyDescent="0.35">
      <c r="B1535" t="s">
        <v>554</v>
      </c>
      <c r="C1535" s="17">
        <v>0.35863504147606001</v>
      </c>
      <c r="D1535" s="17">
        <v>0.343402216354249</v>
      </c>
      <c r="E1535" s="17">
        <v>0.372660304470394</v>
      </c>
      <c r="F1535" s="17"/>
      <c r="G1535" s="17">
        <v>0.30779012845539999</v>
      </c>
      <c r="H1535" s="17">
        <v>0.38131213463518199</v>
      </c>
      <c r="I1535" s="17">
        <v>0.351724280881554</v>
      </c>
      <c r="J1535" s="17">
        <v>0.37481724428963598</v>
      </c>
      <c r="K1535" s="17">
        <v>0.37797563726608702</v>
      </c>
      <c r="L1535" s="17">
        <v>0.35362111753091802</v>
      </c>
      <c r="M1535" s="17"/>
      <c r="N1535" s="17">
        <v>0.38310288225745398</v>
      </c>
      <c r="O1535" s="17">
        <v>0.38707648882086299</v>
      </c>
      <c r="P1535" s="17">
        <v>0.35794914165220498</v>
      </c>
      <c r="Q1535" s="17">
        <v>0.30545637062416198</v>
      </c>
      <c r="R1535" s="17"/>
      <c r="S1535" s="17">
        <v>0.33725989476486301</v>
      </c>
      <c r="T1535" s="17">
        <v>0.36300157734277699</v>
      </c>
      <c r="U1535" s="17">
        <v>0.38810664310210902</v>
      </c>
      <c r="V1535" s="17">
        <v>0.35044709989578499</v>
      </c>
      <c r="W1535" s="17">
        <v>0.38869864111469599</v>
      </c>
      <c r="X1535" s="17">
        <v>0.37355074364541102</v>
      </c>
      <c r="Y1535" s="17">
        <v>0.32952870556657798</v>
      </c>
      <c r="Z1535" s="17">
        <v>0.28230981128299298</v>
      </c>
      <c r="AA1535" s="17">
        <v>0.347538494593786</v>
      </c>
      <c r="AB1535" s="17">
        <v>0.35810997648389797</v>
      </c>
      <c r="AC1535" s="17">
        <v>0.39609669816781001</v>
      </c>
      <c r="AD1535" s="17">
        <v>0.42965705219006001</v>
      </c>
      <c r="AE1535" s="17"/>
      <c r="AF1535" s="17">
        <v>0.37335035764611801</v>
      </c>
      <c r="AG1535" s="17">
        <v>0.33807514363452501</v>
      </c>
      <c r="AH1535" s="17"/>
      <c r="AI1535" s="17">
        <v>0.36341391875026502</v>
      </c>
      <c r="AJ1535" s="17">
        <v>0.35648057078405299</v>
      </c>
      <c r="AK1535" s="17"/>
      <c r="AL1535" s="17">
        <v>0.358243507331928</v>
      </c>
      <c r="AM1535" s="17">
        <v>0.35866479631765702</v>
      </c>
      <c r="AN1535" s="17"/>
      <c r="AO1535" s="17">
        <v>0.32953218863144201</v>
      </c>
      <c r="AP1535" s="17">
        <v>0.36656906674633799</v>
      </c>
    </row>
    <row r="1536" spans="2:42" x14ac:dyDescent="0.35">
      <c r="B1536" t="s">
        <v>555</v>
      </c>
      <c r="C1536" s="17">
        <v>0.173445430155517</v>
      </c>
      <c r="D1536" s="17">
        <v>0.18179363085352299</v>
      </c>
      <c r="E1536" s="17">
        <v>0.16655256045157299</v>
      </c>
      <c r="F1536" s="17"/>
      <c r="G1536" s="17">
        <v>0.18285828936837101</v>
      </c>
      <c r="H1536" s="17">
        <v>0.25900089667693299</v>
      </c>
      <c r="I1536" s="17">
        <v>0.19000228326840801</v>
      </c>
      <c r="J1536" s="17">
        <v>0.17510537697371301</v>
      </c>
      <c r="K1536" s="17">
        <v>0.112126568125872</v>
      </c>
      <c r="L1536" s="17">
        <v>0.12352382562379501</v>
      </c>
      <c r="M1536" s="17"/>
      <c r="N1536" s="17">
        <v>0.202452891084036</v>
      </c>
      <c r="O1536" s="17">
        <v>0.13048545883052101</v>
      </c>
      <c r="P1536" s="17">
        <v>0.16928045420783999</v>
      </c>
      <c r="Q1536" s="17">
        <v>0.19139641045719499</v>
      </c>
      <c r="R1536" s="17"/>
      <c r="S1536" s="17">
        <v>0.20944060071248399</v>
      </c>
      <c r="T1536" s="17">
        <v>0.164599689218006</v>
      </c>
      <c r="U1536" s="17">
        <v>0.15561340788189101</v>
      </c>
      <c r="V1536" s="17">
        <v>0.17476900294512701</v>
      </c>
      <c r="W1536" s="17">
        <v>0.14433186501439799</v>
      </c>
      <c r="X1536" s="17">
        <v>0.17361855221805</v>
      </c>
      <c r="Y1536" s="17">
        <v>0.17224190299748299</v>
      </c>
      <c r="Z1536" s="17">
        <v>0.21366381287689401</v>
      </c>
      <c r="AA1536" s="17">
        <v>0.19322622123684099</v>
      </c>
      <c r="AB1536" s="17">
        <v>0.17657192981883199</v>
      </c>
      <c r="AC1536" s="17">
        <v>0.145674299635287</v>
      </c>
      <c r="AD1536" s="17">
        <v>6.8713147721744694E-2</v>
      </c>
      <c r="AE1536" s="17"/>
      <c r="AF1536" s="17">
        <v>0.184176417564693</v>
      </c>
      <c r="AG1536" s="17">
        <v>0.15972789377976701</v>
      </c>
      <c r="AH1536" s="17"/>
      <c r="AI1536" s="17">
        <v>0.19568705075291801</v>
      </c>
      <c r="AJ1536" s="17">
        <v>0.16341819635763699</v>
      </c>
      <c r="AK1536" s="17"/>
      <c r="AL1536" s="17">
        <v>0.19254845578407301</v>
      </c>
      <c r="AM1536" s="17">
        <v>0.171993685754361</v>
      </c>
      <c r="AN1536" s="17"/>
      <c r="AO1536" s="17">
        <v>0.18137479286272701</v>
      </c>
      <c r="AP1536" s="17">
        <v>0.17128372578817899</v>
      </c>
    </row>
    <row r="1537" spans="2:42" x14ac:dyDescent="0.35">
      <c r="B1537" t="s">
        <v>124</v>
      </c>
      <c r="C1537" s="17">
        <v>6.1459876851750299E-2</v>
      </c>
      <c r="D1537" s="17">
        <v>4.7716811375992998E-2</v>
      </c>
      <c r="E1537" s="17">
        <v>7.4101569128782893E-2</v>
      </c>
      <c r="F1537" s="17"/>
      <c r="G1537" s="17">
        <v>7.9515985068759107E-2</v>
      </c>
      <c r="H1537" s="17">
        <v>4.4376076898596198E-2</v>
      </c>
      <c r="I1537" s="17">
        <v>4.8304389000334201E-2</v>
      </c>
      <c r="J1537" s="17">
        <v>4.7957765700922798E-2</v>
      </c>
      <c r="K1537" s="17">
        <v>6.0948214108094798E-2</v>
      </c>
      <c r="L1537" s="17">
        <v>8.5370983165907993E-2</v>
      </c>
      <c r="M1537" s="17"/>
      <c r="N1537" s="17">
        <v>4.2549282866865698E-2</v>
      </c>
      <c r="O1537" s="17">
        <v>5.9462521414450902E-2</v>
      </c>
      <c r="P1537" s="17">
        <v>6.2077866855878398E-2</v>
      </c>
      <c r="Q1537" s="17">
        <v>8.1541980790299895E-2</v>
      </c>
      <c r="R1537" s="17"/>
      <c r="S1537" s="17">
        <v>3.27387145821798E-2</v>
      </c>
      <c r="T1537" s="17">
        <v>5.84572727202778E-2</v>
      </c>
      <c r="U1537" s="17">
        <v>6.13385341140604E-2</v>
      </c>
      <c r="V1537" s="17">
        <v>7.8069993827984102E-2</v>
      </c>
      <c r="W1537" s="17">
        <v>7.3184979367844197E-2</v>
      </c>
      <c r="X1537" s="17">
        <v>3.6742703868824E-2</v>
      </c>
      <c r="Y1537" s="17">
        <v>8.8210972337104995E-2</v>
      </c>
      <c r="Z1537" s="17">
        <v>9.0771330681754997E-2</v>
      </c>
      <c r="AA1537" s="17">
        <v>7.5208980861452904E-2</v>
      </c>
      <c r="AB1537" s="17">
        <v>6.8479625101314598E-2</v>
      </c>
      <c r="AC1537" s="17">
        <v>4.9741822547239502E-2</v>
      </c>
      <c r="AD1537" s="17">
        <v>4.3220911462549E-2</v>
      </c>
      <c r="AE1537" s="17"/>
      <c r="AF1537" s="17">
        <v>4.9903109438873501E-2</v>
      </c>
      <c r="AG1537" s="17">
        <v>7.5175564851843693E-2</v>
      </c>
      <c r="AH1537" s="17"/>
      <c r="AI1537" s="17">
        <v>4.9211054380193901E-2</v>
      </c>
      <c r="AJ1537" s="17">
        <v>6.6982037709281794E-2</v>
      </c>
      <c r="AK1537" s="17"/>
      <c r="AL1537" s="17">
        <v>4.79365882355237E-2</v>
      </c>
      <c r="AM1537" s="17">
        <v>6.2487586226985699E-2</v>
      </c>
      <c r="AN1537" s="17"/>
      <c r="AO1537" s="17">
        <v>5.2057722898787101E-2</v>
      </c>
      <c r="AP1537" s="17">
        <v>6.4023093848246601E-2</v>
      </c>
    </row>
    <row r="1538" spans="2:42" x14ac:dyDescent="0.35"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7"/>
      <c r="AL1538" s="17"/>
      <c r="AM1538" s="17"/>
      <c r="AN1538" s="17"/>
      <c r="AO1538" s="17"/>
      <c r="AP1538" s="17"/>
    </row>
    <row r="1539" spans="2:42" x14ac:dyDescent="0.35">
      <c r="B1539" s="6" t="s">
        <v>563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  <c r="Z1539" s="17"/>
      <c r="AA1539" s="17"/>
      <c r="AB1539" s="17"/>
      <c r="AC1539" s="17"/>
      <c r="AD1539" s="17"/>
      <c r="AE1539" s="17"/>
      <c r="AF1539" s="17"/>
      <c r="AG1539" s="17"/>
      <c r="AH1539" s="17"/>
      <c r="AI1539" s="17"/>
      <c r="AJ1539" s="17"/>
      <c r="AK1539" s="17"/>
      <c r="AL1539" s="17"/>
      <c r="AM1539" s="17"/>
      <c r="AN1539" s="17"/>
      <c r="AO1539" s="17"/>
      <c r="AP1539" s="17"/>
    </row>
    <row r="1540" spans="2:42" x14ac:dyDescent="0.35">
      <c r="B1540" s="24" t="s">
        <v>59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7"/>
      <c r="AB1540" s="17"/>
      <c r="AC1540" s="17"/>
      <c r="AD1540" s="17"/>
      <c r="AE1540" s="17"/>
      <c r="AF1540" s="17"/>
      <c r="AG1540" s="17"/>
      <c r="AH1540" s="17"/>
      <c r="AI1540" s="17"/>
      <c r="AJ1540" s="17"/>
      <c r="AK1540" s="17"/>
      <c r="AL1540" s="17"/>
      <c r="AM1540" s="17"/>
      <c r="AN1540" s="17"/>
      <c r="AO1540" s="17"/>
      <c r="AP1540" s="17"/>
    </row>
    <row r="1541" spans="2:42" x14ac:dyDescent="0.35">
      <c r="B1541" t="s">
        <v>552</v>
      </c>
      <c r="C1541" s="17">
        <v>1.7324864897902199E-2</v>
      </c>
      <c r="D1541" s="17">
        <v>2.15412922528927E-2</v>
      </c>
      <c r="E1541" s="17">
        <v>1.3333961378851501E-2</v>
      </c>
      <c r="F1541" s="17"/>
      <c r="G1541" s="17">
        <v>4.2372426526973803E-2</v>
      </c>
      <c r="H1541" s="17">
        <v>2.5552658245188899E-2</v>
      </c>
      <c r="I1541" s="17">
        <v>1.7645797564536599E-2</v>
      </c>
      <c r="J1541" s="17">
        <v>1.42033299107734E-2</v>
      </c>
      <c r="K1541" s="17">
        <v>4.4392552039317799E-3</v>
      </c>
      <c r="L1541" s="17">
        <v>4.7604752905976199E-3</v>
      </c>
      <c r="M1541" s="17"/>
      <c r="N1541" s="17">
        <v>1.2950097348127401E-2</v>
      </c>
      <c r="O1541" s="17">
        <v>1.7684370148664599E-2</v>
      </c>
      <c r="P1541" s="17">
        <v>2.3161297227016601E-2</v>
      </c>
      <c r="Q1541" s="17">
        <v>1.538243814724E-2</v>
      </c>
      <c r="R1541" s="17"/>
      <c r="S1541" s="17">
        <v>2.1190042823558599E-2</v>
      </c>
      <c r="T1541" s="17">
        <v>1.2913570170284499E-2</v>
      </c>
      <c r="U1541" s="17">
        <v>8.3645632296409003E-3</v>
      </c>
      <c r="V1541" s="17">
        <v>1.4387673658278101E-2</v>
      </c>
      <c r="W1541" s="17">
        <v>9.3975538584009297E-3</v>
      </c>
      <c r="X1541" s="17">
        <v>3.4641517879781897E-2</v>
      </c>
      <c r="Y1541" s="17">
        <v>1.30807716648634E-2</v>
      </c>
      <c r="Z1541" s="17">
        <v>3.3661672735292997E-2</v>
      </c>
      <c r="AA1541" s="17">
        <v>2.7366176274429201E-2</v>
      </c>
      <c r="AB1541" s="17">
        <v>1.11015352500612E-2</v>
      </c>
      <c r="AC1541" s="17">
        <v>0</v>
      </c>
      <c r="AD1541" s="17">
        <v>1.79536792863958E-2</v>
      </c>
      <c r="AE1541" s="17"/>
      <c r="AF1541" s="17">
        <v>1.22026584434434E-2</v>
      </c>
      <c r="AG1541" s="17">
        <v>2.4391903986085602E-2</v>
      </c>
      <c r="AH1541" s="17"/>
      <c r="AI1541" s="17">
        <v>1.44198028353337E-2</v>
      </c>
      <c r="AJ1541" s="17">
        <v>1.86345597724803E-2</v>
      </c>
      <c r="AK1541" s="17"/>
      <c r="AL1541" s="17">
        <v>4.3365445439025197E-3</v>
      </c>
      <c r="AM1541" s="17">
        <v>1.8311919080887602E-2</v>
      </c>
      <c r="AN1541" s="17"/>
      <c r="AO1541" s="17">
        <v>1.1752885788852901E-2</v>
      </c>
      <c r="AP1541" s="17">
        <v>1.8843898900949601E-2</v>
      </c>
    </row>
    <row r="1542" spans="2:42" x14ac:dyDescent="0.35">
      <c r="B1542" t="s">
        <v>553</v>
      </c>
      <c r="C1542" s="17">
        <v>5.0359120816673202E-2</v>
      </c>
      <c r="D1542" s="17">
        <v>5.45448881988677E-2</v>
      </c>
      <c r="E1542" s="17">
        <v>4.5994647491155297E-2</v>
      </c>
      <c r="F1542" s="17"/>
      <c r="G1542" s="17">
        <v>0.111137042432379</v>
      </c>
      <c r="H1542" s="17">
        <v>6.6038884528000205E-2</v>
      </c>
      <c r="I1542" s="17">
        <v>3.8823218778918499E-2</v>
      </c>
      <c r="J1542" s="17">
        <v>4.23701743393309E-2</v>
      </c>
      <c r="K1542" s="17">
        <v>2.9191058029460301E-2</v>
      </c>
      <c r="L1542" s="17">
        <v>2.6963490811798999E-2</v>
      </c>
      <c r="M1542" s="17"/>
      <c r="N1542" s="17">
        <v>3.9066947042339199E-2</v>
      </c>
      <c r="O1542" s="17">
        <v>4.8737671258225097E-2</v>
      </c>
      <c r="P1542" s="17">
        <v>6.5133511853390003E-2</v>
      </c>
      <c r="Q1542" s="17">
        <v>4.7755107151384098E-2</v>
      </c>
      <c r="R1542" s="17"/>
      <c r="S1542" s="17">
        <v>6.9483051440693402E-2</v>
      </c>
      <c r="T1542" s="17">
        <v>4.3702378663317998E-2</v>
      </c>
      <c r="U1542" s="17">
        <v>4.0305160616622697E-2</v>
      </c>
      <c r="V1542" s="17">
        <v>3.4656860298777098E-2</v>
      </c>
      <c r="W1542" s="17">
        <v>6.5232888714522694E-2</v>
      </c>
      <c r="X1542" s="17">
        <v>6.1634036208759797E-2</v>
      </c>
      <c r="Y1542" s="17">
        <v>4.9875273409147401E-2</v>
      </c>
      <c r="Z1542" s="17">
        <v>6.0024448827731197E-2</v>
      </c>
      <c r="AA1542" s="17">
        <v>4.3491100927490298E-2</v>
      </c>
      <c r="AB1542" s="17">
        <v>3.6282398317451503E-2</v>
      </c>
      <c r="AC1542" s="17">
        <v>3.8005119306355001E-2</v>
      </c>
      <c r="AD1542" s="17">
        <v>7.1844226910682402E-2</v>
      </c>
      <c r="AE1542" s="17"/>
      <c r="AF1542" s="17">
        <v>4.3648555602249797E-2</v>
      </c>
      <c r="AG1542" s="17">
        <v>5.9193154227439697E-2</v>
      </c>
      <c r="AH1542" s="17"/>
      <c r="AI1542" s="17">
        <v>5.0222704096174201E-2</v>
      </c>
      <c r="AJ1542" s="17">
        <v>5.0420621836546803E-2</v>
      </c>
      <c r="AK1542" s="17"/>
      <c r="AL1542" s="17">
        <v>5.4353363799142698E-2</v>
      </c>
      <c r="AM1542" s="17">
        <v>5.0055576236908199E-2</v>
      </c>
      <c r="AN1542" s="17"/>
      <c r="AO1542" s="17">
        <v>3.9475428045196902E-2</v>
      </c>
      <c r="AP1542" s="17">
        <v>5.3326235207275099E-2</v>
      </c>
    </row>
    <row r="1543" spans="2:42" x14ac:dyDescent="0.35">
      <c r="B1543" t="s">
        <v>499</v>
      </c>
      <c r="C1543" s="17">
        <v>0.268294404820139</v>
      </c>
      <c r="D1543" s="17">
        <v>0.26199659129002001</v>
      </c>
      <c r="E1543" s="17">
        <v>0.27364726219236002</v>
      </c>
      <c r="F1543" s="17"/>
      <c r="G1543" s="17">
        <v>0.20044615423097401</v>
      </c>
      <c r="H1543" s="17">
        <v>0.20424256656273099</v>
      </c>
      <c r="I1543" s="17">
        <v>0.242378793924727</v>
      </c>
      <c r="J1543" s="17">
        <v>0.27235669848361499</v>
      </c>
      <c r="K1543" s="17">
        <v>0.31822501260809999</v>
      </c>
      <c r="L1543" s="17">
        <v>0.350352781796614</v>
      </c>
      <c r="M1543" s="17"/>
      <c r="N1543" s="17">
        <v>0.24481505267744899</v>
      </c>
      <c r="O1543" s="17">
        <v>0.29041327828129798</v>
      </c>
      <c r="P1543" s="17">
        <v>0.23132699659602399</v>
      </c>
      <c r="Q1543" s="17">
        <v>0.30556049781257899</v>
      </c>
      <c r="R1543" s="17"/>
      <c r="S1543" s="17">
        <v>0.24107091408047099</v>
      </c>
      <c r="T1543" s="17">
        <v>0.28673465589527802</v>
      </c>
      <c r="U1543" s="17">
        <v>0.30022127690908401</v>
      </c>
      <c r="V1543" s="17">
        <v>0.262008284487728</v>
      </c>
      <c r="W1543" s="17">
        <v>0.238281421036143</v>
      </c>
      <c r="X1543" s="17">
        <v>0.240087502644689</v>
      </c>
      <c r="Y1543" s="17">
        <v>0.28322570677174003</v>
      </c>
      <c r="Z1543" s="17">
        <v>0.31948925577905801</v>
      </c>
      <c r="AA1543" s="17">
        <v>0.27354329869230298</v>
      </c>
      <c r="AB1543" s="17">
        <v>0.261336517474554</v>
      </c>
      <c r="AC1543" s="17">
        <v>0.29853984372249298</v>
      </c>
      <c r="AD1543" s="17">
        <v>0.247265334611248</v>
      </c>
      <c r="AE1543" s="17"/>
      <c r="AF1543" s="17">
        <v>0.270151447160214</v>
      </c>
      <c r="AG1543" s="17">
        <v>0.26637114557250902</v>
      </c>
      <c r="AH1543" s="17"/>
      <c r="AI1543" s="17">
        <v>0.233298150968372</v>
      </c>
      <c r="AJ1543" s="17">
        <v>0.28407183515103201</v>
      </c>
      <c r="AK1543" s="17"/>
      <c r="AL1543" s="17">
        <v>0.25824226016413998</v>
      </c>
      <c r="AM1543" s="17">
        <v>0.26905832279877301</v>
      </c>
      <c r="AN1543" s="17"/>
      <c r="AO1543" s="17">
        <v>0.25824130764922498</v>
      </c>
      <c r="AP1543" s="17">
        <v>0.27103508208035298</v>
      </c>
    </row>
    <row r="1544" spans="2:42" x14ac:dyDescent="0.35">
      <c r="B1544" t="s">
        <v>554</v>
      </c>
      <c r="C1544" s="17">
        <v>0.34937433371208698</v>
      </c>
      <c r="D1544" s="17">
        <v>0.361121904936205</v>
      </c>
      <c r="E1544" s="17">
        <v>0.338626288835982</v>
      </c>
      <c r="F1544" s="17"/>
      <c r="G1544" s="17">
        <v>0.31097300992355198</v>
      </c>
      <c r="H1544" s="17">
        <v>0.38614199226562901</v>
      </c>
      <c r="I1544" s="17">
        <v>0.41145589210469202</v>
      </c>
      <c r="J1544" s="17">
        <v>0.36604207829796997</v>
      </c>
      <c r="K1544" s="17">
        <v>0.34229664843400498</v>
      </c>
      <c r="L1544" s="17">
        <v>0.28566218035456098</v>
      </c>
      <c r="M1544" s="17"/>
      <c r="N1544" s="17">
        <v>0.39175721378783801</v>
      </c>
      <c r="O1544" s="17">
        <v>0.36036542792673698</v>
      </c>
      <c r="P1544" s="17">
        <v>0.35362221542806699</v>
      </c>
      <c r="Q1544" s="17">
        <v>0.29057618733342599</v>
      </c>
      <c r="R1544" s="17"/>
      <c r="S1544" s="17">
        <v>0.323853909367809</v>
      </c>
      <c r="T1544" s="17">
        <v>0.330611542826242</v>
      </c>
      <c r="U1544" s="17">
        <v>0.359259545452628</v>
      </c>
      <c r="V1544" s="17">
        <v>0.37522553346285498</v>
      </c>
      <c r="W1544" s="17">
        <v>0.36287449189254001</v>
      </c>
      <c r="X1544" s="17">
        <v>0.328541167872828</v>
      </c>
      <c r="Y1544" s="17">
        <v>0.339650646229677</v>
      </c>
      <c r="Z1544" s="17">
        <v>0.28069298170141099</v>
      </c>
      <c r="AA1544" s="17">
        <v>0.333372342732416</v>
      </c>
      <c r="AB1544" s="17">
        <v>0.40318620648098502</v>
      </c>
      <c r="AC1544" s="17">
        <v>0.36536420738875097</v>
      </c>
      <c r="AD1544" s="17">
        <v>0.464815803760526</v>
      </c>
      <c r="AE1544" s="17"/>
      <c r="AF1544" s="17">
        <v>0.356173736824064</v>
      </c>
      <c r="AG1544" s="17">
        <v>0.340176571376065</v>
      </c>
      <c r="AH1544" s="17"/>
      <c r="AI1544" s="17">
        <v>0.36911599172404302</v>
      </c>
      <c r="AJ1544" s="17">
        <v>0.340474162990408</v>
      </c>
      <c r="AK1544" s="17"/>
      <c r="AL1544" s="17">
        <v>0.36006087392806702</v>
      </c>
      <c r="AM1544" s="17">
        <v>0.34856220451182701</v>
      </c>
      <c r="AN1544" s="17"/>
      <c r="AO1544" s="17">
        <v>0.35444203944518698</v>
      </c>
      <c r="AP1544" s="17">
        <v>0.34799277481257301</v>
      </c>
    </row>
    <row r="1545" spans="2:42" x14ac:dyDescent="0.35">
      <c r="B1545" t="s">
        <v>555</v>
      </c>
      <c r="C1545" s="17">
        <v>0.21158929298057999</v>
      </c>
      <c r="D1545" s="17">
        <v>0.21341350067543699</v>
      </c>
      <c r="E1545" s="17">
        <v>0.20989840352584899</v>
      </c>
      <c r="F1545" s="17"/>
      <c r="G1545" s="17">
        <v>0.259337772101848</v>
      </c>
      <c r="H1545" s="17">
        <v>0.27000091584942199</v>
      </c>
      <c r="I1545" s="17">
        <v>0.23330099566189</v>
      </c>
      <c r="J1545" s="17">
        <v>0.20089459691617001</v>
      </c>
      <c r="K1545" s="17">
        <v>0.18982609902843101</v>
      </c>
      <c r="L1545" s="17">
        <v>0.13750266603347799</v>
      </c>
      <c r="M1545" s="17"/>
      <c r="N1545" s="17">
        <v>0.24640327137703999</v>
      </c>
      <c r="O1545" s="17">
        <v>0.178528795522996</v>
      </c>
      <c r="P1545" s="17">
        <v>0.21665648854341599</v>
      </c>
      <c r="Q1545" s="17">
        <v>0.20669109148279199</v>
      </c>
      <c r="R1545" s="17"/>
      <c r="S1545" s="17">
        <v>0.26448102078413999</v>
      </c>
      <c r="T1545" s="17">
        <v>0.20538209479771999</v>
      </c>
      <c r="U1545" s="17">
        <v>0.17427316091858799</v>
      </c>
      <c r="V1545" s="17">
        <v>0.195624071255254</v>
      </c>
      <c r="W1545" s="17">
        <v>0.21919620933613401</v>
      </c>
      <c r="X1545" s="17">
        <v>0.21745738575248699</v>
      </c>
      <c r="Y1545" s="17">
        <v>0.22429716249842299</v>
      </c>
      <c r="Z1545" s="17">
        <v>0.20337310837953401</v>
      </c>
      <c r="AA1545" s="17">
        <v>0.216543011501906</v>
      </c>
      <c r="AB1545" s="17">
        <v>0.18327503683169</v>
      </c>
      <c r="AC1545" s="17">
        <v>0.22382239434094001</v>
      </c>
      <c r="AD1545" s="17">
        <v>0.12720676314423901</v>
      </c>
      <c r="AE1545" s="17"/>
      <c r="AF1545" s="17">
        <v>0.22803643665880999</v>
      </c>
      <c r="AG1545" s="17">
        <v>0.19041174878821299</v>
      </c>
      <c r="AH1545" s="17"/>
      <c r="AI1545" s="17">
        <v>0.25527631518870197</v>
      </c>
      <c r="AJ1545" s="17">
        <v>0.19189378636514801</v>
      </c>
      <c r="AK1545" s="17"/>
      <c r="AL1545" s="17">
        <v>0.24212441755455399</v>
      </c>
      <c r="AM1545" s="17">
        <v>0.209268760254465</v>
      </c>
      <c r="AN1545" s="17"/>
      <c r="AO1545" s="17">
        <v>0.243764291566751</v>
      </c>
      <c r="AP1545" s="17">
        <v>0.20281773875471801</v>
      </c>
    </row>
    <row r="1546" spans="2:42" x14ac:dyDescent="0.35">
      <c r="B1546" t="s">
        <v>124</v>
      </c>
      <c r="C1546" s="17">
        <v>0.103057982772618</v>
      </c>
      <c r="D1546" s="17">
        <v>8.7381822646576998E-2</v>
      </c>
      <c r="E1546" s="17">
        <v>0.118499436575802</v>
      </c>
      <c r="F1546" s="17"/>
      <c r="G1546" s="17">
        <v>7.5733594784273106E-2</v>
      </c>
      <c r="H1546" s="17">
        <v>4.8022982549029203E-2</v>
      </c>
      <c r="I1546" s="17">
        <v>5.6395301965236302E-2</v>
      </c>
      <c r="J1546" s="17">
        <v>0.10413312205214</v>
      </c>
      <c r="K1546" s="17">
        <v>0.116021926696072</v>
      </c>
      <c r="L1546" s="17">
        <v>0.194758405712951</v>
      </c>
      <c r="M1546" s="17"/>
      <c r="N1546" s="17">
        <v>6.50074177672057E-2</v>
      </c>
      <c r="O1546" s="17">
        <v>0.104270456862079</v>
      </c>
      <c r="P1546" s="17">
        <v>0.11009949035208599</v>
      </c>
      <c r="Q1546" s="17">
        <v>0.13403467807257899</v>
      </c>
      <c r="R1546" s="17"/>
      <c r="S1546" s="17">
        <v>7.9921061503328394E-2</v>
      </c>
      <c r="T1546" s="17">
        <v>0.120655757647158</v>
      </c>
      <c r="U1546" s="17">
        <v>0.117576292873436</v>
      </c>
      <c r="V1546" s="17">
        <v>0.118097576837108</v>
      </c>
      <c r="W1546" s="17">
        <v>0.10501743516226</v>
      </c>
      <c r="X1546" s="17">
        <v>0.117638389641455</v>
      </c>
      <c r="Y1546" s="17">
        <v>8.9870439426148793E-2</v>
      </c>
      <c r="Z1546" s="17">
        <v>0.102758532576973</v>
      </c>
      <c r="AA1546" s="17">
        <v>0.105684069871456</v>
      </c>
      <c r="AB1546" s="17">
        <v>0.104818305645259</v>
      </c>
      <c r="AC1546" s="17">
        <v>7.4268435241461303E-2</v>
      </c>
      <c r="AD1546" s="17">
        <v>7.0914192286907998E-2</v>
      </c>
      <c r="AE1546" s="17"/>
      <c r="AF1546" s="17">
        <v>8.97871653112184E-2</v>
      </c>
      <c r="AG1546" s="17">
        <v>0.11945547604968799</v>
      </c>
      <c r="AH1546" s="17"/>
      <c r="AI1546" s="17">
        <v>7.7667035187374903E-2</v>
      </c>
      <c r="AJ1546" s="17">
        <v>0.114505033884385</v>
      </c>
      <c r="AK1546" s="17"/>
      <c r="AL1546" s="17">
        <v>8.0882540010194098E-2</v>
      </c>
      <c r="AM1546" s="17">
        <v>0.10474321711713901</v>
      </c>
      <c r="AN1546" s="17"/>
      <c r="AO1546" s="17">
        <v>9.23240475047864E-2</v>
      </c>
      <c r="AP1546" s="17">
        <v>0.105984270244131</v>
      </c>
    </row>
    <row r="1547" spans="2:42" x14ac:dyDescent="0.35"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  <c r="Z1547" s="17"/>
      <c r="AA1547" s="17"/>
      <c r="AB1547" s="17"/>
      <c r="AC1547" s="17"/>
      <c r="AD1547" s="17"/>
      <c r="AE1547" s="17"/>
      <c r="AF1547" s="17"/>
      <c r="AG1547" s="17"/>
      <c r="AH1547" s="17"/>
      <c r="AI1547" s="17"/>
      <c r="AJ1547" s="17"/>
      <c r="AK1547" s="17"/>
      <c r="AL1547" s="17"/>
      <c r="AM1547" s="17"/>
      <c r="AN1547" s="17"/>
      <c r="AO1547" s="17"/>
      <c r="AP1547" s="17"/>
    </row>
    <row r="1548" spans="2:42" x14ac:dyDescent="0.35">
      <c r="B1548" s="6" t="s">
        <v>564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  <c r="AA1548" s="17"/>
      <c r="AB1548" s="17"/>
      <c r="AC1548" s="17"/>
      <c r="AD1548" s="17"/>
      <c r="AE1548" s="17"/>
      <c r="AF1548" s="17"/>
      <c r="AG1548" s="17"/>
      <c r="AH1548" s="17"/>
      <c r="AI1548" s="17"/>
      <c r="AJ1548" s="17"/>
      <c r="AK1548" s="17"/>
      <c r="AL1548" s="17"/>
      <c r="AM1548" s="17"/>
      <c r="AN1548" s="17"/>
      <c r="AO1548" s="17"/>
      <c r="AP1548" s="17"/>
    </row>
    <row r="1549" spans="2:42" x14ac:dyDescent="0.35">
      <c r="B1549" s="24" t="s">
        <v>59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  <c r="Z1549" s="17"/>
      <c r="AA1549" s="17"/>
      <c r="AB1549" s="17"/>
      <c r="AC1549" s="17"/>
      <c r="AD1549" s="17"/>
      <c r="AE1549" s="17"/>
      <c r="AF1549" s="17"/>
      <c r="AG1549" s="17"/>
      <c r="AH1549" s="17"/>
      <c r="AI1549" s="17"/>
      <c r="AJ1549" s="17"/>
      <c r="AK1549" s="17"/>
      <c r="AL1549" s="17"/>
      <c r="AM1549" s="17"/>
      <c r="AN1549" s="17"/>
      <c r="AO1549" s="17"/>
      <c r="AP1549" s="17"/>
    </row>
    <row r="1550" spans="2:42" x14ac:dyDescent="0.35">
      <c r="B1550" t="s">
        <v>552</v>
      </c>
      <c r="C1550" s="17">
        <v>1.80161469382711E-2</v>
      </c>
      <c r="D1550" s="17">
        <v>2.3329249407943599E-2</v>
      </c>
      <c r="E1550" s="17">
        <v>1.29595679359738E-2</v>
      </c>
      <c r="F1550" s="17"/>
      <c r="G1550" s="17">
        <v>6.7351224468603796E-2</v>
      </c>
      <c r="H1550" s="17">
        <v>1.23376083342597E-2</v>
      </c>
      <c r="I1550" s="17">
        <v>1.5079268011370999E-2</v>
      </c>
      <c r="J1550" s="17">
        <v>9.9461604885785707E-3</v>
      </c>
      <c r="K1550" s="17">
        <v>4.42799778480602E-3</v>
      </c>
      <c r="L1550" s="17">
        <v>7.7132109190871804E-3</v>
      </c>
      <c r="M1550" s="17"/>
      <c r="N1550" s="17">
        <v>1.3481380006406E-2</v>
      </c>
      <c r="O1550" s="17">
        <v>1.4519001830662201E-2</v>
      </c>
      <c r="P1550" s="17">
        <v>2.82721293910723E-2</v>
      </c>
      <c r="Q1550" s="17">
        <v>1.7761014010500599E-2</v>
      </c>
      <c r="R1550" s="17"/>
      <c r="S1550" s="17">
        <v>2.09841773305064E-2</v>
      </c>
      <c r="T1550" s="17">
        <v>2.13921186869706E-2</v>
      </c>
      <c r="U1550" s="17">
        <v>1.0653216682139499E-2</v>
      </c>
      <c r="V1550" s="17">
        <v>1.08345827038704E-2</v>
      </c>
      <c r="W1550" s="17">
        <v>2.9775528752823001E-2</v>
      </c>
      <c r="X1550" s="17">
        <v>2.5274297502675399E-2</v>
      </c>
      <c r="Y1550" s="17">
        <v>1.7089846160995899E-2</v>
      </c>
      <c r="Z1550" s="17">
        <v>3.5474052521072698E-2</v>
      </c>
      <c r="AA1550" s="17">
        <v>2.4578788241997999E-2</v>
      </c>
      <c r="AB1550" s="17">
        <v>3.4942532567883802E-3</v>
      </c>
      <c r="AC1550" s="17">
        <v>6.1222067110892203E-3</v>
      </c>
      <c r="AD1550" s="17">
        <v>0</v>
      </c>
      <c r="AE1550" s="17"/>
      <c r="AF1550" s="17">
        <v>1.10701790036833E-2</v>
      </c>
      <c r="AG1550" s="17">
        <v>2.7550913578064499E-2</v>
      </c>
      <c r="AH1550" s="17"/>
      <c r="AI1550" s="17">
        <v>1.08378725917648E-2</v>
      </c>
      <c r="AJ1550" s="17">
        <v>2.1252342557315201E-2</v>
      </c>
      <c r="AK1550" s="17"/>
      <c r="AL1550" s="17">
        <v>2.6909866714445101E-2</v>
      </c>
      <c r="AM1550" s="17">
        <v>1.7340264062879199E-2</v>
      </c>
      <c r="AN1550" s="17"/>
      <c r="AO1550" s="17">
        <v>1.1843436602340499E-2</v>
      </c>
      <c r="AP1550" s="17">
        <v>1.9698952402493499E-2</v>
      </c>
    </row>
    <row r="1551" spans="2:42" x14ac:dyDescent="0.35">
      <c r="B1551" t="s">
        <v>553</v>
      </c>
      <c r="C1551" s="17">
        <v>5.49103338239798E-2</v>
      </c>
      <c r="D1551" s="17">
        <v>5.4453634101852999E-2</v>
      </c>
      <c r="E1551" s="17">
        <v>5.3193174416448399E-2</v>
      </c>
      <c r="F1551" s="17"/>
      <c r="G1551" s="17">
        <v>0.106007412766426</v>
      </c>
      <c r="H1551" s="17">
        <v>9.1438735195571094E-2</v>
      </c>
      <c r="I1551" s="17">
        <v>4.3913788474245201E-2</v>
      </c>
      <c r="J1551" s="17">
        <v>5.2168105841255398E-2</v>
      </c>
      <c r="K1551" s="17">
        <v>2.1840858148232101E-2</v>
      </c>
      <c r="L1551" s="17">
        <v>2.4233517485243401E-2</v>
      </c>
      <c r="M1551" s="17"/>
      <c r="N1551" s="17">
        <v>5.4619129506827797E-2</v>
      </c>
      <c r="O1551" s="17">
        <v>5.1458871596951498E-2</v>
      </c>
      <c r="P1551" s="17">
        <v>7.0306108507788706E-2</v>
      </c>
      <c r="Q1551" s="17">
        <v>4.3216195874740397E-2</v>
      </c>
      <c r="R1551" s="17"/>
      <c r="S1551" s="17">
        <v>7.4917177045825803E-2</v>
      </c>
      <c r="T1551" s="17">
        <v>5.2384362545465898E-2</v>
      </c>
      <c r="U1551" s="17">
        <v>2.51907519157233E-2</v>
      </c>
      <c r="V1551" s="17">
        <v>5.7291390349625902E-2</v>
      </c>
      <c r="W1551" s="17">
        <v>4.3534885508687698E-2</v>
      </c>
      <c r="X1551" s="17">
        <v>7.0553612549270797E-2</v>
      </c>
      <c r="Y1551" s="17">
        <v>4.3968681995389197E-2</v>
      </c>
      <c r="Z1551" s="17">
        <v>6.0310276942331598E-2</v>
      </c>
      <c r="AA1551" s="17">
        <v>6.4247087679888903E-2</v>
      </c>
      <c r="AB1551" s="17">
        <v>4.8275433093784702E-2</v>
      </c>
      <c r="AC1551" s="17">
        <v>3.7051974216646799E-2</v>
      </c>
      <c r="AD1551" s="17">
        <v>6.1773150111122499E-2</v>
      </c>
      <c r="AE1551" s="17"/>
      <c r="AF1551" s="17">
        <v>4.7716120350314799E-2</v>
      </c>
      <c r="AG1551" s="17">
        <v>6.4437460789123296E-2</v>
      </c>
      <c r="AH1551" s="17"/>
      <c r="AI1551" s="17">
        <v>4.9643425721822301E-2</v>
      </c>
      <c r="AJ1551" s="17">
        <v>5.7284824419258501E-2</v>
      </c>
      <c r="AK1551" s="17"/>
      <c r="AL1551" s="17">
        <v>6.3702510214018904E-2</v>
      </c>
      <c r="AM1551" s="17">
        <v>5.4242167791205498E-2</v>
      </c>
      <c r="AN1551" s="17"/>
      <c r="AO1551" s="17">
        <v>4.3335398411300997E-2</v>
      </c>
      <c r="AP1551" s="17">
        <v>5.8065894914720598E-2</v>
      </c>
    </row>
    <row r="1552" spans="2:42" x14ac:dyDescent="0.35">
      <c r="B1552" t="s">
        <v>499</v>
      </c>
      <c r="C1552" s="17">
        <v>0.32969642403653598</v>
      </c>
      <c r="D1552" s="17">
        <v>0.35290792673953603</v>
      </c>
      <c r="E1552" s="17">
        <v>0.30747263541443598</v>
      </c>
      <c r="F1552" s="17"/>
      <c r="G1552" s="17">
        <v>0.26647824490974797</v>
      </c>
      <c r="H1552" s="17">
        <v>0.26319911715734301</v>
      </c>
      <c r="I1552" s="17">
        <v>0.28226553251555098</v>
      </c>
      <c r="J1552" s="17">
        <v>0.33844082403669401</v>
      </c>
      <c r="K1552" s="17">
        <v>0.40681271950002801</v>
      </c>
      <c r="L1552" s="17">
        <v>0.40613086504218598</v>
      </c>
      <c r="M1552" s="17"/>
      <c r="N1552" s="17">
        <v>0.29353904615334803</v>
      </c>
      <c r="O1552" s="17">
        <v>0.34099479329558902</v>
      </c>
      <c r="P1552" s="17">
        <v>0.31021419910311598</v>
      </c>
      <c r="Q1552" s="17">
        <v>0.37335151791579502</v>
      </c>
      <c r="R1552" s="17"/>
      <c r="S1552" s="17">
        <v>0.33054022779645498</v>
      </c>
      <c r="T1552" s="17">
        <v>0.31703859197998702</v>
      </c>
      <c r="U1552" s="17">
        <v>0.293078437717681</v>
      </c>
      <c r="V1552" s="17">
        <v>0.32591425780105598</v>
      </c>
      <c r="W1552" s="17">
        <v>0.32955989725800999</v>
      </c>
      <c r="X1552" s="17">
        <v>0.34699646069990497</v>
      </c>
      <c r="Y1552" s="17">
        <v>0.34493640491592398</v>
      </c>
      <c r="Z1552" s="17">
        <v>0.30657050299541699</v>
      </c>
      <c r="AA1552" s="17">
        <v>0.33532458661637699</v>
      </c>
      <c r="AB1552" s="17">
        <v>0.35132718636450899</v>
      </c>
      <c r="AC1552" s="17">
        <v>0.345418583529712</v>
      </c>
      <c r="AD1552" s="17">
        <v>0.31639946344655401</v>
      </c>
      <c r="AE1552" s="17"/>
      <c r="AF1552" s="17">
        <v>0.32135729242040001</v>
      </c>
      <c r="AG1552" s="17">
        <v>0.34131791500372599</v>
      </c>
      <c r="AH1552" s="17"/>
      <c r="AI1552" s="17">
        <v>0.29564207717941399</v>
      </c>
      <c r="AJ1552" s="17">
        <v>0.34504921257436399</v>
      </c>
      <c r="AK1552" s="17"/>
      <c r="AL1552" s="17">
        <v>0.35112266679648602</v>
      </c>
      <c r="AM1552" s="17">
        <v>0.32806812553715697</v>
      </c>
      <c r="AN1552" s="17"/>
      <c r="AO1552" s="17">
        <v>0.31680926527307002</v>
      </c>
      <c r="AP1552" s="17">
        <v>0.333209723706412</v>
      </c>
    </row>
    <row r="1553" spans="2:42" x14ac:dyDescent="0.35">
      <c r="B1553" t="s">
        <v>554</v>
      </c>
      <c r="C1553" s="17">
        <v>0.26395200657838602</v>
      </c>
      <c r="D1553" s="17">
        <v>0.25520383458365697</v>
      </c>
      <c r="E1553" s="17">
        <v>0.27440656562836002</v>
      </c>
      <c r="F1553" s="17"/>
      <c r="G1553" s="17">
        <v>0.26465184506405498</v>
      </c>
      <c r="H1553" s="17">
        <v>0.324232559059626</v>
      </c>
      <c r="I1553" s="17">
        <v>0.34850792158717198</v>
      </c>
      <c r="J1553" s="17">
        <v>0.27113027571915499</v>
      </c>
      <c r="K1553" s="17">
        <v>0.24823246781913499</v>
      </c>
      <c r="L1553" s="17">
        <v>0.150062172804313</v>
      </c>
      <c r="M1553" s="17"/>
      <c r="N1553" s="17">
        <v>0.308907360091568</v>
      </c>
      <c r="O1553" s="17">
        <v>0.27472371755061797</v>
      </c>
      <c r="P1553" s="17">
        <v>0.25774249131940602</v>
      </c>
      <c r="Q1553" s="17">
        <v>0.211851160818328</v>
      </c>
      <c r="R1553" s="17"/>
      <c r="S1553" s="17">
        <v>0.27225703341268198</v>
      </c>
      <c r="T1553" s="17">
        <v>0.27050782174472499</v>
      </c>
      <c r="U1553" s="17">
        <v>0.30306547664463601</v>
      </c>
      <c r="V1553" s="17">
        <v>0.27077347968200399</v>
      </c>
      <c r="W1553" s="17">
        <v>0.26087734409545599</v>
      </c>
      <c r="X1553" s="17">
        <v>0.22648352619121501</v>
      </c>
      <c r="Y1553" s="17">
        <v>0.271865608817352</v>
      </c>
      <c r="Z1553" s="17">
        <v>0.206268725165591</v>
      </c>
      <c r="AA1553" s="17">
        <v>0.258418753999971</v>
      </c>
      <c r="AB1553" s="17">
        <v>0.22223743235467899</v>
      </c>
      <c r="AC1553" s="17">
        <v>0.25130250692903899</v>
      </c>
      <c r="AD1553" s="17">
        <v>0.414130581878421</v>
      </c>
      <c r="AE1553" s="17"/>
      <c r="AF1553" s="17">
        <v>0.29429083657156002</v>
      </c>
      <c r="AG1553" s="17">
        <v>0.22213548208255801</v>
      </c>
      <c r="AH1553" s="17"/>
      <c r="AI1553" s="17">
        <v>0.305207254668241</v>
      </c>
      <c r="AJ1553" s="17">
        <v>0.24535282149765</v>
      </c>
      <c r="AK1553" s="17"/>
      <c r="AL1553" s="17">
        <v>0.26232605831121503</v>
      </c>
      <c r="AM1553" s="17">
        <v>0.26407557136541598</v>
      </c>
      <c r="AN1553" s="17"/>
      <c r="AO1553" s="17">
        <v>0.29278578564223101</v>
      </c>
      <c r="AP1553" s="17">
        <v>0.25609133625332903</v>
      </c>
    </row>
    <row r="1554" spans="2:42" x14ac:dyDescent="0.35">
      <c r="B1554" t="s">
        <v>555</v>
      </c>
      <c r="C1554" s="17">
        <v>0.16045458925751899</v>
      </c>
      <c r="D1554" s="17">
        <v>0.15770049667545299</v>
      </c>
      <c r="E1554" s="17">
        <v>0.16292933943124199</v>
      </c>
      <c r="F1554" s="17"/>
      <c r="G1554" s="17">
        <v>0.219415831280415</v>
      </c>
      <c r="H1554" s="17">
        <v>0.23859913388381801</v>
      </c>
      <c r="I1554" s="17">
        <v>0.19622377521102799</v>
      </c>
      <c r="J1554" s="17">
        <v>0.13737539557824499</v>
      </c>
      <c r="K1554" s="17">
        <v>0.11629898886739</v>
      </c>
      <c r="L1554" s="17">
        <v>7.6375011466624607E-2</v>
      </c>
      <c r="M1554" s="17"/>
      <c r="N1554" s="17">
        <v>0.184589540917033</v>
      </c>
      <c r="O1554" s="17">
        <v>0.13176333272237201</v>
      </c>
      <c r="P1554" s="17">
        <v>0.160406004849901</v>
      </c>
      <c r="Q1554" s="17">
        <v>0.16505180537410699</v>
      </c>
      <c r="R1554" s="17"/>
      <c r="S1554" s="17">
        <v>0.18613761523536801</v>
      </c>
      <c r="T1554" s="17">
        <v>0.12951202252303601</v>
      </c>
      <c r="U1554" s="17">
        <v>0.14661008476089399</v>
      </c>
      <c r="V1554" s="17">
        <v>0.126025838642261</v>
      </c>
      <c r="W1554" s="17">
        <v>0.14073176001063001</v>
      </c>
      <c r="X1554" s="17">
        <v>0.16709800501265301</v>
      </c>
      <c r="Y1554" s="17">
        <v>0.15634104044783401</v>
      </c>
      <c r="Z1554" s="17">
        <v>0.19617151376091199</v>
      </c>
      <c r="AA1554" s="17">
        <v>0.183340296680781</v>
      </c>
      <c r="AB1554" s="17">
        <v>0.189496669754528</v>
      </c>
      <c r="AC1554" s="17">
        <v>0.189702114839256</v>
      </c>
      <c r="AD1554" s="17">
        <v>8.47461304605302E-2</v>
      </c>
      <c r="AE1554" s="17"/>
      <c r="AF1554" s="17">
        <v>0.17750308648020899</v>
      </c>
      <c r="AG1554" s="17">
        <v>0.13886406736319001</v>
      </c>
      <c r="AH1554" s="17"/>
      <c r="AI1554" s="17">
        <v>0.205167804533776</v>
      </c>
      <c r="AJ1554" s="17">
        <v>0.140296441991829</v>
      </c>
      <c r="AK1554" s="17"/>
      <c r="AL1554" s="17">
        <v>0.169132960716217</v>
      </c>
      <c r="AM1554" s="17">
        <v>0.15979507188988901</v>
      </c>
      <c r="AN1554" s="17"/>
      <c r="AO1554" s="17">
        <v>0.19506214495440599</v>
      </c>
      <c r="AP1554" s="17">
        <v>0.15101987085009499</v>
      </c>
    </row>
    <row r="1555" spans="2:42" x14ac:dyDescent="0.35">
      <c r="B1555" t="s">
        <v>124</v>
      </c>
      <c r="C1555" s="17">
        <v>0.17297049936530801</v>
      </c>
      <c r="D1555" s="17">
        <v>0.156404858491557</v>
      </c>
      <c r="E1555" s="17">
        <v>0.18903871717354001</v>
      </c>
      <c r="F1555" s="17"/>
      <c r="G1555" s="17">
        <v>7.6095441510751802E-2</v>
      </c>
      <c r="H1555" s="17">
        <v>7.0192846369382E-2</v>
      </c>
      <c r="I1555" s="17">
        <v>0.11400971420063299</v>
      </c>
      <c r="J1555" s="17">
        <v>0.19093923833607199</v>
      </c>
      <c r="K1555" s="17">
        <v>0.202386967880408</v>
      </c>
      <c r="L1555" s="17">
        <v>0.33548522228254601</v>
      </c>
      <c r="M1555" s="17"/>
      <c r="N1555" s="17">
        <v>0.14486354332481799</v>
      </c>
      <c r="O1555" s="17">
        <v>0.18654028300380801</v>
      </c>
      <c r="P1555" s="17">
        <v>0.173059066828716</v>
      </c>
      <c r="Q1555" s="17">
        <v>0.18876830600653</v>
      </c>
      <c r="R1555" s="17"/>
      <c r="S1555" s="17">
        <v>0.115163769179163</v>
      </c>
      <c r="T1555" s="17">
        <v>0.209165082519816</v>
      </c>
      <c r="U1555" s="17">
        <v>0.22140203227892599</v>
      </c>
      <c r="V1555" s="17">
        <v>0.20916045082118301</v>
      </c>
      <c r="W1555" s="17">
        <v>0.19552058437439401</v>
      </c>
      <c r="X1555" s="17">
        <v>0.16359409804428099</v>
      </c>
      <c r="Y1555" s="17">
        <v>0.165798417662506</v>
      </c>
      <c r="Z1555" s="17">
        <v>0.195204928614676</v>
      </c>
      <c r="AA1555" s="17">
        <v>0.13409048678098401</v>
      </c>
      <c r="AB1555" s="17">
        <v>0.18516902517571199</v>
      </c>
      <c r="AC1555" s="17">
        <v>0.170402613774257</v>
      </c>
      <c r="AD1555" s="17">
        <v>0.122950674103373</v>
      </c>
      <c r="AE1555" s="17"/>
      <c r="AF1555" s="17">
        <v>0.148062485173833</v>
      </c>
      <c r="AG1555" s="17">
        <v>0.205694161183338</v>
      </c>
      <c r="AH1555" s="17"/>
      <c r="AI1555" s="17">
        <v>0.133501565304982</v>
      </c>
      <c r="AJ1555" s="17">
        <v>0.19076435695958299</v>
      </c>
      <c r="AK1555" s="17"/>
      <c r="AL1555" s="17">
        <v>0.12680593724761799</v>
      </c>
      <c r="AM1555" s="17">
        <v>0.17647879935345301</v>
      </c>
      <c r="AN1555" s="17"/>
      <c r="AO1555" s="17">
        <v>0.14016396911665099</v>
      </c>
      <c r="AP1555" s="17">
        <v>0.18191422187295</v>
      </c>
    </row>
    <row r="1556" spans="2:42" x14ac:dyDescent="0.35"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  <c r="Z1556" s="17"/>
      <c r="AA1556" s="17"/>
      <c r="AB1556" s="17"/>
      <c r="AC1556" s="17"/>
      <c r="AD1556" s="17"/>
      <c r="AE1556" s="17"/>
      <c r="AF1556" s="17"/>
      <c r="AG1556" s="17"/>
      <c r="AH1556" s="17"/>
      <c r="AI1556" s="17"/>
      <c r="AJ1556" s="17"/>
      <c r="AK1556" s="17"/>
      <c r="AL1556" s="17"/>
      <c r="AM1556" s="17"/>
      <c r="AN1556" s="17"/>
      <c r="AO1556" s="17"/>
      <c r="AP1556" s="17"/>
    </row>
    <row r="1557" spans="2:42" x14ac:dyDescent="0.35">
      <c r="B1557" s="6" t="s">
        <v>565</v>
      </c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  <c r="Z1557" s="17"/>
      <c r="AA1557" s="17"/>
      <c r="AB1557" s="17"/>
      <c r="AC1557" s="17"/>
      <c r="AD1557" s="17"/>
      <c r="AE1557" s="17"/>
      <c r="AF1557" s="17"/>
      <c r="AG1557" s="17"/>
      <c r="AH1557" s="17"/>
      <c r="AI1557" s="17"/>
      <c r="AJ1557" s="17"/>
      <c r="AK1557" s="17"/>
      <c r="AL1557" s="17"/>
      <c r="AM1557" s="17"/>
      <c r="AN1557" s="17"/>
      <c r="AO1557" s="17"/>
      <c r="AP1557" s="17"/>
    </row>
    <row r="1558" spans="2:42" x14ac:dyDescent="0.35">
      <c r="B1558" s="24" t="s">
        <v>59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  <c r="Z1558" s="17"/>
      <c r="AA1558" s="17"/>
      <c r="AB1558" s="17"/>
      <c r="AC1558" s="17"/>
      <c r="AD1558" s="17"/>
      <c r="AE1558" s="17"/>
      <c r="AF1558" s="17"/>
      <c r="AG1558" s="17"/>
      <c r="AH1558" s="17"/>
      <c r="AI1558" s="17"/>
      <c r="AJ1558" s="17"/>
      <c r="AK1558" s="17"/>
      <c r="AL1558" s="17"/>
      <c r="AM1558" s="17"/>
      <c r="AN1558" s="17"/>
      <c r="AO1558" s="17"/>
      <c r="AP1558" s="17"/>
    </row>
    <row r="1559" spans="2:42" x14ac:dyDescent="0.35">
      <c r="B1559" t="s">
        <v>552</v>
      </c>
      <c r="C1559" s="17">
        <v>1.9908965392349799E-2</v>
      </c>
      <c r="D1559" s="17">
        <v>2.2713875111897801E-2</v>
      </c>
      <c r="E1559" s="17">
        <v>1.73148661123468E-2</v>
      </c>
      <c r="F1559" s="17"/>
      <c r="G1559" s="17">
        <v>5.5433413924717199E-2</v>
      </c>
      <c r="H1559" s="17">
        <v>2.9128915764250099E-2</v>
      </c>
      <c r="I1559" s="17">
        <v>1.5967455399997599E-2</v>
      </c>
      <c r="J1559" s="17">
        <v>1.3777293940135301E-2</v>
      </c>
      <c r="K1559" s="17">
        <v>1.9950887965437601E-3</v>
      </c>
      <c r="L1559" s="17">
        <v>8.8143074631648402E-3</v>
      </c>
      <c r="M1559" s="17"/>
      <c r="N1559" s="17">
        <v>2.08812344116403E-2</v>
      </c>
      <c r="O1559" s="17">
        <v>2.0387237804373699E-2</v>
      </c>
      <c r="P1559" s="17">
        <v>2.0890016446556098E-2</v>
      </c>
      <c r="Q1559" s="17">
        <v>1.63755698507786E-2</v>
      </c>
      <c r="R1559" s="17"/>
      <c r="S1559" s="17">
        <v>2.0570658622033802E-2</v>
      </c>
      <c r="T1559" s="17">
        <v>3.1459624786684598E-2</v>
      </c>
      <c r="U1559" s="17">
        <v>9.7620836519231504E-3</v>
      </c>
      <c r="V1559" s="17">
        <v>0</v>
      </c>
      <c r="W1559" s="17">
        <v>2.58957028722538E-2</v>
      </c>
      <c r="X1559" s="17">
        <v>2.18528576592741E-2</v>
      </c>
      <c r="Y1559" s="17">
        <v>1.5990950511495901E-2</v>
      </c>
      <c r="Z1559" s="17">
        <v>6.6841113092978202E-2</v>
      </c>
      <c r="AA1559" s="17">
        <v>3.4349771613527397E-2</v>
      </c>
      <c r="AB1559" s="17">
        <v>3.76787243668859E-3</v>
      </c>
      <c r="AC1559" s="17">
        <v>6.2726559258903698E-3</v>
      </c>
      <c r="AD1559" s="17">
        <v>0</v>
      </c>
      <c r="AE1559" s="17"/>
      <c r="AF1559" s="17">
        <v>1.47453084951394E-2</v>
      </c>
      <c r="AG1559" s="17">
        <v>2.70548296664622E-2</v>
      </c>
      <c r="AH1559" s="17"/>
      <c r="AI1559" s="17">
        <v>1.5128815024541E-2</v>
      </c>
      <c r="AJ1559" s="17">
        <v>2.2064010035663599E-2</v>
      </c>
      <c r="AK1559" s="17"/>
      <c r="AL1559" s="17">
        <v>2.8492913783481E-2</v>
      </c>
      <c r="AM1559" s="17">
        <v>1.9256623755011901E-2</v>
      </c>
      <c r="AN1559" s="17"/>
      <c r="AO1559" s="17">
        <v>9.4580319642985598E-3</v>
      </c>
      <c r="AP1559" s="17">
        <v>2.27581008485492E-2</v>
      </c>
    </row>
    <row r="1560" spans="2:42" x14ac:dyDescent="0.35">
      <c r="B1560" t="s">
        <v>553</v>
      </c>
      <c r="C1560" s="17">
        <v>5.2347085359535701E-2</v>
      </c>
      <c r="D1560" s="17">
        <v>5.3602590732594699E-2</v>
      </c>
      <c r="E1560" s="17">
        <v>5.0889972916881597E-2</v>
      </c>
      <c r="F1560" s="17"/>
      <c r="G1560" s="17">
        <v>7.6406648893717594E-2</v>
      </c>
      <c r="H1560" s="17">
        <v>7.0944356866679395E-2</v>
      </c>
      <c r="I1560" s="17">
        <v>5.5015296412724797E-2</v>
      </c>
      <c r="J1560" s="17">
        <v>4.02188114684024E-2</v>
      </c>
      <c r="K1560" s="17">
        <v>4.4484567906132297E-2</v>
      </c>
      <c r="L1560" s="17">
        <v>3.4003458503073597E-2</v>
      </c>
      <c r="M1560" s="17"/>
      <c r="N1560" s="17">
        <v>5.9585945459175199E-2</v>
      </c>
      <c r="O1560" s="17">
        <v>5.0547934235281797E-2</v>
      </c>
      <c r="P1560" s="17">
        <v>5.3486881039498398E-2</v>
      </c>
      <c r="Q1560" s="17">
        <v>4.6092775692743601E-2</v>
      </c>
      <c r="R1560" s="17"/>
      <c r="S1560" s="17">
        <v>6.7161457243259198E-2</v>
      </c>
      <c r="T1560" s="17">
        <v>5.1727318465022501E-2</v>
      </c>
      <c r="U1560" s="17">
        <v>5.86444427754386E-2</v>
      </c>
      <c r="V1560" s="17">
        <v>3.0419996552800602E-2</v>
      </c>
      <c r="W1560" s="17">
        <v>4.8427665835705298E-2</v>
      </c>
      <c r="X1560" s="17">
        <v>5.4607000036694102E-2</v>
      </c>
      <c r="Y1560" s="17">
        <v>4.2121019921062097E-2</v>
      </c>
      <c r="Z1560" s="17">
        <v>4.3167054963451898E-2</v>
      </c>
      <c r="AA1560" s="17">
        <v>4.8218888737623498E-2</v>
      </c>
      <c r="AB1560" s="17">
        <v>4.3692583622575401E-2</v>
      </c>
      <c r="AC1560" s="17">
        <v>7.2361303998170104E-2</v>
      </c>
      <c r="AD1560" s="17">
        <v>8.4793109986588205E-2</v>
      </c>
      <c r="AE1560" s="17"/>
      <c r="AF1560" s="17">
        <v>5.8227029262262399E-2</v>
      </c>
      <c r="AG1560" s="17">
        <v>4.4874121995396199E-2</v>
      </c>
      <c r="AH1560" s="17"/>
      <c r="AI1560" s="17">
        <v>5.4676225103932101E-2</v>
      </c>
      <c r="AJ1560" s="17">
        <v>5.12970346825753E-2</v>
      </c>
      <c r="AK1560" s="17"/>
      <c r="AL1560" s="17">
        <v>4.10165960947865E-2</v>
      </c>
      <c r="AM1560" s="17">
        <v>5.32081518037891E-2</v>
      </c>
      <c r="AN1560" s="17"/>
      <c r="AO1560" s="17">
        <v>4.9112643621933801E-2</v>
      </c>
      <c r="AP1560" s="17">
        <v>5.3228859480388697E-2</v>
      </c>
    </row>
    <row r="1561" spans="2:42" x14ac:dyDescent="0.35">
      <c r="B1561" t="s">
        <v>499</v>
      </c>
      <c r="C1561" s="17">
        <v>0.29960400093313899</v>
      </c>
      <c r="D1561" s="17">
        <v>0.30250545254044597</v>
      </c>
      <c r="E1561" s="17">
        <v>0.29632258400147898</v>
      </c>
      <c r="F1561" s="17"/>
      <c r="G1561" s="17">
        <v>0.21746977588899499</v>
      </c>
      <c r="H1561" s="17">
        <v>0.25553735485329798</v>
      </c>
      <c r="I1561" s="17">
        <v>0.32512081793735398</v>
      </c>
      <c r="J1561" s="17">
        <v>0.29667787917963001</v>
      </c>
      <c r="K1561" s="17">
        <v>0.32520791278728101</v>
      </c>
      <c r="L1561" s="17">
        <v>0.35500109998923501</v>
      </c>
      <c r="M1561" s="17"/>
      <c r="N1561" s="17">
        <v>0.26848154618101799</v>
      </c>
      <c r="O1561" s="17">
        <v>0.30160742474615898</v>
      </c>
      <c r="P1561" s="17">
        <v>0.30230009153880799</v>
      </c>
      <c r="Q1561" s="17">
        <v>0.32889118109891202</v>
      </c>
      <c r="R1561" s="17"/>
      <c r="S1561" s="17">
        <v>0.29876202200961399</v>
      </c>
      <c r="T1561" s="17">
        <v>0.28734889190549401</v>
      </c>
      <c r="U1561" s="17">
        <v>0.30340445608929201</v>
      </c>
      <c r="V1561" s="17">
        <v>0.33037759896239399</v>
      </c>
      <c r="W1561" s="17">
        <v>0.302150913529312</v>
      </c>
      <c r="X1561" s="17">
        <v>0.32194734572128902</v>
      </c>
      <c r="Y1561" s="17">
        <v>0.30779438131147502</v>
      </c>
      <c r="Z1561" s="17">
        <v>0.28380611166355901</v>
      </c>
      <c r="AA1561" s="17">
        <v>0.27123746456698</v>
      </c>
      <c r="AB1561" s="17">
        <v>0.285441286463406</v>
      </c>
      <c r="AC1561" s="17">
        <v>0.29875685836416799</v>
      </c>
      <c r="AD1561" s="17">
        <v>0.32820787383510103</v>
      </c>
      <c r="AE1561" s="17"/>
      <c r="AF1561" s="17">
        <v>0.29435647212287402</v>
      </c>
      <c r="AG1561" s="17">
        <v>0.30792240738260501</v>
      </c>
      <c r="AH1561" s="17"/>
      <c r="AI1561" s="17">
        <v>0.27881498146905798</v>
      </c>
      <c r="AJ1561" s="17">
        <v>0.308976355689491</v>
      </c>
      <c r="AK1561" s="17"/>
      <c r="AL1561" s="17">
        <v>0.32268422455191897</v>
      </c>
      <c r="AM1561" s="17">
        <v>0.29785000729529798</v>
      </c>
      <c r="AN1561" s="17"/>
      <c r="AO1561" s="17">
        <v>0.31073625835491298</v>
      </c>
      <c r="AP1561" s="17">
        <v>0.29656912280036002</v>
      </c>
    </row>
    <row r="1562" spans="2:42" x14ac:dyDescent="0.35">
      <c r="B1562" t="s">
        <v>554</v>
      </c>
      <c r="C1562" s="17">
        <v>0.34744004916200499</v>
      </c>
      <c r="D1562" s="17">
        <v>0.35826785832348401</v>
      </c>
      <c r="E1562" s="17">
        <v>0.33742382513958702</v>
      </c>
      <c r="F1562" s="17"/>
      <c r="G1562" s="17">
        <v>0.34126884955554598</v>
      </c>
      <c r="H1562" s="17">
        <v>0.37377579602131</v>
      </c>
      <c r="I1562" s="17">
        <v>0.36610896436228402</v>
      </c>
      <c r="J1562" s="17">
        <v>0.36674403340080097</v>
      </c>
      <c r="K1562" s="17">
        <v>0.35824974796836401</v>
      </c>
      <c r="L1562" s="17">
        <v>0.29189891803291301</v>
      </c>
      <c r="M1562" s="17"/>
      <c r="N1562" s="17">
        <v>0.37738944438847499</v>
      </c>
      <c r="O1562" s="17">
        <v>0.37633885345625601</v>
      </c>
      <c r="P1562" s="17">
        <v>0.323028545112862</v>
      </c>
      <c r="Q1562" s="17">
        <v>0.30847082578746898</v>
      </c>
      <c r="R1562" s="17"/>
      <c r="S1562" s="17">
        <v>0.33183511636728502</v>
      </c>
      <c r="T1562" s="17">
        <v>0.35641117658724097</v>
      </c>
      <c r="U1562" s="17">
        <v>0.347964139318374</v>
      </c>
      <c r="V1562" s="17">
        <v>0.33663328581716101</v>
      </c>
      <c r="W1562" s="17">
        <v>0.37655591018961998</v>
      </c>
      <c r="X1562" s="17">
        <v>0.32906194407122002</v>
      </c>
      <c r="Y1562" s="17">
        <v>0.371319343289576</v>
      </c>
      <c r="Z1562" s="17">
        <v>0.25932546707933901</v>
      </c>
      <c r="AA1562" s="17">
        <v>0.359590533579835</v>
      </c>
      <c r="AB1562" s="17">
        <v>0.35084295455056103</v>
      </c>
      <c r="AC1562" s="17">
        <v>0.34736907468871397</v>
      </c>
      <c r="AD1562" s="17">
        <v>0.39840496053435198</v>
      </c>
      <c r="AE1562" s="17"/>
      <c r="AF1562" s="17">
        <v>0.34407924336055901</v>
      </c>
      <c r="AG1562" s="17">
        <v>0.350894345715066</v>
      </c>
      <c r="AH1562" s="17"/>
      <c r="AI1562" s="17">
        <v>0.35110638477399497</v>
      </c>
      <c r="AJ1562" s="17">
        <v>0.34578714782768399</v>
      </c>
      <c r="AK1562" s="17"/>
      <c r="AL1562" s="17">
        <v>0.28592116377183602</v>
      </c>
      <c r="AM1562" s="17">
        <v>0.35211520895957399</v>
      </c>
      <c r="AN1562" s="17"/>
      <c r="AO1562" s="17">
        <v>0.33428542207762302</v>
      </c>
      <c r="AP1562" s="17">
        <v>0.35102626609633197</v>
      </c>
    </row>
    <row r="1563" spans="2:42" x14ac:dyDescent="0.35">
      <c r="B1563" t="s">
        <v>555</v>
      </c>
      <c r="C1563" s="17">
        <v>0.18244811536807901</v>
      </c>
      <c r="D1563" s="17">
        <v>0.18019750230252701</v>
      </c>
      <c r="E1563" s="17">
        <v>0.184524208451842</v>
      </c>
      <c r="F1563" s="17"/>
      <c r="G1563" s="17">
        <v>0.23903651838619799</v>
      </c>
      <c r="H1563" s="17">
        <v>0.208388124841003</v>
      </c>
      <c r="I1563" s="17">
        <v>0.18438655656964301</v>
      </c>
      <c r="J1563" s="17">
        <v>0.17478716707691599</v>
      </c>
      <c r="K1563" s="17">
        <v>0.14873557548057401</v>
      </c>
      <c r="L1563" s="17">
        <v>0.15064643160251701</v>
      </c>
      <c r="M1563" s="17"/>
      <c r="N1563" s="17">
        <v>0.206229592315024</v>
      </c>
      <c r="O1563" s="17">
        <v>0.162264112813992</v>
      </c>
      <c r="P1563" s="17">
        <v>0.193972276404803</v>
      </c>
      <c r="Q1563" s="17">
        <v>0.16870011406303201</v>
      </c>
      <c r="R1563" s="17"/>
      <c r="S1563" s="17">
        <v>0.22098079954944599</v>
      </c>
      <c r="T1563" s="17">
        <v>0.176586074957886</v>
      </c>
      <c r="U1563" s="17">
        <v>0.148760549217474</v>
      </c>
      <c r="V1563" s="17">
        <v>0.16649754024394101</v>
      </c>
      <c r="W1563" s="17">
        <v>0.13497606274016599</v>
      </c>
      <c r="X1563" s="17">
        <v>0.18478502280088399</v>
      </c>
      <c r="Y1563" s="17">
        <v>0.16927085601915601</v>
      </c>
      <c r="Z1563" s="17">
        <v>0.23994481216960101</v>
      </c>
      <c r="AA1563" s="17">
        <v>0.195642872869107</v>
      </c>
      <c r="AB1563" s="17">
        <v>0.19576578982762</v>
      </c>
      <c r="AC1563" s="17">
        <v>0.183212571547578</v>
      </c>
      <c r="AD1563" s="17">
        <v>0.13888030518812799</v>
      </c>
      <c r="AE1563" s="17"/>
      <c r="AF1563" s="17">
        <v>0.196876790322457</v>
      </c>
      <c r="AG1563" s="17">
        <v>0.16373698794219199</v>
      </c>
      <c r="AH1563" s="17"/>
      <c r="AI1563" s="17">
        <v>0.222846725798902</v>
      </c>
      <c r="AJ1563" s="17">
        <v>0.16423512993721001</v>
      </c>
      <c r="AK1563" s="17"/>
      <c r="AL1563" s="17">
        <v>0.22975505979341801</v>
      </c>
      <c r="AM1563" s="17">
        <v>0.178852999440336</v>
      </c>
      <c r="AN1563" s="17"/>
      <c r="AO1563" s="17">
        <v>0.21429548609055199</v>
      </c>
      <c r="AP1563" s="17">
        <v>0.17376587911264799</v>
      </c>
    </row>
    <row r="1564" spans="2:42" x14ac:dyDescent="0.35">
      <c r="B1564" t="s">
        <v>124</v>
      </c>
      <c r="C1564" s="17">
        <v>9.8251783784891703E-2</v>
      </c>
      <c r="D1564" s="17">
        <v>8.2712720989050095E-2</v>
      </c>
      <c r="E1564" s="17">
        <v>0.113524543377863</v>
      </c>
      <c r="F1564" s="17"/>
      <c r="G1564" s="17">
        <v>7.0384793350826702E-2</v>
      </c>
      <c r="H1564" s="17">
        <v>6.2225451653459503E-2</v>
      </c>
      <c r="I1564" s="17">
        <v>5.34009093179975E-2</v>
      </c>
      <c r="J1564" s="17">
        <v>0.107794814934116</v>
      </c>
      <c r="K1564" s="17">
        <v>0.121327107061105</v>
      </c>
      <c r="L1564" s="17">
        <v>0.15963578440909601</v>
      </c>
      <c r="M1564" s="17"/>
      <c r="N1564" s="17">
        <v>6.7432237244667501E-2</v>
      </c>
      <c r="O1564" s="17">
        <v>8.8854436943937604E-2</v>
      </c>
      <c r="P1564" s="17">
        <v>0.106322189457472</v>
      </c>
      <c r="Q1564" s="17">
        <v>0.131469533507065</v>
      </c>
      <c r="R1564" s="17"/>
      <c r="S1564" s="17">
        <v>6.06899462083616E-2</v>
      </c>
      <c r="T1564" s="17">
        <v>9.6466913297671403E-2</v>
      </c>
      <c r="U1564" s="17">
        <v>0.13146432894749899</v>
      </c>
      <c r="V1564" s="17">
        <v>0.13607157842370299</v>
      </c>
      <c r="W1564" s="17">
        <v>0.111993744832942</v>
      </c>
      <c r="X1564" s="17">
        <v>8.7745829710637893E-2</v>
      </c>
      <c r="Y1564" s="17">
        <v>9.3503448947235099E-2</v>
      </c>
      <c r="Z1564" s="17">
        <v>0.10691544103107101</v>
      </c>
      <c r="AA1564" s="17">
        <v>9.0960468632926297E-2</v>
      </c>
      <c r="AB1564" s="17">
        <v>0.12048951309915</v>
      </c>
      <c r="AC1564" s="17">
        <v>9.2027535475479399E-2</v>
      </c>
      <c r="AD1564" s="17">
        <v>4.9713750455830298E-2</v>
      </c>
      <c r="AE1564" s="17"/>
      <c r="AF1564" s="17">
        <v>9.1715156436707995E-2</v>
      </c>
      <c r="AG1564" s="17">
        <v>0.105517307298278</v>
      </c>
      <c r="AH1564" s="17"/>
      <c r="AI1564" s="17">
        <v>7.7426867829571505E-2</v>
      </c>
      <c r="AJ1564" s="17">
        <v>0.107640321827377</v>
      </c>
      <c r="AK1564" s="17"/>
      <c r="AL1564" s="17">
        <v>9.2130042004559501E-2</v>
      </c>
      <c r="AM1564" s="17">
        <v>9.8717008745990903E-2</v>
      </c>
      <c r="AN1564" s="17"/>
      <c r="AO1564" s="17">
        <v>8.2112157890680201E-2</v>
      </c>
      <c r="AP1564" s="17">
        <v>0.102651771661722</v>
      </c>
    </row>
    <row r="1565" spans="2:42" x14ac:dyDescent="0.35"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  <c r="AA1565" s="17"/>
      <c r="AB1565" s="17"/>
      <c r="AC1565" s="17"/>
      <c r="AD1565" s="17"/>
      <c r="AE1565" s="17"/>
      <c r="AF1565" s="17"/>
      <c r="AG1565" s="17"/>
      <c r="AH1565" s="17"/>
      <c r="AI1565" s="17"/>
      <c r="AJ1565" s="17"/>
      <c r="AK1565" s="17"/>
      <c r="AL1565" s="17"/>
      <c r="AM1565" s="17"/>
      <c r="AN1565" s="17"/>
      <c r="AO1565" s="17"/>
      <c r="AP1565" s="17"/>
    </row>
    <row r="1566" spans="2:42" x14ac:dyDescent="0.35"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  <c r="AA1566" s="17"/>
      <c r="AB1566" s="17"/>
      <c r="AC1566" s="17"/>
      <c r="AD1566" s="17"/>
      <c r="AE1566" s="17"/>
      <c r="AF1566" s="17"/>
      <c r="AG1566" s="17"/>
      <c r="AH1566" s="17"/>
      <c r="AI1566" s="17"/>
      <c r="AJ1566" s="17"/>
      <c r="AK1566" s="17"/>
      <c r="AL1566" s="17"/>
      <c r="AM1566" s="17"/>
      <c r="AN1566" s="17"/>
      <c r="AO1566" s="17"/>
      <c r="AP1566" s="17"/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P18"/>
  <sheetViews>
    <sheetView showGridLines="0" topLeftCell="A8" workbookViewId="0">
      <pane xSplit="2" topLeftCell="AG1" activePane="topRight" state="frozen"/>
      <selection pane="topRight" activeCell="B18" sqref="B18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53</v>
      </c>
      <c r="C9" s="17">
        <v>7.6259676326344006E-2</v>
      </c>
      <c r="D9" s="17">
        <v>0.107818140842635</v>
      </c>
      <c r="E9" s="17">
        <v>4.5391525131015402E-2</v>
      </c>
      <c r="F9" s="17"/>
      <c r="G9" s="17">
        <v>0.115220546411209</v>
      </c>
      <c r="H9" s="17">
        <v>0.108077311780984</v>
      </c>
      <c r="I9" s="17">
        <v>6.4493725364044699E-2</v>
      </c>
      <c r="J9" s="17">
        <v>4.1082167856313301E-2</v>
      </c>
      <c r="K9" s="17">
        <v>4.9463082600944397E-2</v>
      </c>
      <c r="L9" s="17">
        <v>8.0326682620949899E-2</v>
      </c>
      <c r="M9" s="17"/>
      <c r="N9" s="17">
        <v>0.12934932770108501</v>
      </c>
      <c r="O9" s="17">
        <v>6.8649717094285495E-2</v>
      </c>
      <c r="P9" s="17">
        <v>5.8634409565275797E-2</v>
      </c>
      <c r="Q9" s="17">
        <v>4.3354094264746401E-2</v>
      </c>
      <c r="R9" s="17"/>
      <c r="S9" s="17">
        <v>0.130570703292371</v>
      </c>
      <c r="T9" s="17">
        <v>5.4936951381574298E-2</v>
      </c>
      <c r="U9" s="17">
        <v>5.3810258340351802E-2</v>
      </c>
      <c r="V9" s="17">
        <v>6.7257409421901004E-2</v>
      </c>
      <c r="W9" s="17">
        <v>4.8663450855960397E-2</v>
      </c>
      <c r="X9" s="17">
        <v>8.4066970815640796E-2</v>
      </c>
      <c r="Y9" s="17">
        <v>7.1081443756475293E-2</v>
      </c>
      <c r="Z9" s="17">
        <v>0.107574611142307</v>
      </c>
      <c r="AA9" s="17">
        <v>7.0137334904279397E-2</v>
      </c>
      <c r="AB9" s="17">
        <v>7.0188873542820607E-2</v>
      </c>
      <c r="AC9" s="17">
        <v>5.7492534438849698E-2</v>
      </c>
      <c r="AD9" s="17">
        <v>8.7428554634980907E-2</v>
      </c>
      <c r="AE9" s="17"/>
      <c r="AF9" s="17">
        <v>8.2204559095226101E-2</v>
      </c>
      <c r="AG9" s="17">
        <v>6.8910767278121801E-2</v>
      </c>
      <c r="AH9" s="17"/>
      <c r="AI9" s="17">
        <v>9.1060879577486903E-2</v>
      </c>
      <c r="AJ9" s="17">
        <v>6.9586820594486606E-2</v>
      </c>
      <c r="AK9" s="17"/>
      <c r="AL9" s="17">
        <v>0.100396835926438</v>
      </c>
      <c r="AM9" s="17">
        <v>7.4425360287063105E-2</v>
      </c>
      <c r="AN9" s="17"/>
      <c r="AO9" s="17">
        <v>5.5787182649840901E-2</v>
      </c>
      <c r="AP9" s="17">
        <v>8.1840891440965499E-2</v>
      </c>
    </row>
    <row r="10" spans="2:42" ht="29" x14ac:dyDescent="0.35">
      <c r="B10" s="18" t="s">
        <v>54</v>
      </c>
      <c r="C10" s="17">
        <v>0.35958537736114399</v>
      </c>
      <c r="D10" s="17">
        <v>0.39750668071384698</v>
      </c>
      <c r="E10" s="17">
        <v>0.32383250013338899</v>
      </c>
      <c r="F10" s="17"/>
      <c r="G10" s="17">
        <v>0.329702045726808</v>
      </c>
      <c r="H10" s="17">
        <v>0.34653787344114201</v>
      </c>
      <c r="I10" s="17">
        <v>0.27155412860661399</v>
      </c>
      <c r="J10" s="17">
        <v>0.304758579568632</v>
      </c>
      <c r="K10" s="17">
        <v>0.39581391104585201</v>
      </c>
      <c r="L10" s="17">
        <v>0.48217697647720698</v>
      </c>
      <c r="M10" s="17"/>
      <c r="N10" s="17">
        <v>0.449935518809359</v>
      </c>
      <c r="O10" s="17">
        <v>0.35942803870671602</v>
      </c>
      <c r="P10" s="17">
        <v>0.39113344034224501</v>
      </c>
      <c r="Q10" s="17">
        <v>0.23254969105266199</v>
      </c>
      <c r="R10" s="17"/>
      <c r="S10" s="17">
        <v>0.35932728832893801</v>
      </c>
      <c r="T10" s="17">
        <v>0.42165677570489701</v>
      </c>
      <c r="U10" s="17">
        <v>0.31536093566615098</v>
      </c>
      <c r="V10" s="17">
        <v>0.387648319991513</v>
      </c>
      <c r="W10" s="17">
        <v>0.41440395379606398</v>
      </c>
      <c r="X10" s="17">
        <v>0.364440473190218</v>
      </c>
      <c r="Y10" s="17">
        <v>0.32976325442271998</v>
      </c>
      <c r="Z10" s="17">
        <v>0.33987304068687102</v>
      </c>
      <c r="AA10" s="17">
        <v>0.34368867006259002</v>
      </c>
      <c r="AB10" s="17">
        <v>0.32189157618765601</v>
      </c>
      <c r="AC10" s="17">
        <v>0.33452986594222101</v>
      </c>
      <c r="AD10" s="17">
        <v>0.301781389272121</v>
      </c>
      <c r="AE10" s="17"/>
      <c r="AF10" s="17">
        <v>0.362181967465114</v>
      </c>
      <c r="AG10" s="17">
        <v>0.35691021046805699</v>
      </c>
      <c r="AH10" s="17"/>
      <c r="AI10" s="17">
        <v>0.41297038585712098</v>
      </c>
      <c r="AJ10" s="17">
        <v>0.33551770840928802</v>
      </c>
      <c r="AK10" s="17"/>
      <c r="AL10" s="17">
        <v>0.34094932752488899</v>
      </c>
      <c r="AM10" s="17">
        <v>0.36100163369328198</v>
      </c>
      <c r="AN10" s="17"/>
      <c r="AO10" s="17">
        <v>0.37928474264350998</v>
      </c>
      <c r="AP10" s="17">
        <v>0.35421493265617898</v>
      </c>
    </row>
    <row r="11" spans="2:42" ht="58" x14ac:dyDescent="0.35">
      <c r="B11" s="18" t="s">
        <v>55</v>
      </c>
      <c r="C11" s="17">
        <v>0.381254226624546</v>
      </c>
      <c r="D11" s="17">
        <v>0.34154286852089299</v>
      </c>
      <c r="E11" s="17">
        <v>0.420902592320263</v>
      </c>
      <c r="F11" s="17"/>
      <c r="G11" s="17">
        <v>0.35267609559098301</v>
      </c>
      <c r="H11" s="17">
        <v>0.36086704112436302</v>
      </c>
      <c r="I11" s="17">
        <v>0.43644587185372302</v>
      </c>
      <c r="J11" s="17">
        <v>0.42341363126781001</v>
      </c>
      <c r="K11" s="17">
        <v>0.386997884309567</v>
      </c>
      <c r="L11" s="17">
        <v>0.33398472037747001</v>
      </c>
      <c r="M11" s="17"/>
      <c r="N11" s="17">
        <v>0.31486453522733698</v>
      </c>
      <c r="O11" s="17">
        <v>0.39482298193098597</v>
      </c>
      <c r="P11" s="17">
        <v>0.38653988976077502</v>
      </c>
      <c r="Q11" s="17">
        <v>0.43672305654391302</v>
      </c>
      <c r="R11" s="17"/>
      <c r="S11" s="17">
        <v>0.33806307945286601</v>
      </c>
      <c r="T11" s="17">
        <v>0.30676282490297702</v>
      </c>
      <c r="U11" s="17">
        <v>0.47063011100108199</v>
      </c>
      <c r="V11" s="17">
        <v>0.36813999928695101</v>
      </c>
      <c r="W11" s="17">
        <v>0.40587693763370403</v>
      </c>
      <c r="X11" s="17">
        <v>0.39089246310487602</v>
      </c>
      <c r="Y11" s="17">
        <v>0.40712969302018298</v>
      </c>
      <c r="Z11" s="17">
        <v>0.39716609739563602</v>
      </c>
      <c r="AA11" s="17">
        <v>0.34281823172036802</v>
      </c>
      <c r="AB11" s="17">
        <v>0.429922992901699</v>
      </c>
      <c r="AC11" s="17">
        <v>0.40607090552666802</v>
      </c>
      <c r="AD11" s="17">
        <v>0.48327227727743599</v>
      </c>
      <c r="AE11" s="17"/>
      <c r="AF11" s="17">
        <v>0.38823498973321402</v>
      </c>
      <c r="AG11" s="17">
        <v>0.36870801646375301</v>
      </c>
      <c r="AH11" s="17"/>
      <c r="AI11" s="17">
        <v>0.37111500358428301</v>
      </c>
      <c r="AJ11" s="17">
        <v>0.38582531259862501</v>
      </c>
      <c r="AK11" s="17"/>
      <c r="AL11" s="17">
        <v>0.46189602581648898</v>
      </c>
      <c r="AM11" s="17">
        <v>0.375125811013718</v>
      </c>
      <c r="AN11" s="17"/>
      <c r="AO11" s="17">
        <v>0.40565765722965902</v>
      </c>
      <c r="AP11" s="17">
        <v>0.37460135873780598</v>
      </c>
    </row>
    <row r="12" spans="2:42" ht="43.5" x14ac:dyDescent="0.35">
      <c r="B12" s="18" t="s">
        <v>56</v>
      </c>
      <c r="C12" s="17">
        <v>0.147944337297363</v>
      </c>
      <c r="D12" s="17">
        <v>0.12430446814780501</v>
      </c>
      <c r="E12" s="17">
        <v>0.168680247511378</v>
      </c>
      <c r="F12" s="17"/>
      <c r="G12" s="17">
        <v>0.154938182996085</v>
      </c>
      <c r="H12" s="17">
        <v>0.142104675580004</v>
      </c>
      <c r="I12" s="17">
        <v>0.181755904771949</v>
      </c>
      <c r="J12" s="17">
        <v>0.19006286711619799</v>
      </c>
      <c r="K12" s="17">
        <v>0.14156666851602501</v>
      </c>
      <c r="L12" s="17">
        <v>9.0559126817092106E-2</v>
      </c>
      <c r="M12" s="17"/>
      <c r="N12" s="17">
        <v>9.0649836170568196E-2</v>
      </c>
      <c r="O12" s="17">
        <v>0.14313705261540999</v>
      </c>
      <c r="P12" s="17">
        <v>0.14011355165740999</v>
      </c>
      <c r="Q12" s="17">
        <v>0.22091425572404899</v>
      </c>
      <c r="R12" s="17"/>
      <c r="S12" s="17">
        <v>0.14871740642827799</v>
      </c>
      <c r="T12" s="17">
        <v>0.15951965144823799</v>
      </c>
      <c r="U12" s="17">
        <v>0.13112570468621801</v>
      </c>
      <c r="V12" s="17">
        <v>0.14281149020145401</v>
      </c>
      <c r="W12" s="17">
        <v>0.108807511660761</v>
      </c>
      <c r="X12" s="17">
        <v>0.128824061665891</v>
      </c>
      <c r="Y12" s="17">
        <v>0.15734714856685</v>
      </c>
      <c r="Z12" s="17">
        <v>0.12977427863097399</v>
      </c>
      <c r="AA12" s="17">
        <v>0.19100337935257899</v>
      </c>
      <c r="AB12" s="17">
        <v>0.166683116202158</v>
      </c>
      <c r="AC12" s="17">
        <v>0.14979200728303599</v>
      </c>
      <c r="AD12" s="17">
        <v>8.5043728665157803E-2</v>
      </c>
      <c r="AE12" s="17"/>
      <c r="AF12" s="17">
        <v>0.140571731557282</v>
      </c>
      <c r="AG12" s="17">
        <v>0.159205246447362</v>
      </c>
      <c r="AH12" s="17"/>
      <c r="AI12" s="17">
        <v>0.10723365364555899</v>
      </c>
      <c r="AJ12" s="17">
        <v>0.16629801531558699</v>
      </c>
      <c r="AK12" s="17"/>
      <c r="AL12" s="17">
        <v>8.52031086008459E-2</v>
      </c>
      <c r="AM12" s="17">
        <v>0.15271238971235199</v>
      </c>
      <c r="AN12" s="17"/>
      <c r="AO12" s="17">
        <v>0.126364703243</v>
      </c>
      <c r="AP12" s="17">
        <v>0.153827381232086</v>
      </c>
    </row>
    <row r="13" spans="2:42" ht="58" x14ac:dyDescent="0.35">
      <c r="B13" s="18" t="s">
        <v>57</v>
      </c>
      <c r="C13" s="19">
        <v>3.49563823906043E-2</v>
      </c>
      <c r="D13" s="19">
        <v>2.88278417748201E-2</v>
      </c>
      <c r="E13" s="19">
        <v>4.1193134903954397E-2</v>
      </c>
      <c r="F13" s="19"/>
      <c r="G13" s="19">
        <v>4.7463129274914799E-2</v>
      </c>
      <c r="H13" s="19">
        <v>4.2413098073507398E-2</v>
      </c>
      <c r="I13" s="19">
        <v>4.5750369403668903E-2</v>
      </c>
      <c r="J13" s="19">
        <v>4.06827541910472E-2</v>
      </c>
      <c r="K13" s="19">
        <v>2.6158453527611002E-2</v>
      </c>
      <c r="L13" s="19">
        <v>1.2952493707280299E-2</v>
      </c>
      <c r="M13" s="19"/>
      <c r="N13" s="19">
        <v>1.5200782091650799E-2</v>
      </c>
      <c r="O13" s="19">
        <v>3.3962209652602597E-2</v>
      </c>
      <c r="P13" s="19">
        <v>2.3578708674294398E-2</v>
      </c>
      <c r="Q13" s="19">
        <v>6.6458902414629706E-2</v>
      </c>
      <c r="R13" s="19"/>
      <c r="S13" s="19">
        <v>2.3321522497547299E-2</v>
      </c>
      <c r="T13" s="19">
        <v>5.71237965623137E-2</v>
      </c>
      <c r="U13" s="19">
        <v>2.9072990306198199E-2</v>
      </c>
      <c r="V13" s="19">
        <v>3.4142781098180398E-2</v>
      </c>
      <c r="W13" s="19">
        <v>2.2248146053510401E-2</v>
      </c>
      <c r="X13" s="19">
        <v>3.1776031223374503E-2</v>
      </c>
      <c r="Y13" s="19">
        <v>3.4678460233771802E-2</v>
      </c>
      <c r="Z13" s="19">
        <v>2.56119721442125E-2</v>
      </c>
      <c r="AA13" s="19">
        <v>5.2352383960184601E-2</v>
      </c>
      <c r="AB13" s="19">
        <v>1.1313441165665799E-2</v>
      </c>
      <c r="AC13" s="19">
        <v>5.2114686809224799E-2</v>
      </c>
      <c r="AD13" s="19">
        <v>4.2474050150304303E-2</v>
      </c>
      <c r="AE13" s="19"/>
      <c r="AF13" s="19">
        <v>2.68067521491646E-2</v>
      </c>
      <c r="AG13" s="19">
        <v>4.6265759342706998E-2</v>
      </c>
      <c r="AH13" s="19"/>
      <c r="AI13" s="19">
        <v>1.7620077335549399E-2</v>
      </c>
      <c r="AJ13" s="19">
        <v>4.27721430820142E-2</v>
      </c>
      <c r="AK13" s="19"/>
      <c r="AL13" s="19">
        <v>1.1554702131338799E-2</v>
      </c>
      <c r="AM13" s="19">
        <v>3.6734805293584402E-2</v>
      </c>
      <c r="AN13" s="19"/>
      <c r="AO13" s="19">
        <v>3.2905714233989802E-2</v>
      </c>
      <c r="AP13" s="19">
        <v>3.5515435932963198E-2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0"/>
  <sheetViews>
    <sheetView showGridLines="0" workbookViewId="0">
      <pane xSplit="2" topLeftCell="J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76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62</v>
      </c>
      <c r="D6" s="20" t="s">
        <v>63</v>
      </c>
      <c r="E6" s="20" t="s">
        <v>64</v>
      </c>
      <c r="F6" s="20" t="s">
        <v>65</v>
      </c>
      <c r="G6" s="20" t="s">
        <v>66</v>
      </c>
      <c r="H6" s="20" t="s">
        <v>67</v>
      </c>
      <c r="I6" s="20" t="s">
        <v>68</v>
      </c>
    </row>
    <row r="7" spans="2:10" ht="29" x14ac:dyDescent="0.35">
      <c r="B7" s="18" t="s">
        <v>69</v>
      </c>
      <c r="C7" s="17">
        <v>0.225687848182901</v>
      </c>
      <c r="D7" s="17">
        <v>0.21669615631014</v>
      </c>
      <c r="E7" s="17">
        <v>0.20593297747858899</v>
      </c>
      <c r="F7" s="17">
        <v>0.21098748603610201</v>
      </c>
      <c r="G7" s="17">
        <v>0.10751049615174001</v>
      </c>
      <c r="H7" s="17">
        <v>0.18545375748243401</v>
      </c>
      <c r="I7" s="17">
        <v>0.16301725906630599</v>
      </c>
    </row>
    <row r="8" spans="2:10" x14ac:dyDescent="0.35">
      <c r="B8" s="18" t="s">
        <v>70</v>
      </c>
      <c r="C8" s="17">
        <v>0.28668029964253899</v>
      </c>
      <c r="D8" s="17">
        <v>0.26237296479078498</v>
      </c>
      <c r="E8" s="17">
        <v>0.20943467097117599</v>
      </c>
      <c r="F8" s="17">
        <v>0.188201754370247</v>
      </c>
      <c r="G8" s="17">
        <v>0.173452069255363</v>
      </c>
      <c r="H8" s="17">
        <v>0.18231998449349801</v>
      </c>
      <c r="I8" s="17">
        <v>0.167174210312342</v>
      </c>
    </row>
    <row r="9" spans="2:10" x14ac:dyDescent="0.35">
      <c r="B9" s="18" t="s">
        <v>71</v>
      </c>
      <c r="C9" s="17">
        <v>0.31698907936391402</v>
      </c>
      <c r="D9" s="17">
        <v>0.28468406370340099</v>
      </c>
      <c r="E9" s="17">
        <v>0.33158018854867199</v>
      </c>
      <c r="F9" s="17">
        <v>0.30101829081467402</v>
      </c>
      <c r="G9" s="17">
        <v>0.49740620418040798</v>
      </c>
      <c r="H9" s="17">
        <v>0.43860155539935303</v>
      </c>
      <c r="I9" s="17">
        <v>0.40713972369554402</v>
      </c>
    </row>
    <row r="10" spans="2:10" ht="29" x14ac:dyDescent="0.35">
      <c r="B10" s="18" t="s">
        <v>72</v>
      </c>
      <c r="C10" s="17">
        <v>7.7938180059061099E-2</v>
      </c>
      <c r="D10" s="17">
        <v>5.8531260621994402E-2</v>
      </c>
      <c r="E10" s="17">
        <v>0.107719666987557</v>
      </c>
      <c r="F10" s="17">
        <v>5.2837928953605201E-2</v>
      </c>
      <c r="G10" s="17">
        <v>6.6205026700857997E-2</v>
      </c>
      <c r="H10" s="17">
        <v>7.14263074563707E-2</v>
      </c>
      <c r="I10" s="17">
        <v>4.7292844619432201E-2</v>
      </c>
    </row>
    <row r="11" spans="2:10" ht="29" x14ac:dyDescent="0.35">
      <c r="B11" s="18" t="s">
        <v>73</v>
      </c>
      <c r="C11" s="17">
        <v>2.11893284397748E-2</v>
      </c>
      <c r="D11" s="17">
        <v>1.49329965578393E-2</v>
      </c>
      <c r="E11" s="17">
        <v>3.28302409973322E-2</v>
      </c>
      <c r="F11" s="17">
        <v>1.6733274416943701E-2</v>
      </c>
      <c r="G11" s="17">
        <v>1.60189272637201E-2</v>
      </c>
      <c r="H11" s="17">
        <v>1.80223770252609E-2</v>
      </c>
      <c r="I11" s="17">
        <v>1.2814560585422199E-2</v>
      </c>
    </row>
    <row r="12" spans="2:10" x14ac:dyDescent="0.35">
      <c r="B12" s="18" t="s">
        <v>74</v>
      </c>
      <c r="C12" s="17">
        <v>6.2962558477574704E-2</v>
      </c>
      <c r="D12" s="17">
        <v>0.15225166351576599</v>
      </c>
      <c r="E12" s="17">
        <v>0.10467272898881599</v>
      </c>
      <c r="F12" s="17">
        <v>0.216283284709543</v>
      </c>
      <c r="G12" s="17">
        <v>0.129195017818272</v>
      </c>
      <c r="H12" s="17">
        <v>9.4901616034810801E-2</v>
      </c>
      <c r="I12" s="17">
        <v>0.19155612000158101</v>
      </c>
    </row>
    <row r="13" spans="2:10" x14ac:dyDescent="0.35">
      <c r="B13" s="18" t="s">
        <v>75</v>
      </c>
      <c r="C13" s="17">
        <v>8.5527058342354193E-3</v>
      </c>
      <c r="D13" s="17">
        <v>1.0530894500074699E-2</v>
      </c>
      <c r="E13" s="17">
        <v>7.8295260278583908E-3</v>
      </c>
      <c r="F13" s="17">
        <v>1.3937980698885801E-2</v>
      </c>
      <c r="G13" s="17">
        <v>1.0212258629638499E-2</v>
      </c>
      <c r="H13" s="17">
        <v>9.2744021082724892E-3</v>
      </c>
      <c r="I13" s="17">
        <v>1.1005281719374E-2</v>
      </c>
    </row>
    <row r="14" spans="2:10" x14ac:dyDescent="0.35">
      <c r="B14" s="16"/>
      <c r="C14" s="16"/>
      <c r="D14" s="16"/>
      <c r="E14" s="16"/>
      <c r="F14" s="16"/>
      <c r="G14" s="16"/>
      <c r="H14" s="16"/>
      <c r="I14" s="16"/>
    </row>
    <row r="15" spans="2:10" x14ac:dyDescent="0.35">
      <c r="B15" t="s">
        <v>60</v>
      </c>
    </row>
    <row r="16" spans="2:10" x14ac:dyDescent="0.35">
      <c r="B16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0.225687848182901</v>
      </c>
      <c r="D9" s="17">
        <v>0.196296842251999</v>
      </c>
      <c r="E9" s="17">
        <v>0.25401411801985802</v>
      </c>
      <c r="F9" s="17"/>
      <c r="G9" s="17">
        <v>0.20953940272706301</v>
      </c>
      <c r="H9" s="17">
        <v>0.21275443107729999</v>
      </c>
      <c r="I9" s="17">
        <v>0.27357867354393001</v>
      </c>
      <c r="J9" s="17">
        <v>0.26317129793772198</v>
      </c>
      <c r="K9" s="17">
        <v>0.22697415414904001</v>
      </c>
      <c r="L9" s="17">
        <v>0.17674422947274299</v>
      </c>
      <c r="M9" s="17"/>
      <c r="N9" s="17">
        <v>0.18130534505785501</v>
      </c>
      <c r="O9" s="17">
        <v>0.22490788656169</v>
      </c>
      <c r="P9" s="17">
        <v>0.210261218805567</v>
      </c>
      <c r="Q9" s="17">
        <v>0.289671096504732</v>
      </c>
      <c r="R9" s="17"/>
      <c r="S9" s="17">
        <v>0.199672038394305</v>
      </c>
      <c r="T9" s="17">
        <v>0.23102942467051499</v>
      </c>
      <c r="U9" s="17">
        <v>0.22458955602441699</v>
      </c>
      <c r="V9" s="17">
        <v>0.182683544508951</v>
      </c>
      <c r="W9" s="17">
        <v>0.208849480797686</v>
      </c>
      <c r="X9" s="17">
        <v>0.232836559511894</v>
      </c>
      <c r="Y9" s="17">
        <v>0.28628572054068302</v>
      </c>
      <c r="Z9" s="17">
        <v>0.199086839363499</v>
      </c>
      <c r="AA9" s="17">
        <v>0.22109198714174999</v>
      </c>
      <c r="AB9" s="17">
        <v>0.22582036778418099</v>
      </c>
      <c r="AC9" s="17">
        <v>0.251497873305016</v>
      </c>
      <c r="AD9" s="17">
        <v>0.32124836957048902</v>
      </c>
      <c r="AE9" s="17"/>
      <c r="AF9" s="17">
        <v>0.23444620214447701</v>
      </c>
      <c r="AG9" s="17">
        <v>0.21509537510305601</v>
      </c>
      <c r="AH9" s="17"/>
      <c r="AI9" s="17">
        <v>0.18877179026318899</v>
      </c>
      <c r="AJ9" s="17">
        <v>0.24233078757825799</v>
      </c>
      <c r="AK9" s="17"/>
      <c r="AL9" s="17">
        <v>0.175283728542834</v>
      </c>
      <c r="AM9" s="17">
        <v>0.22951833555728299</v>
      </c>
      <c r="AN9" s="17"/>
      <c r="AO9" s="17">
        <v>0.218838315937702</v>
      </c>
      <c r="AP9" s="17">
        <v>0.227555168964584</v>
      </c>
    </row>
    <row r="10" spans="2:42" x14ac:dyDescent="0.35">
      <c r="B10" s="18" t="s">
        <v>70</v>
      </c>
      <c r="C10" s="17">
        <v>0.28668029964253899</v>
      </c>
      <c r="D10" s="17">
        <v>0.27299101384595698</v>
      </c>
      <c r="E10" s="17">
        <v>0.30017416538943797</v>
      </c>
      <c r="F10" s="17"/>
      <c r="G10" s="17">
        <v>0.27723602489532501</v>
      </c>
      <c r="H10" s="17">
        <v>0.317875253741149</v>
      </c>
      <c r="I10" s="17">
        <v>0.339906192757506</v>
      </c>
      <c r="J10" s="17">
        <v>0.28173872188311899</v>
      </c>
      <c r="K10" s="17">
        <v>0.315921605807784</v>
      </c>
      <c r="L10" s="17">
        <v>0.20854699477474001</v>
      </c>
      <c r="M10" s="17"/>
      <c r="N10" s="17">
        <v>0.296977904179754</v>
      </c>
      <c r="O10" s="17">
        <v>0.29475230102484301</v>
      </c>
      <c r="P10" s="17">
        <v>0.29952433462868899</v>
      </c>
      <c r="Q10" s="17">
        <v>0.25582807824334902</v>
      </c>
      <c r="R10" s="17"/>
      <c r="S10" s="17">
        <v>0.28610996420582502</v>
      </c>
      <c r="T10" s="17">
        <v>0.27044203945100898</v>
      </c>
      <c r="U10" s="17">
        <v>0.28510993956939601</v>
      </c>
      <c r="V10" s="17">
        <v>0.29800513526646599</v>
      </c>
      <c r="W10" s="17">
        <v>0.33505896862779</v>
      </c>
      <c r="X10" s="17">
        <v>0.27338724214059301</v>
      </c>
      <c r="Y10" s="17">
        <v>0.26049660143688003</v>
      </c>
      <c r="Z10" s="17">
        <v>0.32590866811609898</v>
      </c>
      <c r="AA10" s="17">
        <v>0.26503154018820102</v>
      </c>
      <c r="AB10" s="17">
        <v>0.33208189394341697</v>
      </c>
      <c r="AC10" s="17">
        <v>0.28710220273466602</v>
      </c>
      <c r="AD10" s="17">
        <v>0.21662445868918501</v>
      </c>
      <c r="AE10" s="17"/>
      <c r="AF10" s="17">
        <v>0.30961778244643401</v>
      </c>
      <c r="AG10" s="17">
        <v>0.25751113736504899</v>
      </c>
      <c r="AH10" s="17"/>
      <c r="AI10" s="17">
        <v>0.30424702820807098</v>
      </c>
      <c r="AJ10" s="17">
        <v>0.278760656664226</v>
      </c>
      <c r="AK10" s="17"/>
      <c r="AL10" s="17">
        <v>0.35207917864817101</v>
      </c>
      <c r="AM10" s="17">
        <v>0.28171027770546903</v>
      </c>
      <c r="AN10" s="17"/>
      <c r="AO10" s="17">
        <v>0.30432900351747399</v>
      </c>
      <c r="AP10" s="17">
        <v>0.28186890663997</v>
      </c>
    </row>
    <row r="11" spans="2:42" x14ac:dyDescent="0.35">
      <c r="B11" s="18" t="s">
        <v>71</v>
      </c>
      <c r="C11" s="17">
        <v>0.31698907936391402</v>
      </c>
      <c r="D11" s="17">
        <v>0.34845043365755402</v>
      </c>
      <c r="E11" s="17">
        <v>0.28795513104458997</v>
      </c>
      <c r="F11" s="17"/>
      <c r="G11" s="17">
        <v>0.26574986339213802</v>
      </c>
      <c r="H11" s="17">
        <v>0.293455504597529</v>
      </c>
      <c r="I11" s="17">
        <v>0.274507109806233</v>
      </c>
      <c r="J11" s="17">
        <v>0.30470282041866897</v>
      </c>
      <c r="K11" s="17">
        <v>0.309766987396217</v>
      </c>
      <c r="L11" s="17">
        <v>0.41993817175533399</v>
      </c>
      <c r="M11" s="17"/>
      <c r="N11" s="17">
        <v>0.35330590758957398</v>
      </c>
      <c r="O11" s="17">
        <v>0.33409738645507497</v>
      </c>
      <c r="P11" s="17">
        <v>0.31065604249536699</v>
      </c>
      <c r="Q11" s="17">
        <v>0.26568565462113702</v>
      </c>
      <c r="R11" s="17"/>
      <c r="S11" s="17">
        <v>0.32759470333475899</v>
      </c>
      <c r="T11" s="17">
        <v>0.295433011520088</v>
      </c>
      <c r="U11" s="17">
        <v>0.29073029613027002</v>
      </c>
      <c r="V11" s="17">
        <v>0.361936900991502</v>
      </c>
      <c r="W11" s="17">
        <v>0.31456987265847303</v>
      </c>
      <c r="X11" s="17">
        <v>0.32663581459597402</v>
      </c>
      <c r="Y11" s="17">
        <v>0.29467614417753502</v>
      </c>
      <c r="Z11" s="17">
        <v>0.3170081060162</v>
      </c>
      <c r="AA11" s="17">
        <v>0.32651537384255802</v>
      </c>
      <c r="AB11" s="17">
        <v>0.32199927788756399</v>
      </c>
      <c r="AC11" s="17">
        <v>0.31523891340382199</v>
      </c>
      <c r="AD11" s="17">
        <v>0.28514045063322302</v>
      </c>
      <c r="AE11" s="17"/>
      <c r="AF11" s="17">
        <v>0.30603139795562201</v>
      </c>
      <c r="AG11" s="17">
        <v>0.33182270829111898</v>
      </c>
      <c r="AH11" s="17"/>
      <c r="AI11" s="17">
        <v>0.33786962120203001</v>
      </c>
      <c r="AJ11" s="17">
        <v>0.307575463394685</v>
      </c>
      <c r="AK11" s="17"/>
      <c r="AL11" s="17">
        <v>0.30807007512539503</v>
      </c>
      <c r="AM11" s="17">
        <v>0.31766688374521601</v>
      </c>
      <c r="AN11" s="17"/>
      <c r="AO11" s="17">
        <v>0.31560599125945099</v>
      </c>
      <c r="AP11" s="17">
        <v>0.31736613710565598</v>
      </c>
    </row>
    <row r="12" spans="2:42" ht="29" x14ac:dyDescent="0.35">
      <c r="B12" s="18" t="s">
        <v>72</v>
      </c>
      <c r="C12" s="17">
        <v>7.7938180059061099E-2</v>
      </c>
      <c r="D12" s="17">
        <v>9.79709362901863E-2</v>
      </c>
      <c r="E12" s="17">
        <v>5.7569169525656202E-2</v>
      </c>
      <c r="F12" s="17"/>
      <c r="G12" s="17">
        <v>0.129060665458862</v>
      </c>
      <c r="H12" s="17">
        <v>0.105955614967384</v>
      </c>
      <c r="I12" s="17">
        <v>5.6222534740895697E-2</v>
      </c>
      <c r="J12" s="17">
        <v>5.3833942271404901E-2</v>
      </c>
      <c r="K12" s="17">
        <v>6.3424961291083701E-2</v>
      </c>
      <c r="L12" s="17">
        <v>6.7836926853501595E-2</v>
      </c>
      <c r="M12" s="17"/>
      <c r="N12" s="17">
        <v>0.10467746546975</v>
      </c>
      <c r="O12" s="17">
        <v>7.7793770718362298E-2</v>
      </c>
      <c r="P12" s="17">
        <v>7.5969202989523796E-2</v>
      </c>
      <c r="Q12" s="17">
        <v>5.19816205393695E-2</v>
      </c>
      <c r="R12" s="17"/>
      <c r="S12" s="17">
        <v>0.10634288463168701</v>
      </c>
      <c r="T12" s="17">
        <v>8.9821741591778206E-2</v>
      </c>
      <c r="U12" s="17">
        <v>9.3106940707668104E-2</v>
      </c>
      <c r="V12" s="17">
        <v>7.4929479856067197E-2</v>
      </c>
      <c r="W12" s="17">
        <v>6.1752941300107299E-2</v>
      </c>
      <c r="X12" s="17">
        <v>6.3647100795053493E-2</v>
      </c>
      <c r="Y12" s="17">
        <v>7.89541075695189E-2</v>
      </c>
      <c r="Z12" s="17">
        <v>3.3130349927745599E-2</v>
      </c>
      <c r="AA12" s="17">
        <v>7.9327157201048298E-2</v>
      </c>
      <c r="AB12" s="17">
        <v>6.2079121522139097E-2</v>
      </c>
      <c r="AC12" s="17">
        <v>4.5072028808514103E-2</v>
      </c>
      <c r="AD12" s="17">
        <v>9.7297964991738803E-2</v>
      </c>
      <c r="AE12" s="17"/>
      <c r="AF12" s="17">
        <v>6.95485020064118E-2</v>
      </c>
      <c r="AG12" s="17">
        <v>8.9196577236351701E-2</v>
      </c>
      <c r="AH12" s="17"/>
      <c r="AI12" s="17">
        <v>9.9964682838245403E-2</v>
      </c>
      <c r="AJ12" s="17">
        <v>6.8007928252573499E-2</v>
      </c>
      <c r="AK12" s="17"/>
      <c r="AL12" s="17">
        <v>7.5731419079779594E-2</v>
      </c>
      <c r="AM12" s="17">
        <v>7.8105884011233695E-2</v>
      </c>
      <c r="AN12" s="17"/>
      <c r="AO12" s="17">
        <v>7.9665147200063999E-2</v>
      </c>
      <c r="AP12" s="17">
        <v>7.7467373949061794E-2</v>
      </c>
    </row>
    <row r="13" spans="2:42" ht="29" x14ac:dyDescent="0.35">
      <c r="B13" s="18" t="s">
        <v>73</v>
      </c>
      <c r="C13" s="17">
        <v>2.11893284397748E-2</v>
      </c>
      <c r="D13" s="17">
        <v>2.2813066664687898E-2</v>
      </c>
      <c r="E13" s="17">
        <v>1.9757693444281701E-2</v>
      </c>
      <c r="F13" s="17"/>
      <c r="G13" s="17">
        <v>4.83370219208702E-2</v>
      </c>
      <c r="H13" s="17">
        <v>3.70902742735763E-2</v>
      </c>
      <c r="I13" s="17">
        <v>1.6725829084740899E-2</v>
      </c>
      <c r="J13" s="17">
        <v>1.34997539361798E-2</v>
      </c>
      <c r="K13" s="17">
        <v>5.9515356097736101E-3</v>
      </c>
      <c r="L13" s="17">
        <v>1.01337258734436E-2</v>
      </c>
      <c r="M13" s="17"/>
      <c r="N13" s="17">
        <v>3.5826959076560402E-2</v>
      </c>
      <c r="O13" s="17">
        <v>8.4144597171319693E-3</v>
      </c>
      <c r="P13" s="17">
        <v>2.58190106825213E-2</v>
      </c>
      <c r="Q13" s="17">
        <v>1.35380849897631E-2</v>
      </c>
      <c r="R13" s="17"/>
      <c r="S13" s="17">
        <v>3.09528788642335E-2</v>
      </c>
      <c r="T13" s="17">
        <v>2.9562594699344601E-2</v>
      </c>
      <c r="U13" s="17">
        <v>7.6746736945395204E-3</v>
      </c>
      <c r="V13" s="17">
        <v>1.61275818471006E-2</v>
      </c>
      <c r="W13" s="17">
        <v>3.6923065822543802E-2</v>
      </c>
      <c r="X13" s="17">
        <v>1.1560381729127499E-2</v>
      </c>
      <c r="Y13" s="17">
        <v>8.9205078934416499E-3</v>
      </c>
      <c r="Z13" s="17">
        <v>4.39701704725372E-2</v>
      </c>
      <c r="AA13" s="17">
        <v>2.0368463600989199E-2</v>
      </c>
      <c r="AB13" s="17">
        <v>1.3648214367232901E-2</v>
      </c>
      <c r="AC13" s="17">
        <v>1.9051216346474401E-2</v>
      </c>
      <c r="AD13" s="17">
        <v>1.4447495367086E-2</v>
      </c>
      <c r="AE13" s="17"/>
      <c r="AF13" s="17">
        <v>2.0619386446529501E-2</v>
      </c>
      <c r="AG13" s="17">
        <v>2.2146198280036701E-2</v>
      </c>
      <c r="AH13" s="17"/>
      <c r="AI13" s="17">
        <v>2.7447884281173101E-2</v>
      </c>
      <c r="AJ13" s="17">
        <v>1.8367771333179499E-2</v>
      </c>
      <c r="AK13" s="17"/>
      <c r="AL13" s="17">
        <v>2.47927524410737E-2</v>
      </c>
      <c r="AM13" s="17">
        <v>2.0915484352424699E-2</v>
      </c>
      <c r="AN13" s="17"/>
      <c r="AO13" s="17">
        <v>2.11434266377587E-2</v>
      </c>
      <c r="AP13" s="17">
        <v>2.1201842197758999E-2</v>
      </c>
    </row>
    <row r="14" spans="2:42" x14ac:dyDescent="0.35">
      <c r="B14" s="18" t="s">
        <v>74</v>
      </c>
      <c r="C14" s="17">
        <v>6.2962558477574704E-2</v>
      </c>
      <c r="D14" s="17">
        <v>5.1492070774316202E-2</v>
      </c>
      <c r="E14" s="17">
        <v>7.3924399598050694E-2</v>
      </c>
      <c r="F14" s="17"/>
      <c r="G14" s="17">
        <v>3.2558559854874498E-2</v>
      </c>
      <c r="H14" s="17">
        <v>2.4084910841805401E-2</v>
      </c>
      <c r="I14" s="17">
        <v>3.233055732871E-2</v>
      </c>
      <c r="J14" s="17">
        <v>8.1058851805435997E-2</v>
      </c>
      <c r="K14" s="17">
        <v>7.5673834405785803E-2</v>
      </c>
      <c r="L14" s="17">
        <v>0.116799951270237</v>
      </c>
      <c r="M14" s="17"/>
      <c r="N14" s="17">
        <v>2.3430085365388799E-2</v>
      </c>
      <c r="O14" s="17">
        <v>4.8054426304313898E-2</v>
      </c>
      <c r="P14" s="17">
        <v>6.8901790455857606E-2</v>
      </c>
      <c r="Q14" s="17">
        <v>0.115408208479393</v>
      </c>
      <c r="R14" s="17"/>
      <c r="S14" s="17">
        <v>3.3703677903019598E-2</v>
      </c>
      <c r="T14" s="17">
        <v>7.5594140597287404E-2</v>
      </c>
      <c r="U14" s="17">
        <v>8.6152613023096902E-2</v>
      </c>
      <c r="V14" s="17">
        <v>5.9001922781159698E-2</v>
      </c>
      <c r="W14" s="17">
        <v>3.3396754019716597E-2</v>
      </c>
      <c r="X14" s="17">
        <v>7.9967206811624197E-2</v>
      </c>
      <c r="Y14" s="17">
        <v>6.2617878622841003E-2</v>
      </c>
      <c r="Z14" s="17">
        <v>6.60008131586131E-2</v>
      </c>
      <c r="AA14" s="17">
        <v>8.1646756383416397E-2</v>
      </c>
      <c r="AB14" s="17">
        <v>4.4371124495464903E-2</v>
      </c>
      <c r="AC14" s="17">
        <v>8.2037765401507895E-2</v>
      </c>
      <c r="AD14" s="17">
        <v>6.5241260748277505E-2</v>
      </c>
      <c r="AE14" s="17"/>
      <c r="AF14" s="17">
        <v>5.6596874663670103E-2</v>
      </c>
      <c r="AG14" s="17">
        <v>6.9839090637050905E-2</v>
      </c>
      <c r="AH14" s="17"/>
      <c r="AI14" s="17">
        <v>3.3878743803550597E-2</v>
      </c>
      <c r="AJ14" s="17">
        <v>7.6074472161812096E-2</v>
      </c>
      <c r="AK14" s="17"/>
      <c r="AL14" s="17">
        <v>5.0073367000022198E-2</v>
      </c>
      <c r="AM14" s="17">
        <v>6.3942079309866201E-2</v>
      </c>
      <c r="AN14" s="17"/>
      <c r="AO14" s="17">
        <v>5.0118813276608401E-2</v>
      </c>
      <c r="AP14" s="17">
        <v>6.6464022733795397E-2</v>
      </c>
    </row>
    <row r="15" spans="2:42" x14ac:dyDescent="0.35">
      <c r="B15" s="18" t="s">
        <v>75</v>
      </c>
      <c r="C15" s="19">
        <v>8.5527058342354193E-3</v>
      </c>
      <c r="D15" s="19">
        <v>9.9856365152986293E-3</v>
      </c>
      <c r="E15" s="19">
        <v>6.6053229781251601E-3</v>
      </c>
      <c r="F15" s="19"/>
      <c r="G15" s="19">
        <v>3.75184617508676E-2</v>
      </c>
      <c r="H15" s="19">
        <v>8.7840105012568295E-3</v>
      </c>
      <c r="I15" s="19">
        <v>6.7291027379839299E-3</v>
      </c>
      <c r="J15" s="19">
        <v>1.99461174746926E-3</v>
      </c>
      <c r="K15" s="19">
        <v>2.2869213403165201E-3</v>
      </c>
      <c r="L15" s="19">
        <v>0</v>
      </c>
      <c r="M15" s="19"/>
      <c r="N15" s="19">
        <v>4.4763332611177801E-3</v>
      </c>
      <c r="O15" s="19">
        <v>1.1979769218583401E-2</v>
      </c>
      <c r="P15" s="19">
        <v>8.8683999424738792E-3</v>
      </c>
      <c r="Q15" s="19">
        <v>7.8872566222567501E-3</v>
      </c>
      <c r="R15" s="19"/>
      <c r="S15" s="19">
        <v>1.56238526661711E-2</v>
      </c>
      <c r="T15" s="19">
        <v>8.1170474699773301E-3</v>
      </c>
      <c r="U15" s="19">
        <v>1.26359808506118E-2</v>
      </c>
      <c r="V15" s="19">
        <v>7.3154347487542296E-3</v>
      </c>
      <c r="W15" s="19">
        <v>9.4489167736827601E-3</v>
      </c>
      <c r="X15" s="19">
        <v>1.19656944157334E-2</v>
      </c>
      <c r="Y15" s="19">
        <v>8.0490397591006096E-3</v>
      </c>
      <c r="Z15" s="19">
        <v>1.48950529453067E-2</v>
      </c>
      <c r="AA15" s="19">
        <v>6.0187216420375103E-3</v>
      </c>
      <c r="AB15" s="19">
        <v>0</v>
      </c>
      <c r="AC15" s="19">
        <v>0</v>
      </c>
      <c r="AD15" s="19">
        <v>0</v>
      </c>
      <c r="AE15" s="19"/>
      <c r="AF15" s="19">
        <v>3.13985433685555E-3</v>
      </c>
      <c r="AG15" s="19">
        <v>1.4388913087335999E-2</v>
      </c>
      <c r="AH15" s="19"/>
      <c r="AI15" s="19">
        <v>7.8202494037408494E-3</v>
      </c>
      <c r="AJ15" s="19">
        <v>8.8829206152657401E-3</v>
      </c>
      <c r="AK15" s="19"/>
      <c r="AL15" s="19">
        <v>1.39694791627242E-2</v>
      </c>
      <c r="AM15" s="19">
        <v>8.14105531850709E-3</v>
      </c>
      <c r="AN15" s="19"/>
      <c r="AO15" s="19">
        <v>1.0299302170942101E-2</v>
      </c>
      <c r="AP15" s="19">
        <v>8.0765484091749901E-3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P20"/>
  <sheetViews>
    <sheetView showGridLines="0" zoomScale="90" workbookViewId="0">
      <pane xSplit="2" topLeftCell="S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0.21669615631014</v>
      </c>
      <c r="D9" s="17">
        <v>0.1819195826177</v>
      </c>
      <c r="E9" s="17">
        <v>0.25007754962168999</v>
      </c>
      <c r="F9" s="17"/>
      <c r="G9" s="17">
        <v>0.22419173506350101</v>
      </c>
      <c r="H9" s="17">
        <v>0.21218962851495601</v>
      </c>
      <c r="I9" s="17">
        <v>0.26390827751005302</v>
      </c>
      <c r="J9" s="17">
        <v>0.23987322442898601</v>
      </c>
      <c r="K9" s="17">
        <v>0.206966350200085</v>
      </c>
      <c r="L9" s="17">
        <v>0.16461229443649</v>
      </c>
      <c r="M9" s="17"/>
      <c r="N9" s="17">
        <v>0.18046286732389499</v>
      </c>
      <c r="O9" s="17">
        <v>0.217045948420027</v>
      </c>
      <c r="P9" s="17">
        <v>0.19379615243781101</v>
      </c>
      <c r="Q9" s="17">
        <v>0.278506076502266</v>
      </c>
      <c r="R9" s="17"/>
      <c r="S9" s="17">
        <v>0.198989256297292</v>
      </c>
      <c r="T9" s="17">
        <v>0.207572868262066</v>
      </c>
      <c r="U9" s="17">
        <v>0.25285980499404298</v>
      </c>
      <c r="V9" s="17">
        <v>0.18906321418048</v>
      </c>
      <c r="W9" s="17">
        <v>0.17890585202592801</v>
      </c>
      <c r="X9" s="17">
        <v>0.22140468406675501</v>
      </c>
      <c r="Y9" s="17">
        <v>0.26877605876189598</v>
      </c>
      <c r="Z9" s="17">
        <v>0.21226350327322599</v>
      </c>
      <c r="AA9" s="17">
        <v>0.20134908165882701</v>
      </c>
      <c r="AB9" s="17">
        <v>0.21613665307594199</v>
      </c>
      <c r="AC9" s="17">
        <v>0.25916534960744297</v>
      </c>
      <c r="AD9" s="17">
        <v>0.25374713744738497</v>
      </c>
      <c r="AE9" s="17"/>
      <c r="AF9" s="17">
        <v>0.22089928360343999</v>
      </c>
      <c r="AG9" s="17">
        <v>0.211135951845634</v>
      </c>
      <c r="AH9" s="17"/>
      <c r="AI9" s="17">
        <v>0.205892043530433</v>
      </c>
      <c r="AJ9" s="17">
        <v>0.22156699584030701</v>
      </c>
      <c r="AK9" s="17"/>
      <c r="AL9" s="17">
        <v>0.19826823465855001</v>
      </c>
      <c r="AM9" s="17">
        <v>0.218096595832278</v>
      </c>
      <c r="AN9" s="17"/>
      <c r="AO9" s="17">
        <v>0.22928579332069299</v>
      </c>
      <c r="AP9" s="17">
        <v>0.213263967077054</v>
      </c>
    </row>
    <row r="10" spans="2:42" x14ac:dyDescent="0.35">
      <c r="B10" s="18" t="s">
        <v>70</v>
      </c>
      <c r="C10" s="17">
        <v>0.26237296479078498</v>
      </c>
      <c r="D10" s="17">
        <v>0.270655262659729</v>
      </c>
      <c r="E10" s="17">
        <v>0.25430859632482899</v>
      </c>
      <c r="F10" s="17"/>
      <c r="G10" s="17">
        <v>0.25898336192158999</v>
      </c>
      <c r="H10" s="17">
        <v>0.27586673442118997</v>
      </c>
      <c r="I10" s="17">
        <v>0.33614926781230398</v>
      </c>
      <c r="J10" s="17">
        <v>0.28511100997731198</v>
      </c>
      <c r="K10" s="17">
        <v>0.307562269022504</v>
      </c>
      <c r="L10" s="17">
        <v>0.14472990934576099</v>
      </c>
      <c r="M10" s="17"/>
      <c r="N10" s="17">
        <v>0.26541434775663703</v>
      </c>
      <c r="O10" s="17">
        <v>0.26241830762994101</v>
      </c>
      <c r="P10" s="17">
        <v>0.29483549236323697</v>
      </c>
      <c r="Q10" s="17">
        <v>0.22859270929733999</v>
      </c>
      <c r="R10" s="17"/>
      <c r="S10" s="17">
        <v>0.24628843069946499</v>
      </c>
      <c r="T10" s="17">
        <v>0.236404404721097</v>
      </c>
      <c r="U10" s="17">
        <v>0.20013817344396601</v>
      </c>
      <c r="V10" s="17">
        <v>0.26094424329899601</v>
      </c>
      <c r="W10" s="17">
        <v>0.30675124277711302</v>
      </c>
      <c r="X10" s="17">
        <v>0.25383620990489197</v>
      </c>
      <c r="Y10" s="17">
        <v>0.22730483262652701</v>
      </c>
      <c r="Z10" s="17">
        <v>0.24820216306453199</v>
      </c>
      <c r="AA10" s="17">
        <v>0.31688518336128002</v>
      </c>
      <c r="AB10" s="17">
        <v>0.28188529101341497</v>
      </c>
      <c r="AC10" s="17">
        <v>0.30774564228812701</v>
      </c>
      <c r="AD10" s="17">
        <v>0.32098893908007903</v>
      </c>
      <c r="AE10" s="17"/>
      <c r="AF10" s="17">
        <v>0.28367728829516597</v>
      </c>
      <c r="AG10" s="17">
        <v>0.234318048055044</v>
      </c>
      <c r="AH10" s="17"/>
      <c r="AI10" s="17">
        <v>0.27952420814463902</v>
      </c>
      <c r="AJ10" s="17">
        <v>0.25464063583209601</v>
      </c>
      <c r="AK10" s="17"/>
      <c r="AL10" s="17">
        <v>0.30483780656384202</v>
      </c>
      <c r="AM10" s="17">
        <v>0.25914582698085198</v>
      </c>
      <c r="AN10" s="17"/>
      <c r="AO10" s="17">
        <v>0.28339226831335301</v>
      </c>
      <c r="AP10" s="17">
        <v>0.25664267827206799</v>
      </c>
    </row>
    <row r="11" spans="2:42" x14ac:dyDescent="0.35">
      <c r="B11" s="18" t="s">
        <v>71</v>
      </c>
      <c r="C11" s="17">
        <v>0.28468406370340099</v>
      </c>
      <c r="D11" s="17">
        <v>0.31589935533243102</v>
      </c>
      <c r="E11" s="17">
        <v>0.25503483934056898</v>
      </c>
      <c r="F11" s="17"/>
      <c r="G11" s="17">
        <v>0.250940334282926</v>
      </c>
      <c r="H11" s="17">
        <v>0.35401499005809001</v>
      </c>
      <c r="I11" s="17">
        <v>0.26317185831944101</v>
      </c>
      <c r="J11" s="17">
        <v>0.29827099495978099</v>
      </c>
      <c r="K11" s="17">
        <v>0.259085951862566</v>
      </c>
      <c r="L11" s="17">
        <v>0.27424493620880502</v>
      </c>
      <c r="M11" s="17"/>
      <c r="N11" s="17">
        <v>0.33283998462563102</v>
      </c>
      <c r="O11" s="17">
        <v>0.30292498720958599</v>
      </c>
      <c r="P11" s="17">
        <v>0.27295473015270899</v>
      </c>
      <c r="Q11" s="17">
        <v>0.222585003228188</v>
      </c>
      <c r="R11" s="17"/>
      <c r="S11" s="17">
        <v>0.30075430359696298</v>
      </c>
      <c r="T11" s="17">
        <v>0.28292452251118999</v>
      </c>
      <c r="U11" s="17">
        <v>0.26545824413843699</v>
      </c>
      <c r="V11" s="17">
        <v>0.30855424729804498</v>
      </c>
      <c r="W11" s="17">
        <v>0.29019968161094101</v>
      </c>
      <c r="X11" s="17">
        <v>0.33484776427326202</v>
      </c>
      <c r="Y11" s="17">
        <v>0.238566903318433</v>
      </c>
      <c r="Z11" s="17">
        <v>0.33114814031296602</v>
      </c>
      <c r="AA11" s="17">
        <v>0.25517465548495499</v>
      </c>
      <c r="AB11" s="17">
        <v>0.30158424213047602</v>
      </c>
      <c r="AC11" s="17">
        <v>0.22700481672894399</v>
      </c>
      <c r="AD11" s="17">
        <v>0.24808790870040201</v>
      </c>
      <c r="AE11" s="17"/>
      <c r="AF11" s="17">
        <v>0.27604439383814899</v>
      </c>
      <c r="AG11" s="17">
        <v>0.29713275104438303</v>
      </c>
      <c r="AH11" s="17"/>
      <c r="AI11" s="17">
        <v>0.30239023709014601</v>
      </c>
      <c r="AJ11" s="17">
        <v>0.27670155454058099</v>
      </c>
      <c r="AK11" s="17"/>
      <c r="AL11" s="17">
        <v>0.25294346561529102</v>
      </c>
      <c r="AM11" s="17">
        <v>0.28709620701827399</v>
      </c>
      <c r="AN11" s="17"/>
      <c r="AO11" s="17">
        <v>0.276805997877004</v>
      </c>
      <c r="AP11" s="17">
        <v>0.28683178350534799</v>
      </c>
    </row>
    <row r="12" spans="2:42" ht="29" x14ac:dyDescent="0.35">
      <c r="B12" s="18" t="s">
        <v>72</v>
      </c>
      <c r="C12" s="17">
        <v>5.8531260621994402E-2</v>
      </c>
      <c r="D12" s="17">
        <v>6.5253380339923894E-2</v>
      </c>
      <c r="E12" s="17">
        <v>5.1629789597887901E-2</v>
      </c>
      <c r="F12" s="17"/>
      <c r="G12" s="17">
        <v>0.14042426500583899</v>
      </c>
      <c r="H12" s="17">
        <v>9.2483861565752806E-2</v>
      </c>
      <c r="I12" s="17">
        <v>6.1342286204857002E-2</v>
      </c>
      <c r="J12" s="17">
        <v>3.00494593580494E-2</v>
      </c>
      <c r="K12" s="17">
        <v>2.14602653294419E-2</v>
      </c>
      <c r="L12" s="17">
        <v>2.1708331143908501E-2</v>
      </c>
      <c r="M12" s="17"/>
      <c r="N12" s="17">
        <v>7.99162489809742E-2</v>
      </c>
      <c r="O12" s="17">
        <v>4.3877739265812503E-2</v>
      </c>
      <c r="P12" s="17">
        <v>6.9793731013044397E-2</v>
      </c>
      <c r="Q12" s="17">
        <v>4.1525040240419898E-2</v>
      </c>
      <c r="R12" s="17"/>
      <c r="S12" s="17">
        <v>8.7134515998070206E-2</v>
      </c>
      <c r="T12" s="17">
        <v>6.5564397573961403E-2</v>
      </c>
      <c r="U12" s="17">
        <v>2.9613896825419001E-2</v>
      </c>
      <c r="V12" s="17">
        <v>5.38330641433497E-2</v>
      </c>
      <c r="W12" s="17">
        <v>6.9003629791696802E-2</v>
      </c>
      <c r="X12" s="17">
        <v>4.3907212781342603E-2</v>
      </c>
      <c r="Y12" s="17">
        <v>6.1561336005986997E-2</v>
      </c>
      <c r="Z12" s="17">
        <v>4.6693007307262301E-2</v>
      </c>
      <c r="AA12" s="17">
        <v>4.38700945997001E-2</v>
      </c>
      <c r="AB12" s="17">
        <v>6.1015162322102703E-2</v>
      </c>
      <c r="AC12" s="17">
        <v>4.0775164791745797E-2</v>
      </c>
      <c r="AD12" s="17">
        <v>8.8941148895718095E-2</v>
      </c>
      <c r="AE12" s="17"/>
      <c r="AF12" s="17">
        <v>5.5791014989011803E-2</v>
      </c>
      <c r="AG12" s="17">
        <v>6.1270607329278998E-2</v>
      </c>
      <c r="AH12" s="17"/>
      <c r="AI12" s="17">
        <v>7.6749883815568298E-2</v>
      </c>
      <c r="AJ12" s="17">
        <v>5.0317722699366303E-2</v>
      </c>
      <c r="AK12" s="17"/>
      <c r="AL12" s="17">
        <v>7.6858818599369702E-2</v>
      </c>
      <c r="AM12" s="17">
        <v>5.7138448289651103E-2</v>
      </c>
      <c r="AN12" s="17"/>
      <c r="AO12" s="17">
        <v>7.4087776368147396E-2</v>
      </c>
      <c r="AP12" s="17">
        <v>5.4290240344482897E-2</v>
      </c>
    </row>
    <row r="13" spans="2:42" ht="29" x14ac:dyDescent="0.35">
      <c r="B13" s="18" t="s">
        <v>73</v>
      </c>
      <c r="C13" s="17">
        <v>1.49329965578393E-2</v>
      </c>
      <c r="D13" s="17">
        <v>2.1461875774678601E-2</v>
      </c>
      <c r="E13" s="17">
        <v>8.6670975788357106E-3</v>
      </c>
      <c r="F13" s="17"/>
      <c r="G13" s="17">
        <v>4.2197995598746103E-2</v>
      </c>
      <c r="H13" s="17">
        <v>2.46022767226418E-2</v>
      </c>
      <c r="I13" s="17">
        <v>1.44052160247524E-2</v>
      </c>
      <c r="J13" s="17">
        <v>8.7437755643442593E-3</v>
      </c>
      <c r="K13" s="17">
        <v>1.9728317134311002E-3</v>
      </c>
      <c r="L13" s="17">
        <v>2.9403329231001102E-3</v>
      </c>
      <c r="M13" s="17"/>
      <c r="N13" s="17">
        <v>1.6249953088104702E-2</v>
      </c>
      <c r="O13" s="17">
        <v>1.25450204695915E-2</v>
      </c>
      <c r="P13" s="17">
        <v>1.76931602115919E-2</v>
      </c>
      <c r="Q13" s="17">
        <v>1.37611572742816E-2</v>
      </c>
      <c r="R13" s="17"/>
      <c r="S13" s="17">
        <v>3.10862731631758E-2</v>
      </c>
      <c r="T13" s="17">
        <v>1.6859019916434799E-2</v>
      </c>
      <c r="U13" s="17">
        <v>4.5586745091350401E-3</v>
      </c>
      <c r="V13" s="17">
        <v>8.4939511325169102E-3</v>
      </c>
      <c r="W13" s="17">
        <v>8.6656406154449108E-3</v>
      </c>
      <c r="X13" s="17">
        <v>1.13705143456305E-2</v>
      </c>
      <c r="Y13" s="17">
        <v>1.29277180902966E-2</v>
      </c>
      <c r="Z13" s="17">
        <v>3.57355205505583E-2</v>
      </c>
      <c r="AA13" s="17">
        <v>2.3090961136324799E-2</v>
      </c>
      <c r="AB13" s="17">
        <v>6.9990394775331201E-3</v>
      </c>
      <c r="AC13" s="17">
        <v>0</v>
      </c>
      <c r="AD13" s="17">
        <v>0</v>
      </c>
      <c r="AE13" s="17"/>
      <c r="AF13" s="17">
        <v>1.5343215892977701E-2</v>
      </c>
      <c r="AG13" s="17">
        <v>1.4511512403415701E-2</v>
      </c>
      <c r="AH13" s="17"/>
      <c r="AI13" s="17">
        <v>2.0087182008207301E-2</v>
      </c>
      <c r="AJ13" s="17">
        <v>1.26093249385817E-2</v>
      </c>
      <c r="AK13" s="17"/>
      <c r="AL13" s="17">
        <v>3.0335551251132398E-2</v>
      </c>
      <c r="AM13" s="17">
        <v>1.3762471376421601E-2</v>
      </c>
      <c r="AN13" s="17"/>
      <c r="AO13" s="17">
        <v>1.8036847201803801E-2</v>
      </c>
      <c r="AP13" s="17">
        <v>1.40868242057381E-2</v>
      </c>
    </row>
    <row r="14" spans="2:42" x14ac:dyDescent="0.35">
      <c r="B14" s="18" t="s">
        <v>74</v>
      </c>
      <c r="C14" s="17">
        <v>0.15225166351576599</v>
      </c>
      <c r="D14" s="17">
        <v>0.135697255742661</v>
      </c>
      <c r="E14" s="17">
        <v>0.16890128481731001</v>
      </c>
      <c r="F14" s="17"/>
      <c r="G14" s="17">
        <v>4.1653464738548203E-2</v>
      </c>
      <c r="H14" s="17">
        <v>2.9607266562423899E-2</v>
      </c>
      <c r="I14" s="17">
        <v>5.5995897313059699E-2</v>
      </c>
      <c r="J14" s="17">
        <v>0.135704294032679</v>
      </c>
      <c r="K14" s="17">
        <v>0.195987777295348</v>
      </c>
      <c r="L14" s="17">
        <v>0.38899831836068499</v>
      </c>
      <c r="M14" s="17"/>
      <c r="N14" s="17">
        <v>0.11984684735982699</v>
      </c>
      <c r="O14" s="17">
        <v>0.15123378034788801</v>
      </c>
      <c r="P14" s="17">
        <v>0.13719833327541101</v>
      </c>
      <c r="Q14" s="17">
        <v>0.20223608152415701</v>
      </c>
      <c r="R14" s="17"/>
      <c r="S14" s="17">
        <v>0.12862408534891001</v>
      </c>
      <c r="T14" s="17">
        <v>0.182839780460757</v>
      </c>
      <c r="U14" s="17">
        <v>0.22313343887841</v>
      </c>
      <c r="V14" s="17">
        <v>0.17161856781680199</v>
      </c>
      <c r="W14" s="17">
        <v>0.127796937494354</v>
      </c>
      <c r="X14" s="17">
        <v>0.12642471814193201</v>
      </c>
      <c r="Y14" s="17">
        <v>0.179852053296846</v>
      </c>
      <c r="Z14" s="17">
        <v>0.11106261254614901</v>
      </c>
      <c r="AA14" s="17">
        <v>0.147617727715599</v>
      </c>
      <c r="AB14" s="17">
        <v>0.120679480120007</v>
      </c>
      <c r="AC14" s="17">
        <v>0.16530902658374</v>
      </c>
      <c r="AD14" s="17">
        <v>8.8234865876416504E-2</v>
      </c>
      <c r="AE14" s="17"/>
      <c r="AF14" s="17">
        <v>0.140883861267174</v>
      </c>
      <c r="AG14" s="17">
        <v>0.168273849187277</v>
      </c>
      <c r="AH14" s="17"/>
      <c r="AI14" s="17">
        <v>0.10842136191834401</v>
      </c>
      <c r="AJ14" s="17">
        <v>0.172011765061619</v>
      </c>
      <c r="AK14" s="17"/>
      <c r="AL14" s="17">
        <v>0.12332364464265801</v>
      </c>
      <c r="AM14" s="17">
        <v>0.15445006340550901</v>
      </c>
      <c r="AN14" s="17"/>
      <c r="AO14" s="17">
        <v>0.109724504316767</v>
      </c>
      <c r="AP14" s="17">
        <v>0.16384542573418101</v>
      </c>
    </row>
    <row r="15" spans="2:42" x14ac:dyDescent="0.35">
      <c r="B15" s="18" t="s">
        <v>75</v>
      </c>
      <c r="C15" s="19">
        <v>1.0530894500074699E-2</v>
      </c>
      <c r="D15" s="19">
        <v>9.1132875328773493E-3</v>
      </c>
      <c r="E15" s="19">
        <v>1.1380842718879401E-2</v>
      </c>
      <c r="F15" s="19"/>
      <c r="G15" s="19">
        <v>4.1608843388849903E-2</v>
      </c>
      <c r="H15" s="19">
        <v>1.12352421549454E-2</v>
      </c>
      <c r="I15" s="19">
        <v>5.0271968155325203E-3</v>
      </c>
      <c r="J15" s="19">
        <v>2.2472416788487698E-3</v>
      </c>
      <c r="K15" s="19">
        <v>6.9645545766238498E-3</v>
      </c>
      <c r="L15" s="19">
        <v>2.7658775812502102E-3</v>
      </c>
      <c r="M15" s="19"/>
      <c r="N15" s="19">
        <v>5.26975086493093E-3</v>
      </c>
      <c r="O15" s="19">
        <v>9.9542166571540396E-3</v>
      </c>
      <c r="P15" s="19">
        <v>1.37284005461954E-2</v>
      </c>
      <c r="Q15" s="19">
        <v>1.27939319333486E-2</v>
      </c>
      <c r="R15" s="19"/>
      <c r="S15" s="19">
        <v>7.1231348961239499E-3</v>
      </c>
      <c r="T15" s="19">
        <v>7.8350065544934306E-3</v>
      </c>
      <c r="U15" s="19">
        <v>2.4237767210590001E-2</v>
      </c>
      <c r="V15" s="19">
        <v>7.4927121298105602E-3</v>
      </c>
      <c r="W15" s="19">
        <v>1.86770156845231E-2</v>
      </c>
      <c r="X15" s="19">
        <v>8.2088964861856198E-3</v>
      </c>
      <c r="Y15" s="19">
        <v>1.1011097900014E-2</v>
      </c>
      <c r="Z15" s="19">
        <v>1.48950529453067E-2</v>
      </c>
      <c r="AA15" s="19">
        <v>1.20122960433143E-2</v>
      </c>
      <c r="AB15" s="19">
        <v>1.17001318605242E-2</v>
      </c>
      <c r="AC15" s="19">
        <v>0</v>
      </c>
      <c r="AD15" s="19">
        <v>0</v>
      </c>
      <c r="AE15" s="19"/>
      <c r="AF15" s="19">
        <v>7.36094211408199E-3</v>
      </c>
      <c r="AG15" s="19">
        <v>1.33572801349681E-2</v>
      </c>
      <c r="AH15" s="19"/>
      <c r="AI15" s="19">
        <v>6.9350834926626198E-3</v>
      </c>
      <c r="AJ15" s="19">
        <v>1.21520010874484E-2</v>
      </c>
      <c r="AK15" s="19"/>
      <c r="AL15" s="19">
        <v>1.34324786691573E-2</v>
      </c>
      <c r="AM15" s="19">
        <v>1.0310387097014199E-2</v>
      </c>
      <c r="AN15" s="19"/>
      <c r="AO15" s="19">
        <v>8.6668126022318992E-3</v>
      </c>
      <c r="AP15" s="19">
        <v>1.1039080861127201E-2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0.20593297747858899</v>
      </c>
      <c r="D9" s="17">
        <v>0.19072963597988399</v>
      </c>
      <c r="E9" s="17">
        <v>0.21965153390692299</v>
      </c>
      <c r="F9" s="17"/>
      <c r="G9" s="17">
        <v>0.24198386264479099</v>
      </c>
      <c r="H9" s="17">
        <v>0.20277406192571901</v>
      </c>
      <c r="I9" s="17">
        <v>0.24731875132775499</v>
      </c>
      <c r="J9" s="17">
        <v>0.22630088434871101</v>
      </c>
      <c r="K9" s="17">
        <v>0.18295652241694199</v>
      </c>
      <c r="L9" s="17">
        <v>0.149556450313477</v>
      </c>
      <c r="M9" s="17"/>
      <c r="N9" s="17">
        <v>0.15425673953372901</v>
      </c>
      <c r="O9" s="17">
        <v>0.20711264397395401</v>
      </c>
      <c r="P9" s="17">
        <v>0.18274473672509201</v>
      </c>
      <c r="Q9" s="17">
        <v>0.28081147394619099</v>
      </c>
      <c r="R9" s="17"/>
      <c r="S9" s="17">
        <v>0.22711724228345001</v>
      </c>
      <c r="T9" s="17">
        <v>0.19327327928271801</v>
      </c>
      <c r="U9" s="17">
        <v>0.20792038618603201</v>
      </c>
      <c r="V9" s="17">
        <v>0.20383888097258701</v>
      </c>
      <c r="W9" s="17">
        <v>0.16476283710227299</v>
      </c>
      <c r="X9" s="17">
        <v>0.19965894558629599</v>
      </c>
      <c r="Y9" s="17">
        <v>0.25682790538744898</v>
      </c>
      <c r="Z9" s="17">
        <v>0.18785335881141199</v>
      </c>
      <c r="AA9" s="17">
        <v>0.18005677054653901</v>
      </c>
      <c r="AB9" s="17">
        <v>0.209613180691059</v>
      </c>
      <c r="AC9" s="17">
        <v>0.22545108563632499</v>
      </c>
      <c r="AD9" s="17">
        <v>0.21760628175286501</v>
      </c>
      <c r="AE9" s="17"/>
      <c r="AF9" s="17">
        <v>0.199708570137581</v>
      </c>
      <c r="AG9" s="17">
        <v>0.21435196475912399</v>
      </c>
      <c r="AH9" s="17"/>
      <c r="AI9" s="17">
        <v>0.18011528730138701</v>
      </c>
      <c r="AJ9" s="17">
        <v>0.21757241779699299</v>
      </c>
      <c r="AK9" s="17"/>
      <c r="AL9" s="17">
        <v>0.21252322626825701</v>
      </c>
      <c r="AM9" s="17">
        <v>0.205432148082834</v>
      </c>
      <c r="AN9" s="17"/>
      <c r="AO9" s="17">
        <v>0.20419298170772199</v>
      </c>
      <c r="AP9" s="17">
        <v>0.20640733545613599</v>
      </c>
    </row>
    <row r="10" spans="2:42" x14ac:dyDescent="0.35">
      <c r="B10" s="18" t="s">
        <v>70</v>
      </c>
      <c r="C10" s="17">
        <v>0.20943467097117599</v>
      </c>
      <c r="D10" s="17">
        <v>0.207784925929724</v>
      </c>
      <c r="E10" s="17">
        <v>0.21256375460760499</v>
      </c>
      <c r="F10" s="17"/>
      <c r="G10" s="17">
        <v>0.18356673882637201</v>
      </c>
      <c r="H10" s="17">
        <v>0.227119967141554</v>
      </c>
      <c r="I10" s="17">
        <v>0.28450940682595099</v>
      </c>
      <c r="J10" s="17">
        <v>0.191453652352673</v>
      </c>
      <c r="K10" s="17">
        <v>0.19654393787132399</v>
      </c>
      <c r="L10" s="17">
        <v>0.17440753810472101</v>
      </c>
      <c r="M10" s="17"/>
      <c r="N10" s="17">
        <v>0.20165350344508301</v>
      </c>
      <c r="O10" s="17">
        <v>0.226824638678537</v>
      </c>
      <c r="P10" s="17">
        <v>0.24692536124921899</v>
      </c>
      <c r="Q10" s="17">
        <v>0.16832502005939401</v>
      </c>
      <c r="R10" s="17"/>
      <c r="S10" s="17">
        <v>0.22603373937230201</v>
      </c>
      <c r="T10" s="17">
        <v>0.178151255815548</v>
      </c>
      <c r="U10" s="17">
        <v>0.211107372327862</v>
      </c>
      <c r="V10" s="17">
        <v>0.174358909051747</v>
      </c>
      <c r="W10" s="17">
        <v>0.29477774860009198</v>
      </c>
      <c r="X10" s="17">
        <v>0.203144224692277</v>
      </c>
      <c r="Y10" s="17">
        <v>0.18136892623270501</v>
      </c>
      <c r="Z10" s="17">
        <v>0.189102038290936</v>
      </c>
      <c r="AA10" s="17">
        <v>0.192477796708099</v>
      </c>
      <c r="AB10" s="17">
        <v>0.24797624466274201</v>
      </c>
      <c r="AC10" s="17">
        <v>0.19386416078843899</v>
      </c>
      <c r="AD10" s="17">
        <v>0.26221286688298301</v>
      </c>
      <c r="AE10" s="17"/>
      <c r="AF10" s="17">
        <v>0.24581546835981899</v>
      </c>
      <c r="AG10" s="17">
        <v>0.16143662491583</v>
      </c>
      <c r="AH10" s="17"/>
      <c r="AI10" s="17">
        <v>0.21798151875241301</v>
      </c>
      <c r="AJ10" s="17">
        <v>0.20558147868412699</v>
      </c>
      <c r="AK10" s="17"/>
      <c r="AL10" s="17">
        <v>0.21809171340029801</v>
      </c>
      <c r="AM10" s="17">
        <v>0.20877677451427801</v>
      </c>
      <c r="AN10" s="17"/>
      <c r="AO10" s="17">
        <v>0.208994092880638</v>
      </c>
      <c r="AP10" s="17">
        <v>0.209554781453901</v>
      </c>
    </row>
    <row r="11" spans="2:42" x14ac:dyDescent="0.35">
      <c r="B11" s="18" t="s">
        <v>71</v>
      </c>
      <c r="C11" s="17">
        <v>0.33158018854867199</v>
      </c>
      <c r="D11" s="17">
        <v>0.33768643404683901</v>
      </c>
      <c r="E11" s="17">
        <v>0.32664737686103901</v>
      </c>
      <c r="F11" s="17"/>
      <c r="G11" s="17">
        <v>0.27808536889087099</v>
      </c>
      <c r="H11" s="17">
        <v>0.32292562036133299</v>
      </c>
      <c r="I11" s="17">
        <v>0.30396834199382899</v>
      </c>
      <c r="J11" s="17">
        <v>0.33912397633812902</v>
      </c>
      <c r="K11" s="17">
        <v>0.38926106626285001</v>
      </c>
      <c r="L11" s="17">
        <v>0.35210191149877501</v>
      </c>
      <c r="M11" s="17"/>
      <c r="N11" s="17">
        <v>0.38387037277073199</v>
      </c>
      <c r="O11" s="17">
        <v>0.33987286517229498</v>
      </c>
      <c r="P11" s="17">
        <v>0.33164746745430801</v>
      </c>
      <c r="Q11" s="17">
        <v>0.26703166715258903</v>
      </c>
      <c r="R11" s="17"/>
      <c r="S11" s="17">
        <v>0.29836746012799298</v>
      </c>
      <c r="T11" s="17">
        <v>0.34874846576379898</v>
      </c>
      <c r="U11" s="17">
        <v>0.31079336009187303</v>
      </c>
      <c r="V11" s="17">
        <v>0.35296317428521701</v>
      </c>
      <c r="W11" s="17">
        <v>0.30328521410268899</v>
      </c>
      <c r="X11" s="17">
        <v>0.33471680298891998</v>
      </c>
      <c r="Y11" s="17">
        <v>0.32436291061737699</v>
      </c>
      <c r="Z11" s="17">
        <v>0.38861815846228898</v>
      </c>
      <c r="AA11" s="17">
        <v>0.35577584108327398</v>
      </c>
      <c r="AB11" s="17">
        <v>0.32074502686161099</v>
      </c>
      <c r="AC11" s="17">
        <v>0.38857480699551999</v>
      </c>
      <c r="AD11" s="17">
        <v>0.25245897592261801</v>
      </c>
      <c r="AE11" s="17"/>
      <c r="AF11" s="17">
        <v>0.337239991098505</v>
      </c>
      <c r="AG11" s="17">
        <v>0.32439467448536802</v>
      </c>
      <c r="AH11" s="17"/>
      <c r="AI11" s="17">
        <v>0.34556594697890602</v>
      </c>
      <c r="AJ11" s="17">
        <v>0.32527496141800899</v>
      </c>
      <c r="AK11" s="17"/>
      <c r="AL11" s="17">
        <v>0.31497953891981301</v>
      </c>
      <c r="AM11" s="17">
        <v>0.33284176357991901</v>
      </c>
      <c r="AN11" s="17"/>
      <c r="AO11" s="17">
        <v>0.33937065288602197</v>
      </c>
      <c r="AP11" s="17">
        <v>0.32945635068130702</v>
      </c>
    </row>
    <row r="12" spans="2:42" ht="29" x14ac:dyDescent="0.35">
      <c r="B12" s="18" t="s">
        <v>72</v>
      </c>
      <c r="C12" s="17">
        <v>0.107719666987557</v>
      </c>
      <c r="D12" s="17">
        <v>0.130882015547504</v>
      </c>
      <c r="E12" s="17">
        <v>8.4549940316786795E-2</v>
      </c>
      <c r="F12" s="17"/>
      <c r="G12" s="17">
        <v>0.123378723784108</v>
      </c>
      <c r="H12" s="17">
        <v>0.12578082430603199</v>
      </c>
      <c r="I12" s="17">
        <v>6.7996072885238207E-2</v>
      </c>
      <c r="J12" s="17">
        <v>0.101183323315642</v>
      </c>
      <c r="K12" s="17">
        <v>0.106283625710041</v>
      </c>
      <c r="L12" s="17">
        <v>0.12110257677477899</v>
      </c>
      <c r="M12" s="17"/>
      <c r="N12" s="17">
        <v>0.16477041547774199</v>
      </c>
      <c r="O12" s="17">
        <v>9.9215504082914505E-2</v>
      </c>
      <c r="P12" s="17">
        <v>0.103549704616282</v>
      </c>
      <c r="Q12" s="17">
        <v>6.0043678268335302E-2</v>
      </c>
      <c r="R12" s="17"/>
      <c r="S12" s="17">
        <v>0.140173923407547</v>
      </c>
      <c r="T12" s="17">
        <v>0.11006059983868199</v>
      </c>
      <c r="U12" s="17">
        <v>0.117888243735011</v>
      </c>
      <c r="V12" s="17">
        <v>8.9946243436298104E-2</v>
      </c>
      <c r="W12" s="17">
        <v>0.10900401316369</v>
      </c>
      <c r="X12" s="17">
        <v>8.3602934953556599E-2</v>
      </c>
      <c r="Y12" s="17">
        <v>0.100140204854647</v>
      </c>
      <c r="Z12" s="17">
        <v>9.9772655550202802E-2</v>
      </c>
      <c r="AA12" s="17">
        <v>0.132573132715987</v>
      </c>
      <c r="AB12" s="17">
        <v>0.106060590830842</v>
      </c>
      <c r="AC12" s="17">
        <v>3.4542858616299701E-2</v>
      </c>
      <c r="AD12" s="17">
        <v>0.10806820908279199</v>
      </c>
      <c r="AE12" s="17"/>
      <c r="AF12" s="17">
        <v>9.7105223775275099E-2</v>
      </c>
      <c r="AG12" s="17">
        <v>0.123000099720749</v>
      </c>
      <c r="AH12" s="17"/>
      <c r="AI12" s="17">
        <v>0.133744729817113</v>
      </c>
      <c r="AJ12" s="17">
        <v>9.5986736446201204E-2</v>
      </c>
      <c r="AK12" s="17"/>
      <c r="AL12" s="17">
        <v>0.14540609765023299</v>
      </c>
      <c r="AM12" s="17">
        <v>0.104855667023472</v>
      </c>
      <c r="AN12" s="17"/>
      <c r="AO12" s="17">
        <v>0.118709091125272</v>
      </c>
      <c r="AP12" s="17">
        <v>0.10472372809180901</v>
      </c>
    </row>
    <row r="13" spans="2:42" ht="29" x14ac:dyDescent="0.35">
      <c r="B13" s="18" t="s">
        <v>73</v>
      </c>
      <c r="C13" s="17">
        <v>3.28302409973322E-2</v>
      </c>
      <c r="D13" s="17">
        <v>3.8545952558067503E-2</v>
      </c>
      <c r="E13" s="17">
        <v>2.7487997839920199E-2</v>
      </c>
      <c r="F13" s="17"/>
      <c r="G13" s="17">
        <v>5.1992272798871898E-2</v>
      </c>
      <c r="H13" s="17">
        <v>4.7174595900080801E-2</v>
      </c>
      <c r="I13" s="17">
        <v>2.53729139633239E-2</v>
      </c>
      <c r="J13" s="17">
        <v>2.7372500339446201E-2</v>
      </c>
      <c r="K13" s="17">
        <v>1.81818281084428E-2</v>
      </c>
      <c r="L13" s="17">
        <v>2.8619715989070201E-2</v>
      </c>
      <c r="M13" s="17"/>
      <c r="N13" s="17">
        <v>4.63172481824684E-2</v>
      </c>
      <c r="O13" s="17">
        <v>2.63883584071615E-2</v>
      </c>
      <c r="P13" s="17">
        <v>2.2943214005332498E-2</v>
      </c>
      <c r="Q13" s="17">
        <v>3.1385018239873101E-2</v>
      </c>
      <c r="R13" s="17"/>
      <c r="S13" s="17">
        <v>4.0785360371081998E-2</v>
      </c>
      <c r="T13" s="17">
        <v>4.6964218770579901E-2</v>
      </c>
      <c r="U13" s="17">
        <v>7.4942450705661702E-3</v>
      </c>
      <c r="V13" s="17">
        <v>3.23522926431477E-2</v>
      </c>
      <c r="W13" s="17">
        <v>2.5739677467699399E-2</v>
      </c>
      <c r="X13" s="17">
        <v>2.6937413730761101E-2</v>
      </c>
      <c r="Y13" s="17">
        <v>2.3672350603334499E-2</v>
      </c>
      <c r="Z13" s="17">
        <v>3.3016196569872598E-2</v>
      </c>
      <c r="AA13" s="17">
        <v>3.6061501408557503E-2</v>
      </c>
      <c r="AB13" s="17">
        <v>2.7822677360122099E-2</v>
      </c>
      <c r="AC13" s="17">
        <v>2.8685489990873801E-2</v>
      </c>
      <c r="AD13" s="17">
        <v>7.2240323091268599E-2</v>
      </c>
      <c r="AE13" s="17"/>
      <c r="AF13" s="17">
        <v>3.4035348964127701E-2</v>
      </c>
      <c r="AG13" s="17">
        <v>3.07723523905017E-2</v>
      </c>
      <c r="AH13" s="17"/>
      <c r="AI13" s="17">
        <v>4.8029175169219403E-2</v>
      </c>
      <c r="AJ13" s="17">
        <v>2.5978075447942301E-2</v>
      </c>
      <c r="AK13" s="17"/>
      <c r="AL13" s="17">
        <v>3.0679469222002102E-2</v>
      </c>
      <c r="AM13" s="17">
        <v>3.2993690020733699E-2</v>
      </c>
      <c r="AN13" s="17"/>
      <c r="AO13" s="17">
        <v>3.3457084768283997E-2</v>
      </c>
      <c r="AP13" s="17">
        <v>3.2659350729432997E-2</v>
      </c>
    </row>
    <row r="14" spans="2:42" x14ac:dyDescent="0.35">
      <c r="B14" s="18" t="s">
        <v>74</v>
      </c>
      <c r="C14" s="17">
        <v>0.10467272898881599</v>
      </c>
      <c r="D14" s="17">
        <v>8.6556219274837795E-2</v>
      </c>
      <c r="E14" s="17">
        <v>0.121198744418965</v>
      </c>
      <c r="F14" s="17"/>
      <c r="G14" s="17">
        <v>9.3122284204289904E-2</v>
      </c>
      <c r="H14" s="17">
        <v>6.51785905033372E-2</v>
      </c>
      <c r="I14" s="17">
        <v>6.86750892512836E-2</v>
      </c>
      <c r="J14" s="17">
        <v>0.112897631716257</v>
      </c>
      <c r="K14" s="17">
        <v>0.100094260319204</v>
      </c>
      <c r="L14" s="17">
        <v>0.170390902164862</v>
      </c>
      <c r="M14" s="17"/>
      <c r="N14" s="17">
        <v>4.3994082259535897E-2</v>
      </c>
      <c r="O14" s="17">
        <v>8.9499449123283004E-2</v>
      </c>
      <c r="P14" s="17">
        <v>0.103368874363243</v>
      </c>
      <c r="Q14" s="17">
        <v>0.18716169838501301</v>
      </c>
      <c r="R14" s="17"/>
      <c r="S14" s="17">
        <v>5.6046556379438797E-2</v>
      </c>
      <c r="T14" s="17">
        <v>0.114857040870088</v>
      </c>
      <c r="U14" s="17">
        <v>0.13616496890739899</v>
      </c>
      <c r="V14" s="17">
        <v>0.12847662548015701</v>
      </c>
      <c r="W14" s="17">
        <v>9.2981592789874196E-2</v>
      </c>
      <c r="X14" s="17">
        <v>0.143730781562004</v>
      </c>
      <c r="Y14" s="17">
        <v>0.11013344823870801</v>
      </c>
      <c r="Z14" s="17">
        <v>0.101637592315288</v>
      </c>
      <c r="AA14" s="17">
        <v>0.10032314676420399</v>
      </c>
      <c r="AB14" s="17">
        <v>8.3830488613341705E-2</v>
      </c>
      <c r="AC14" s="17">
        <v>0.118147489236233</v>
      </c>
      <c r="AD14" s="17">
        <v>8.7413343267471993E-2</v>
      </c>
      <c r="AE14" s="17"/>
      <c r="AF14" s="17">
        <v>8.2751273603848999E-2</v>
      </c>
      <c r="AG14" s="17">
        <v>0.13363677053235001</v>
      </c>
      <c r="AH14" s="17"/>
      <c r="AI14" s="17">
        <v>6.7439505812750003E-2</v>
      </c>
      <c r="AJ14" s="17">
        <v>0.12145865662390599</v>
      </c>
      <c r="AK14" s="17"/>
      <c r="AL14" s="17">
        <v>7.32978131357329E-2</v>
      </c>
      <c r="AM14" s="17">
        <v>0.107057082091415</v>
      </c>
      <c r="AN14" s="17"/>
      <c r="AO14" s="17">
        <v>8.7712470940793402E-2</v>
      </c>
      <c r="AP14" s="17">
        <v>0.109296437759289</v>
      </c>
    </row>
    <row r="15" spans="2:42" x14ac:dyDescent="0.35">
      <c r="B15" s="18" t="s">
        <v>75</v>
      </c>
      <c r="C15" s="19">
        <v>7.8295260278583908E-3</v>
      </c>
      <c r="D15" s="19">
        <v>7.8148166631443299E-3</v>
      </c>
      <c r="E15" s="19">
        <v>7.9006520487607292E-3</v>
      </c>
      <c r="F15" s="19"/>
      <c r="G15" s="19">
        <v>2.7870748850695799E-2</v>
      </c>
      <c r="H15" s="19">
        <v>9.0463398619442005E-3</v>
      </c>
      <c r="I15" s="19">
        <v>2.1594237526189001E-3</v>
      </c>
      <c r="J15" s="19">
        <v>1.6680315891413099E-3</v>
      </c>
      <c r="K15" s="19">
        <v>6.6787593111970901E-3</v>
      </c>
      <c r="L15" s="19">
        <v>3.8209051543158399E-3</v>
      </c>
      <c r="M15" s="19"/>
      <c r="N15" s="19">
        <v>5.1376383307090998E-3</v>
      </c>
      <c r="O15" s="19">
        <v>1.1086540561854799E-2</v>
      </c>
      <c r="P15" s="19">
        <v>8.8206415865243002E-3</v>
      </c>
      <c r="Q15" s="19">
        <v>5.2414439486046203E-3</v>
      </c>
      <c r="R15" s="19"/>
      <c r="S15" s="19">
        <v>1.14757180581868E-2</v>
      </c>
      <c r="T15" s="19">
        <v>7.94513965858493E-3</v>
      </c>
      <c r="U15" s="19">
        <v>8.6314236812569996E-3</v>
      </c>
      <c r="V15" s="19">
        <v>1.8063874130846501E-2</v>
      </c>
      <c r="W15" s="19">
        <v>9.4489167736827601E-3</v>
      </c>
      <c r="X15" s="19">
        <v>8.2088964861856198E-3</v>
      </c>
      <c r="Y15" s="19">
        <v>3.4942540657792402E-3</v>
      </c>
      <c r="Z15" s="19">
        <v>0</v>
      </c>
      <c r="AA15" s="19">
        <v>2.7318107733401301E-3</v>
      </c>
      <c r="AB15" s="19">
        <v>3.9517909802821603E-3</v>
      </c>
      <c r="AC15" s="19">
        <v>1.0734108736310101E-2</v>
      </c>
      <c r="AD15" s="19">
        <v>0</v>
      </c>
      <c r="AE15" s="19"/>
      <c r="AF15" s="19">
        <v>3.3441240608429101E-3</v>
      </c>
      <c r="AG15" s="19">
        <v>1.2407513196078E-2</v>
      </c>
      <c r="AH15" s="19"/>
      <c r="AI15" s="19">
        <v>7.1238361682115E-3</v>
      </c>
      <c r="AJ15" s="19">
        <v>8.1476735828211692E-3</v>
      </c>
      <c r="AK15" s="19"/>
      <c r="AL15" s="19">
        <v>5.0221414036641697E-3</v>
      </c>
      <c r="AM15" s="19">
        <v>8.0428746873489592E-3</v>
      </c>
      <c r="AN15" s="19"/>
      <c r="AO15" s="19">
        <v>7.5636256912690403E-3</v>
      </c>
      <c r="AP15" s="19">
        <v>7.9020158281243296E-3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0.21098748603610201</v>
      </c>
      <c r="D9" s="17">
        <v>0.19237117890740099</v>
      </c>
      <c r="E9" s="17">
        <v>0.227939288636685</v>
      </c>
      <c r="F9" s="17"/>
      <c r="G9" s="17">
        <v>0.26290293072570398</v>
      </c>
      <c r="H9" s="17">
        <v>0.23609203121778899</v>
      </c>
      <c r="I9" s="17">
        <v>0.244936482817361</v>
      </c>
      <c r="J9" s="17">
        <v>0.22428881804940101</v>
      </c>
      <c r="K9" s="17">
        <v>0.17772326227747601</v>
      </c>
      <c r="L9" s="17">
        <v>0.13959318994477299</v>
      </c>
      <c r="M9" s="17"/>
      <c r="N9" s="17">
        <v>0.18090032129511999</v>
      </c>
      <c r="O9" s="17">
        <v>0.200575956091953</v>
      </c>
      <c r="P9" s="17">
        <v>0.202182732323887</v>
      </c>
      <c r="Q9" s="17">
        <v>0.26074751078027403</v>
      </c>
      <c r="R9" s="17"/>
      <c r="S9" s="17">
        <v>0.22869653401363499</v>
      </c>
      <c r="T9" s="17">
        <v>0.21483254364580401</v>
      </c>
      <c r="U9" s="17">
        <v>0.20490888897982801</v>
      </c>
      <c r="V9" s="17">
        <v>0.18488504448756199</v>
      </c>
      <c r="W9" s="17">
        <v>0.190078001629233</v>
      </c>
      <c r="X9" s="17">
        <v>0.244898053448518</v>
      </c>
      <c r="Y9" s="17">
        <v>0.211379854322259</v>
      </c>
      <c r="Z9" s="17">
        <v>0.20864605747465301</v>
      </c>
      <c r="AA9" s="17">
        <v>0.19504227003670099</v>
      </c>
      <c r="AB9" s="17">
        <v>0.205988964094863</v>
      </c>
      <c r="AC9" s="17">
        <v>0.23299938415892499</v>
      </c>
      <c r="AD9" s="17">
        <v>0.19230640667892501</v>
      </c>
      <c r="AE9" s="17"/>
      <c r="AF9" s="17">
        <v>0.20462505285118299</v>
      </c>
      <c r="AG9" s="17">
        <v>0.22040655594271799</v>
      </c>
      <c r="AH9" s="17"/>
      <c r="AI9" s="17">
        <v>0.192537212700786</v>
      </c>
      <c r="AJ9" s="17">
        <v>0.21930545925023101</v>
      </c>
      <c r="AK9" s="17"/>
      <c r="AL9" s="17">
        <v>0.20457666335723301</v>
      </c>
      <c r="AM9" s="17">
        <v>0.21147467985093599</v>
      </c>
      <c r="AN9" s="17"/>
      <c r="AO9" s="17">
        <v>0.214862127360883</v>
      </c>
      <c r="AP9" s="17">
        <v>0.20993118058219301</v>
      </c>
    </row>
    <row r="10" spans="2:42" x14ac:dyDescent="0.35">
      <c r="B10" s="18" t="s">
        <v>70</v>
      </c>
      <c r="C10" s="17">
        <v>0.188201754370247</v>
      </c>
      <c r="D10" s="17">
        <v>0.18061892757740799</v>
      </c>
      <c r="E10" s="17">
        <v>0.19634262731402699</v>
      </c>
      <c r="F10" s="17"/>
      <c r="G10" s="17">
        <v>0.16231301790820099</v>
      </c>
      <c r="H10" s="17">
        <v>0.24344999266560999</v>
      </c>
      <c r="I10" s="17">
        <v>0.22249824082282199</v>
      </c>
      <c r="J10" s="17">
        <v>0.19975204585329401</v>
      </c>
      <c r="K10" s="17">
        <v>0.201731176807804</v>
      </c>
      <c r="L10" s="17">
        <v>0.113968216289093</v>
      </c>
      <c r="M10" s="17"/>
      <c r="N10" s="17">
        <v>0.198789248658261</v>
      </c>
      <c r="O10" s="17">
        <v>0.208420628096294</v>
      </c>
      <c r="P10" s="17">
        <v>0.193811387360527</v>
      </c>
      <c r="Q10" s="17">
        <v>0.15333947005589499</v>
      </c>
      <c r="R10" s="17"/>
      <c r="S10" s="17">
        <v>0.20182706259871799</v>
      </c>
      <c r="T10" s="17">
        <v>0.15413884558855001</v>
      </c>
      <c r="U10" s="17">
        <v>0.19789293374817801</v>
      </c>
      <c r="V10" s="17">
        <v>0.183046749356545</v>
      </c>
      <c r="W10" s="17">
        <v>0.19366192820123501</v>
      </c>
      <c r="X10" s="17">
        <v>0.17947592056945399</v>
      </c>
      <c r="Y10" s="17">
        <v>0.18515185937069301</v>
      </c>
      <c r="Z10" s="17">
        <v>0.25369767064523202</v>
      </c>
      <c r="AA10" s="17">
        <v>0.170906592308636</v>
      </c>
      <c r="AB10" s="17">
        <v>0.20169828034845</v>
      </c>
      <c r="AC10" s="17">
        <v>0.18575015927015701</v>
      </c>
      <c r="AD10" s="17">
        <v>0.22338506039643699</v>
      </c>
      <c r="AE10" s="17"/>
      <c r="AF10" s="17">
        <v>0.202438742919273</v>
      </c>
      <c r="AG10" s="17">
        <v>0.170651697378191</v>
      </c>
      <c r="AH10" s="17"/>
      <c r="AI10" s="17">
        <v>0.212639598773569</v>
      </c>
      <c r="AJ10" s="17">
        <v>0.177184392650797</v>
      </c>
      <c r="AK10" s="17"/>
      <c r="AL10" s="17">
        <v>0.20724437107263899</v>
      </c>
      <c r="AM10" s="17">
        <v>0.18675460077695799</v>
      </c>
      <c r="AN10" s="17"/>
      <c r="AO10" s="17">
        <v>0.19742585902526699</v>
      </c>
      <c r="AP10" s="17">
        <v>0.18568707720717501</v>
      </c>
    </row>
    <row r="11" spans="2:42" x14ac:dyDescent="0.35">
      <c r="B11" s="18" t="s">
        <v>71</v>
      </c>
      <c r="C11" s="17">
        <v>0.30101829081467402</v>
      </c>
      <c r="D11" s="17">
        <v>0.34419765997615698</v>
      </c>
      <c r="E11" s="17">
        <v>0.25897189223789202</v>
      </c>
      <c r="F11" s="17"/>
      <c r="G11" s="17">
        <v>0.24428749672766001</v>
      </c>
      <c r="H11" s="17">
        <v>0.29428285518949499</v>
      </c>
      <c r="I11" s="17">
        <v>0.32284977743756299</v>
      </c>
      <c r="J11" s="17">
        <v>0.30815655854662799</v>
      </c>
      <c r="K11" s="17">
        <v>0.29648238387272502</v>
      </c>
      <c r="L11" s="17">
        <v>0.323948890919665</v>
      </c>
      <c r="M11" s="17"/>
      <c r="N11" s="17">
        <v>0.37492098393722101</v>
      </c>
      <c r="O11" s="17">
        <v>0.312071684483884</v>
      </c>
      <c r="P11" s="17">
        <v>0.30185603856299398</v>
      </c>
      <c r="Q11" s="17">
        <v>0.209175290483367</v>
      </c>
      <c r="R11" s="17"/>
      <c r="S11" s="17">
        <v>0.30329674034357201</v>
      </c>
      <c r="T11" s="17">
        <v>0.28862975466309099</v>
      </c>
      <c r="U11" s="17">
        <v>0.24598613146843901</v>
      </c>
      <c r="V11" s="17">
        <v>0.321956380992512</v>
      </c>
      <c r="W11" s="17">
        <v>0.340050476480657</v>
      </c>
      <c r="X11" s="17">
        <v>0.30287104818775401</v>
      </c>
      <c r="Y11" s="17">
        <v>0.27881596219947902</v>
      </c>
      <c r="Z11" s="17">
        <v>0.29573049906124299</v>
      </c>
      <c r="AA11" s="17">
        <v>0.299679103891825</v>
      </c>
      <c r="AB11" s="17">
        <v>0.355303339610889</v>
      </c>
      <c r="AC11" s="17">
        <v>0.29482028233165303</v>
      </c>
      <c r="AD11" s="17">
        <v>0.24971028051236899</v>
      </c>
      <c r="AE11" s="17"/>
      <c r="AF11" s="17">
        <v>0.29932538703077299</v>
      </c>
      <c r="AG11" s="17">
        <v>0.30273891816089299</v>
      </c>
      <c r="AH11" s="17"/>
      <c r="AI11" s="17">
        <v>0.33920796604394499</v>
      </c>
      <c r="AJ11" s="17">
        <v>0.28380116400900401</v>
      </c>
      <c r="AK11" s="17"/>
      <c r="AL11" s="17">
        <v>0.31373561037082598</v>
      </c>
      <c r="AM11" s="17">
        <v>0.30005183147873699</v>
      </c>
      <c r="AN11" s="17"/>
      <c r="AO11" s="17">
        <v>0.30542624407796598</v>
      </c>
      <c r="AP11" s="17">
        <v>0.29981659375879099</v>
      </c>
    </row>
    <row r="12" spans="2:42" ht="29" x14ac:dyDescent="0.35">
      <c r="B12" s="18" t="s">
        <v>72</v>
      </c>
      <c r="C12" s="17">
        <v>5.2837928953605201E-2</v>
      </c>
      <c r="D12" s="17">
        <v>6.1875790109990898E-2</v>
      </c>
      <c r="E12" s="17">
        <v>4.3210061798484398E-2</v>
      </c>
      <c r="F12" s="17"/>
      <c r="G12" s="17">
        <v>0.111693831130007</v>
      </c>
      <c r="H12" s="17">
        <v>6.8733941381949507E-2</v>
      </c>
      <c r="I12" s="17">
        <v>4.8039981801144098E-2</v>
      </c>
      <c r="J12" s="17">
        <v>2.9545033227910199E-2</v>
      </c>
      <c r="K12" s="17">
        <v>3.72880398940999E-2</v>
      </c>
      <c r="L12" s="17">
        <v>3.3729482197218497E-2</v>
      </c>
      <c r="M12" s="17"/>
      <c r="N12" s="17">
        <v>7.3055180296354799E-2</v>
      </c>
      <c r="O12" s="17">
        <v>5.1477719605735502E-2</v>
      </c>
      <c r="P12" s="17">
        <v>4.9650555933060302E-2</v>
      </c>
      <c r="Q12" s="17">
        <v>3.4536788257238903E-2</v>
      </c>
      <c r="R12" s="17"/>
      <c r="S12" s="17">
        <v>7.9004857000939094E-2</v>
      </c>
      <c r="T12" s="17">
        <v>3.4292358747745E-2</v>
      </c>
      <c r="U12" s="17">
        <v>4.0145262495960801E-2</v>
      </c>
      <c r="V12" s="17">
        <v>2.20142822586692E-2</v>
      </c>
      <c r="W12" s="17">
        <v>7.6569850846448795E-2</v>
      </c>
      <c r="X12" s="17">
        <v>7.5145162314694897E-2</v>
      </c>
      <c r="Y12" s="17">
        <v>5.3048962356796202E-2</v>
      </c>
      <c r="Z12" s="17">
        <v>1.5232298504811699E-2</v>
      </c>
      <c r="AA12" s="17">
        <v>6.4113357021817696E-2</v>
      </c>
      <c r="AB12" s="17">
        <v>4.6260103271454599E-2</v>
      </c>
      <c r="AC12" s="17">
        <v>2.0709397777066301E-2</v>
      </c>
      <c r="AD12" s="17">
        <v>9.6450255430695395E-2</v>
      </c>
      <c r="AE12" s="17"/>
      <c r="AF12" s="17">
        <v>5.3401262483165797E-2</v>
      </c>
      <c r="AG12" s="17">
        <v>5.25453633867424E-2</v>
      </c>
      <c r="AH12" s="17"/>
      <c r="AI12" s="17">
        <v>6.1049390777984103E-2</v>
      </c>
      <c r="AJ12" s="17">
        <v>4.9135939380730201E-2</v>
      </c>
      <c r="AK12" s="17"/>
      <c r="AL12" s="17">
        <v>3.96434157201207E-2</v>
      </c>
      <c r="AM12" s="17">
        <v>5.38406528720645E-2</v>
      </c>
      <c r="AN12" s="17"/>
      <c r="AO12" s="17">
        <v>4.8669439843092403E-2</v>
      </c>
      <c r="AP12" s="17">
        <v>5.3974343246673599E-2</v>
      </c>
    </row>
    <row r="13" spans="2:42" ht="29" x14ac:dyDescent="0.35">
      <c r="B13" s="18" t="s">
        <v>73</v>
      </c>
      <c r="C13" s="17">
        <v>1.6733274416943701E-2</v>
      </c>
      <c r="D13" s="17">
        <v>1.7241921761255701E-2</v>
      </c>
      <c r="E13" s="17">
        <v>1.63579991215012E-2</v>
      </c>
      <c r="F13" s="17"/>
      <c r="G13" s="17">
        <v>4.1110538198326801E-2</v>
      </c>
      <c r="H13" s="17">
        <v>2.7158373974713899E-2</v>
      </c>
      <c r="I13" s="17">
        <v>1.06172082670812E-2</v>
      </c>
      <c r="J13" s="17">
        <v>1.39574880075725E-2</v>
      </c>
      <c r="K13" s="17">
        <v>4.8925741802985003E-3</v>
      </c>
      <c r="L13" s="17">
        <v>7.0813223708785398E-3</v>
      </c>
      <c r="M13" s="17"/>
      <c r="N13" s="17">
        <v>2.9234549480325701E-2</v>
      </c>
      <c r="O13" s="17">
        <v>8.2115540584701708E-3</v>
      </c>
      <c r="P13" s="17">
        <v>1.95262740873955E-2</v>
      </c>
      <c r="Q13" s="17">
        <v>8.5285581619388203E-3</v>
      </c>
      <c r="R13" s="17"/>
      <c r="S13" s="17">
        <v>3.1187286438496099E-2</v>
      </c>
      <c r="T13" s="17">
        <v>3.44173603002247E-2</v>
      </c>
      <c r="U13" s="17">
        <v>7.4875692779259404E-3</v>
      </c>
      <c r="V13" s="17">
        <v>1.82638668554615E-2</v>
      </c>
      <c r="W13" s="17">
        <v>4.4410793867476796E-3</v>
      </c>
      <c r="X13" s="17">
        <v>3.8946269396066E-3</v>
      </c>
      <c r="Y13" s="17">
        <v>0</v>
      </c>
      <c r="Z13" s="17">
        <v>8.5024349207006005E-3</v>
      </c>
      <c r="AA13" s="17">
        <v>2.1394515415800799E-2</v>
      </c>
      <c r="AB13" s="17">
        <v>1.0400899413916601E-2</v>
      </c>
      <c r="AC13" s="17">
        <v>2.04680951965013E-2</v>
      </c>
      <c r="AD13" s="17">
        <v>1.1401412616462299E-2</v>
      </c>
      <c r="AE13" s="17"/>
      <c r="AF13" s="17">
        <v>1.7571770879452699E-2</v>
      </c>
      <c r="AG13" s="17">
        <v>1.5749665020634799E-2</v>
      </c>
      <c r="AH13" s="17"/>
      <c r="AI13" s="17">
        <v>2.4247002936317801E-2</v>
      </c>
      <c r="AJ13" s="17">
        <v>1.33458453297677E-2</v>
      </c>
      <c r="AK13" s="17"/>
      <c r="AL13" s="17">
        <v>2.40806141595525E-2</v>
      </c>
      <c r="AM13" s="17">
        <v>1.6174909499148599E-2</v>
      </c>
      <c r="AN13" s="17"/>
      <c r="AO13" s="17">
        <v>1.73698107355942E-2</v>
      </c>
      <c r="AP13" s="17">
        <v>1.6559741764849902E-2</v>
      </c>
    </row>
    <row r="14" spans="2:42" x14ac:dyDescent="0.35">
      <c r="B14" s="18" t="s">
        <v>74</v>
      </c>
      <c r="C14" s="17">
        <v>0.216283284709543</v>
      </c>
      <c r="D14" s="17">
        <v>0.190710268524203</v>
      </c>
      <c r="E14" s="17">
        <v>0.24281838703071701</v>
      </c>
      <c r="F14" s="17"/>
      <c r="G14" s="17">
        <v>0.132624960403668</v>
      </c>
      <c r="H14" s="17">
        <v>0.11424155547388801</v>
      </c>
      <c r="I14" s="17">
        <v>0.14251161006074001</v>
      </c>
      <c r="J14" s="17">
        <v>0.22253736921846601</v>
      </c>
      <c r="K14" s="17">
        <v>0.26995623472368102</v>
      </c>
      <c r="L14" s="17">
        <v>0.37465646576232198</v>
      </c>
      <c r="M14" s="17"/>
      <c r="N14" s="17">
        <v>0.136342087827309</v>
      </c>
      <c r="O14" s="17">
        <v>0.204857449813966</v>
      </c>
      <c r="P14" s="17">
        <v>0.21597181222180101</v>
      </c>
      <c r="Q14" s="17">
        <v>0.31629830655711899</v>
      </c>
      <c r="R14" s="17"/>
      <c r="S14" s="17">
        <v>0.13870274226226401</v>
      </c>
      <c r="T14" s="17">
        <v>0.255470298997512</v>
      </c>
      <c r="U14" s="17">
        <v>0.29123560854188202</v>
      </c>
      <c r="V14" s="17">
        <v>0.25152833766166399</v>
      </c>
      <c r="W14" s="17">
        <v>0.18081522818813001</v>
      </c>
      <c r="X14" s="17">
        <v>0.18193953268534599</v>
      </c>
      <c r="Y14" s="17">
        <v>0.25509138286126198</v>
      </c>
      <c r="Z14" s="17">
        <v>0.20230544601292599</v>
      </c>
      <c r="AA14" s="17">
        <v>0.239866498729634</v>
      </c>
      <c r="AB14" s="17">
        <v>0.172684845461304</v>
      </c>
      <c r="AC14" s="17">
        <v>0.24525268126569699</v>
      </c>
      <c r="AD14" s="17">
        <v>0.1996745909764</v>
      </c>
      <c r="AE14" s="17"/>
      <c r="AF14" s="17">
        <v>0.21591387363485001</v>
      </c>
      <c r="AG14" s="17">
        <v>0.21565475387327901</v>
      </c>
      <c r="AH14" s="17"/>
      <c r="AI14" s="17">
        <v>0.15958807863104399</v>
      </c>
      <c r="AJ14" s="17">
        <v>0.241843296583613</v>
      </c>
      <c r="AK14" s="17"/>
      <c r="AL14" s="17">
        <v>0.19594548673341899</v>
      </c>
      <c r="AM14" s="17">
        <v>0.217828866279593</v>
      </c>
      <c r="AN14" s="17"/>
      <c r="AO14" s="17">
        <v>0.20676621793845901</v>
      </c>
      <c r="AP14" s="17">
        <v>0.21887782926034199</v>
      </c>
    </row>
    <row r="15" spans="2:42" x14ac:dyDescent="0.35">
      <c r="B15" s="18" t="s">
        <v>75</v>
      </c>
      <c r="C15" s="19">
        <v>1.3937980698885801E-2</v>
      </c>
      <c r="D15" s="19">
        <v>1.2984253143584701E-2</v>
      </c>
      <c r="E15" s="19">
        <v>1.43597438606934E-2</v>
      </c>
      <c r="F15" s="19"/>
      <c r="G15" s="19">
        <v>4.5067224906433501E-2</v>
      </c>
      <c r="H15" s="19">
        <v>1.60412500965545E-2</v>
      </c>
      <c r="I15" s="19">
        <v>8.5466987932893007E-3</v>
      </c>
      <c r="J15" s="19">
        <v>1.7626870967288599E-3</v>
      </c>
      <c r="K15" s="19">
        <v>1.19263282439154E-2</v>
      </c>
      <c r="L15" s="19">
        <v>7.02243251605083E-3</v>
      </c>
      <c r="M15" s="19"/>
      <c r="N15" s="19">
        <v>6.7576285054079298E-3</v>
      </c>
      <c r="O15" s="19">
        <v>1.43850078496961E-2</v>
      </c>
      <c r="P15" s="19">
        <v>1.70011995103347E-2</v>
      </c>
      <c r="Q15" s="19">
        <v>1.7374075704167598E-2</v>
      </c>
      <c r="R15" s="19"/>
      <c r="S15" s="19">
        <v>1.7284777342376101E-2</v>
      </c>
      <c r="T15" s="19">
        <v>1.8218838057074398E-2</v>
      </c>
      <c r="U15" s="19">
        <v>1.2343605487786199E-2</v>
      </c>
      <c r="V15" s="19">
        <v>1.8305338387585902E-2</v>
      </c>
      <c r="W15" s="19">
        <v>1.4383435267547999E-2</v>
      </c>
      <c r="X15" s="19">
        <v>1.17756558546266E-2</v>
      </c>
      <c r="Y15" s="19">
        <v>1.651197888951E-2</v>
      </c>
      <c r="Z15" s="19">
        <v>1.58855933804334E-2</v>
      </c>
      <c r="AA15" s="19">
        <v>8.99766259558526E-3</v>
      </c>
      <c r="AB15" s="19">
        <v>7.6635677991222801E-3</v>
      </c>
      <c r="AC15" s="19">
        <v>0</v>
      </c>
      <c r="AD15" s="19">
        <v>2.7071993388710799E-2</v>
      </c>
      <c r="AE15" s="19"/>
      <c r="AF15" s="19">
        <v>6.7239102013015202E-3</v>
      </c>
      <c r="AG15" s="19">
        <v>2.2253046237542401E-2</v>
      </c>
      <c r="AH15" s="19"/>
      <c r="AI15" s="19">
        <v>1.07307501363538E-2</v>
      </c>
      <c r="AJ15" s="19">
        <v>1.53839027958564E-2</v>
      </c>
      <c r="AK15" s="19"/>
      <c r="AL15" s="19">
        <v>1.47738385862109E-2</v>
      </c>
      <c r="AM15" s="19">
        <v>1.38744592425636E-2</v>
      </c>
      <c r="AN15" s="19"/>
      <c r="AO15" s="19">
        <v>9.4803010187378099E-3</v>
      </c>
      <c r="AP15" s="19">
        <v>1.5153234179976801E-2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0.10751049615174001</v>
      </c>
      <c r="D9" s="17">
        <v>9.6916475333029398E-2</v>
      </c>
      <c r="E9" s="17">
        <v>0.11601750899185299</v>
      </c>
      <c r="F9" s="17"/>
      <c r="G9" s="17">
        <v>0.142139643137562</v>
      </c>
      <c r="H9" s="17">
        <v>0.13240044028020401</v>
      </c>
      <c r="I9" s="17">
        <v>0.121249806282735</v>
      </c>
      <c r="J9" s="17">
        <v>0.100195438394535</v>
      </c>
      <c r="K9" s="17">
        <v>9.2815816493479503E-2</v>
      </c>
      <c r="L9" s="17">
        <v>6.8607970906171295E-2</v>
      </c>
      <c r="M9" s="17"/>
      <c r="N9" s="17">
        <v>8.8583841988509798E-2</v>
      </c>
      <c r="O9" s="17">
        <v>0.10070137813940699</v>
      </c>
      <c r="P9" s="17">
        <v>0.100706868466446</v>
      </c>
      <c r="Q9" s="17">
        <v>0.13984818496745699</v>
      </c>
      <c r="R9" s="17"/>
      <c r="S9" s="17">
        <v>0.12020480433740199</v>
      </c>
      <c r="T9" s="17">
        <v>7.5112132905304801E-2</v>
      </c>
      <c r="U9" s="17">
        <v>9.8063380200385797E-2</v>
      </c>
      <c r="V9" s="17">
        <v>9.5748172136919593E-2</v>
      </c>
      <c r="W9" s="17">
        <v>9.2785016095696296E-2</v>
      </c>
      <c r="X9" s="17">
        <v>0.13913160623100701</v>
      </c>
      <c r="Y9" s="17">
        <v>0.12657020437643501</v>
      </c>
      <c r="Z9" s="17">
        <v>9.40613324502792E-2</v>
      </c>
      <c r="AA9" s="17">
        <v>0.110754611223458</v>
      </c>
      <c r="AB9" s="17">
        <v>0.120904906581097</v>
      </c>
      <c r="AC9" s="17">
        <v>0.12064640018379399</v>
      </c>
      <c r="AD9" s="17">
        <v>8.1638235600608899E-2</v>
      </c>
      <c r="AE9" s="17"/>
      <c r="AF9" s="17">
        <v>0.10245109319224301</v>
      </c>
      <c r="AG9" s="17">
        <v>0.11340329534707699</v>
      </c>
      <c r="AH9" s="17"/>
      <c r="AI9" s="17">
        <v>6.4603005672364197E-2</v>
      </c>
      <c r="AJ9" s="17">
        <v>0.12685456493633801</v>
      </c>
      <c r="AK9" s="17"/>
      <c r="AL9" s="17">
        <v>6.8889774979740095E-2</v>
      </c>
      <c r="AM9" s="17">
        <v>0.11044549801062201</v>
      </c>
      <c r="AN9" s="17"/>
      <c r="AO9" s="17">
        <v>8.5582413566834797E-2</v>
      </c>
      <c r="AP9" s="17">
        <v>0.113488534191044</v>
      </c>
    </row>
    <row r="10" spans="2:42" x14ac:dyDescent="0.35">
      <c r="B10" s="18" t="s">
        <v>70</v>
      </c>
      <c r="C10" s="17">
        <v>0.173452069255363</v>
      </c>
      <c r="D10" s="17">
        <v>0.16699718254819501</v>
      </c>
      <c r="E10" s="17">
        <v>0.18101154870160599</v>
      </c>
      <c r="F10" s="17"/>
      <c r="G10" s="17">
        <v>0.19358640037036501</v>
      </c>
      <c r="H10" s="17">
        <v>0.185965558886133</v>
      </c>
      <c r="I10" s="17">
        <v>0.214883699180483</v>
      </c>
      <c r="J10" s="17">
        <v>0.18611041654815699</v>
      </c>
      <c r="K10" s="17">
        <v>0.17742694789001701</v>
      </c>
      <c r="L10" s="17">
        <v>0.10305656416604</v>
      </c>
      <c r="M10" s="17"/>
      <c r="N10" s="17">
        <v>0.17020550220863301</v>
      </c>
      <c r="O10" s="17">
        <v>0.16236404003586899</v>
      </c>
      <c r="P10" s="17">
        <v>0.193288966659281</v>
      </c>
      <c r="Q10" s="17">
        <v>0.17194264644860899</v>
      </c>
      <c r="R10" s="17"/>
      <c r="S10" s="17">
        <v>0.183393013643807</v>
      </c>
      <c r="T10" s="17">
        <v>0.16907365353044401</v>
      </c>
      <c r="U10" s="17">
        <v>0.17621839547354501</v>
      </c>
      <c r="V10" s="17">
        <v>0.152718543814549</v>
      </c>
      <c r="W10" s="17">
        <v>0.20119488813675801</v>
      </c>
      <c r="X10" s="17">
        <v>0.16064135895152001</v>
      </c>
      <c r="Y10" s="17">
        <v>0.14174543987018101</v>
      </c>
      <c r="Z10" s="17">
        <v>0.18583051168975201</v>
      </c>
      <c r="AA10" s="17">
        <v>0.17732871587146901</v>
      </c>
      <c r="AB10" s="17">
        <v>0.18575632193974501</v>
      </c>
      <c r="AC10" s="17">
        <v>0.194151069698176</v>
      </c>
      <c r="AD10" s="17">
        <v>0.157123040419578</v>
      </c>
      <c r="AE10" s="17"/>
      <c r="AF10" s="17">
        <v>0.174116743069061</v>
      </c>
      <c r="AG10" s="17">
        <v>0.17409055204809001</v>
      </c>
      <c r="AH10" s="17"/>
      <c r="AI10" s="17">
        <v>0.205146273037558</v>
      </c>
      <c r="AJ10" s="17">
        <v>0.15916330868730899</v>
      </c>
      <c r="AK10" s="17"/>
      <c r="AL10" s="17">
        <v>0.24873652330776799</v>
      </c>
      <c r="AM10" s="17">
        <v>0.16773078788403301</v>
      </c>
      <c r="AN10" s="17"/>
      <c r="AO10" s="17">
        <v>0.21501954710038201</v>
      </c>
      <c r="AP10" s="17">
        <v>0.16211993554995199</v>
      </c>
    </row>
    <row r="11" spans="2:42" x14ac:dyDescent="0.35">
      <c r="B11" s="18" t="s">
        <v>71</v>
      </c>
      <c r="C11" s="17">
        <v>0.49740620418040798</v>
      </c>
      <c r="D11" s="17">
        <v>0.50890423097661797</v>
      </c>
      <c r="E11" s="17">
        <v>0.48714196257755699</v>
      </c>
      <c r="F11" s="17"/>
      <c r="G11" s="17">
        <v>0.418659257472005</v>
      </c>
      <c r="H11" s="17">
        <v>0.51199343893550397</v>
      </c>
      <c r="I11" s="17">
        <v>0.53894258300982101</v>
      </c>
      <c r="J11" s="17">
        <v>0.55613721493400903</v>
      </c>
      <c r="K11" s="17">
        <v>0.46386019477722801</v>
      </c>
      <c r="L11" s="17">
        <v>0.47913628218216398</v>
      </c>
      <c r="M11" s="17"/>
      <c r="N11" s="17">
        <v>0.55238650962745295</v>
      </c>
      <c r="O11" s="17">
        <v>0.52990864626538803</v>
      </c>
      <c r="P11" s="17">
        <v>0.464731360997509</v>
      </c>
      <c r="Q11" s="17">
        <v>0.438445311277807</v>
      </c>
      <c r="R11" s="17"/>
      <c r="S11" s="17">
        <v>0.439845755082166</v>
      </c>
      <c r="T11" s="17">
        <v>0.53200402342223896</v>
      </c>
      <c r="U11" s="17">
        <v>0.50116121139696301</v>
      </c>
      <c r="V11" s="17">
        <v>0.50526293874947703</v>
      </c>
      <c r="W11" s="17">
        <v>0.510713753126804</v>
      </c>
      <c r="X11" s="17">
        <v>0.52502794572122702</v>
      </c>
      <c r="Y11" s="17">
        <v>0.48311183355752602</v>
      </c>
      <c r="Z11" s="17">
        <v>0.45437155726167899</v>
      </c>
      <c r="AA11" s="17">
        <v>0.49706038092760102</v>
      </c>
      <c r="AB11" s="17">
        <v>0.50681411963365597</v>
      </c>
      <c r="AC11" s="17">
        <v>0.47134691299898901</v>
      </c>
      <c r="AD11" s="17">
        <v>0.58030444038955398</v>
      </c>
      <c r="AE11" s="17"/>
      <c r="AF11" s="17">
        <v>0.51261545897314098</v>
      </c>
      <c r="AG11" s="17">
        <v>0.47725270450882301</v>
      </c>
      <c r="AH11" s="17"/>
      <c r="AI11" s="17">
        <v>0.57865397919505901</v>
      </c>
      <c r="AJ11" s="17">
        <v>0.46077710909887798</v>
      </c>
      <c r="AK11" s="17"/>
      <c r="AL11" s="17">
        <v>0.54585190806789097</v>
      </c>
      <c r="AM11" s="17">
        <v>0.49372454763310197</v>
      </c>
      <c r="AN11" s="17"/>
      <c r="AO11" s="17">
        <v>0.54996310678280902</v>
      </c>
      <c r="AP11" s="17">
        <v>0.48307813141031503</v>
      </c>
    </row>
    <row r="12" spans="2:42" ht="29" x14ac:dyDescent="0.35">
      <c r="B12" s="18" t="s">
        <v>72</v>
      </c>
      <c r="C12" s="17">
        <v>6.6205026700857997E-2</v>
      </c>
      <c r="D12" s="17">
        <v>8.2576777864412199E-2</v>
      </c>
      <c r="E12" s="17">
        <v>4.9938225939727299E-2</v>
      </c>
      <c r="F12" s="17"/>
      <c r="G12" s="17">
        <v>0.11425308520589</v>
      </c>
      <c r="H12" s="17">
        <v>9.9315036197083706E-2</v>
      </c>
      <c r="I12" s="17">
        <v>5.7117840474053903E-2</v>
      </c>
      <c r="J12" s="17">
        <v>2.5902433288948399E-2</v>
      </c>
      <c r="K12" s="17">
        <v>3.8164201976256203E-2</v>
      </c>
      <c r="L12" s="17">
        <v>6.5952752161185901E-2</v>
      </c>
      <c r="M12" s="17"/>
      <c r="N12" s="17">
        <v>8.4686142643376899E-2</v>
      </c>
      <c r="O12" s="17">
        <v>5.5864332589648701E-2</v>
      </c>
      <c r="P12" s="17">
        <v>7.7287511459311994E-2</v>
      </c>
      <c r="Q12" s="17">
        <v>4.6796266187237E-2</v>
      </c>
      <c r="R12" s="17"/>
      <c r="S12" s="17">
        <v>8.4072935322466097E-2</v>
      </c>
      <c r="T12" s="17">
        <v>6.9175244378497994E-2</v>
      </c>
      <c r="U12" s="17">
        <v>5.8789981042002198E-2</v>
      </c>
      <c r="V12" s="17">
        <v>5.5961857739342098E-2</v>
      </c>
      <c r="W12" s="17">
        <v>5.86852303825584E-2</v>
      </c>
      <c r="X12" s="17">
        <v>3.5322960636193501E-2</v>
      </c>
      <c r="Y12" s="17">
        <v>5.5963732732531697E-2</v>
      </c>
      <c r="Z12" s="17">
        <v>6.5874284537233402E-2</v>
      </c>
      <c r="AA12" s="17">
        <v>7.8981936657752605E-2</v>
      </c>
      <c r="AB12" s="17">
        <v>7.04087488550873E-2</v>
      </c>
      <c r="AC12" s="17">
        <v>7.3538639633090694E-2</v>
      </c>
      <c r="AD12" s="17">
        <v>8.7030035944760206E-2</v>
      </c>
      <c r="AE12" s="17"/>
      <c r="AF12" s="17">
        <v>7.2470514487739807E-2</v>
      </c>
      <c r="AG12" s="17">
        <v>5.8334366902061598E-2</v>
      </c>
      <c r="AH12" s="17"/>
      <c r="AI12" s="17">
        <v>9.9950144214743103E-2</v>
      </c>
      <c r="AJ12" s="17">
        <v>5.0991648639358803E-2</v>
      </c>
      <c r="AK12" s="17"/>
      <c r="AL12" s="17">
        <v>6.1220551047234797E-2</v>
      </c>
      <c r="AM12" s="17">
        <v>6.6583824529199406E-2</v>
      </c>
      <c r="AN12" s="17"/>
      <c r="AO12" s="17">
        <v>7.9160533029445396E-2</v>
      </c>
      <c r="AP12" s="17">
        <v>6.2673094104797406E-2</v>
      </c>
    </row>
    <row r="13" spans="2:42" ht="29" x14ac:dyDescent="0.35">
      <c r="B13" s="18" t="s">
        <v>73</v>
      </c>
      <c r="C13" s="17">
        <v>1.60189272637201E-2</v>
      </c>
      <c r="D13" s="17">
        <v>1.8299936049980699E-2</v>
      </c>
      <c r="E13" s="17">
        <v>1.3908110768816999E-2</v>
      </c>
      <c r="F13" s="17"/>
      <c r="G13" s="17">
        <v>4.2623194956762797E-2</v>
      </c>
      <c r="H13" s="17">
        <v>2.5704432183903499E-2</v>
      </c>
      <c r="I13" s="17">
        <v>1.1253543204001799E-2</v>
      </c>
      <c r="J13" s="17">
        <v>1.4084325278275399E-2</v>
      </c>
      <c r="K13" s="17">
        <v>5.7541576615414399E-3</v>
      </c>
      <c r="L13" s="17">
        <v>2.6404434506213498E-3</v>
      </c>
      <c r="M13" s="17"/>
      <c r="N13" s="17">
        <v>2.8410535989154599E-2</v>
      </c>
      <c r="O13" s="17">
        <v>5.8783754129061797E-3</v>
      </c>
      <c r="P13" s="17">
        <v>1.8004314886173298E-2</v>
      </c>
      <c r="Q13" s="17">
        <v>1.02463802854088E-2</v>
      </c>
      <c r="R13" s="17"/>
      <c r="S13" s="17">
        <v>3.7273885847371603E-2</v>
      </c>
      <c r="T13" s="17">
        <v>7.8461829603518E-3</v>
      </c>
      <c r="U13" s="17">
        <v>3.87520244728439E-3</v>
      </c>
      <c r="V13" s="17">
        <v>1.1392761830608E-2</v>
      </c>
      <c r="W13" s="17">
        <v>8.5211728936451202E-3</v>
      </c>
      <c r="X13" s="17">
        <v>4.7322820567924397E-3</v>
      </c>
      <c r="Y13" s="17">
        <v>1.32350599984937E-2</v>
      </c>
      <c r="Z13" s="17">
        <v>1.53486412107081E-2</v>
      </c>
      <c r="AA13" s="17">
        <v>2.2751907279163801E-2</v>
      </c>
      <c r="AB13" s="17">
        <v>3.1422593223836497E-2</v>
      </c>
      <c r="AC13" s="17">
        <v>8.4055373643724795E-3</v>
      </c>
      <c r="AD13" s="17">
        <v>0</v>
      </c>
      <c r="AE13" s="17"/>
      <c r="AF13" s="17">
        <v>1.5763538890752701E-2</v>
      </c>
      <c r="AG13" s="17">
        <v>1.6505455832062199E-2</v>
      </c>
      <c r="AH13" s="17"/>
      <c r="AI13" s="17">
        <v>2.4140885459244601E-2</v>
      </c>
      <c r="AJ13" s="17">
        <v>1.2357288788839601E-2</v>
      </c>
      <c r="AK13" s="17"/>
      <c r="AL13" s="17">
        <v>2.12175933741762E-2</v>
      </c>
      <c r="AM13" s="17">
        <v>1.5623851919840901E-2</v>
      </c>
      <c r="AN13" s="17"/>
      <c r="AO13" s="17">
        <v>1.3942771804374801E-2</v>
      </c>
      <c r="AP13" s="17">
        <v>1.65849291593906E-2</v>
      </c>
    </row>
    <row r="14" spans="2:42" x14ac:dyDescent="0.35">
      <c r="B14" s="18" t="s">
        <v>74</v>
      </c>
      <c r="C14" s="17">
        <v>0.129195017818272</v>
      </c>
      <c r="D14" s="17">
        <v>0.116279212153977</v>
      </c>
      <c r="E14" s="17">
        <v>0.14212509629068401</v>
      </c>
      <c r="F14" s="17"/>
      <c r="G14" s="17">
        <v>5.6969366184245501E-2</v>
      </c>
      <c r="H14" s="17">
        <v>3.1691527687996601E-2</v>
      </c>
      <c r="I14" s="17">
        <v>5.2059275177405703E-2</v>
      </c>
      <c r="J14" s="17">
        <v>0.115388398542503</v>
      </c>
      <c r="K14" s="17">
        <v>0.21282290129020001</v>
      </c>
      <c r="L14" s="17">
        <v>0.27514785263111802</v>
      </c>
      <c r="M14" s="17"/>
      <c r="N14" s="17">
        <v>7.2492343586650396E-2</v>
      </c>
      <c r="O14" s="17">
        <v>0.12787641028309599</v>
      </c>
      <c r="P14" s="17">
        <v>0.13900250571957901</v>
      </c>
      <c r="Q14" s="17">
        <v>0.18080907950493</v>
      </c>
      <c r="R14" s="17"/>
      <c r="S14" s="17">
        <v>0.115826584119958</v>
      </c>
      <c r="T14" s="17">
        <v>0.14109089830904201</v>
      </c>
      <c r="U14" s="17">
        <v>0.15326040575856301</v>
      </c>
      <c r="V14" s="17">
        <v>0.168788249196034</v>
      </c>
      <c r="W14" s="17">
        <v>0.118651022590855</v>
      </c>
      <c r="X14" s="17">
        <v>0.120399719480066</v>
      </c>
      <c r="Y14" s="17">
        <v>0.16836263156481901</v>
      </c>
      <c r="Z14" s="17">
        <v>0.17679693975117</v>
      </c>
      <c r="AA14" s="17">
        <v>0.10677941290607799</v>
      </c>
      <c r="AB14" s="17">
        <v>7.6789727806014202E-2</v>
      </c>
      <c r="AC14" s="17">
        <v>0.12054314777627299</v>
      </c>
      <c r="AD14" s="17">
        <v>9.3904247645499206E-2</v>
      </c>
      <c r="AE14" s="17"/>
      <c r="AF14" s="17">
        <v>0.11626657971168899</v>
      </c>
      <c r="AG14" s="17">
        <v>0.14639757278719001</v>
      </c>
      <c r="AH14" s="17"/>
      <c r="AI14" s="17">
        <v>1.9084370767293999E-2</v>
      </c>
      <c r="AJ14" s="17">
        <v>0.178836418577761</v>
      </c>
      <c r="AK14" s="17"/>
      <c r="AL14" s="17">
        <v>4.9726475858973801E-2</v>
      </c>
      <c r="AM14" s="17">
        <v>0.13523427113346401</v>
      </c>
      <c r="AN14" s="17"/>
      <c r="AO14" s="17">
        <v>4.9916613827119802E-2</v>
      </c>
      <c r="AP14" s="17">
        <v>0.15080791137243199</v>
      </c>
    </row>
    <row r="15" spans="2:42" x14ac:dyDescent="0.35">
      <c r="B15" s="18" t="s">
        <v>75</v>
      </c>
      <c r="C15" s="19">
        <v>1.0212258629638499E-2</v>
      </c>
      <c r="D15" s="19">
        <v>1.0026185073788701E-2</v>
      </c>
      <c r="E15" s="19">
        <v>9.8575467297558304E-3</v>
      </c>
      <c r="F15" s="19"/>
      <c r="G15" s="19">
        <v>3.1769052673169602E-2</v>
      </c>
      <c r="H15" s="19">
        <v>1.2929565829175999E-2</v>
      </c>
      <c r="I15" s="19">
        <v>4.4932526715000297E-3</v>
      </c>
      <c r="J15" s="19">
        <v>2.1817730135725E-3</v>
      </c>
      <c r="K15" s="19">
        <v>9.1557799112780905E-3</v>
      </c>
      <c r="L15" s="19">
        <v>5.4581345026993499E-3</v>
      </c>
      <c r="M15" s="19"/>
      <c r="N15" s="19">
        <v>3.2351239562215099E-3</v>
      </c>
      <c r="O15" s="19">
        <v>1.7406817273684899E-2</v>
      </c>
      <c r="P15" s="19">
        <v>6.9784718116998098E-3</v>
      </c>
      <c r="Q15" s="19">
        <v>1.1912131328550899E-2</v>
      </c>
      <c r="R15" s="19"/>
      <c r="S15" s="19">
        <v>1.9383021646829299E-2</v>
      </c>
      <c r="T15" s="19">
        <v>5.6978644941199901E-3</v>
      </c>
      <c r="U15" s="19">
        <v>8.6314236812569996E-3</v>
      </c>
      <c r="V15" s="19">
        <v>1.0127476533071E-2</v>
      </c>
      <c r="W15" s="19">
        <v>9.4489167736827601E-3</v>
      </c>
      <c r="X15" s="19">
        <v>1.47441269231951E-2</v>
      </c>
      <c r="Y15" s="19">
        <v>1.1011097900014E-2</v>
      </c>
      <c r="Z15" s="19">
        <v>7.7167330991787996E-3</v>
      </c>
      <c r="AA15" s="19">
        <v>6.3430351344767903E-3</v>
      </c>
      <c r="AB15" s="19">
        <v>7.9035819605643102E-3</v>
      </c>
      <c r="AC15" s="19">
        <v>1.13682923453042E-2</v>
      </c>
      <c r="AD15" s="19">
        <v>0</v>
      </c>
      <c r="AE15" s="19"/>
      <c r="AF15" s="19">
        <v>6.3160716753736402E-3</v>
      </c>
      <c r="AG15" s="19">
        <v>1.40160525746954E-2</v>
      </c>
      <c r="AH15" s="19"/>
      <c r="AI15" s="19">
        <v>8.4213416537368708E-3</v>
      </c>
      <c r="AJ15" s="19">
        <v>1.10196612715151E-2</v>
      </c>
      <c r="AK15" s="19"/>
      <c r="AL15" s="19">
        <v>4.3571733642167199E-3</v>
      </c>
      <c r="AM15" s="19">
        <v>1.0657218889737899E-2</v>
      </c>
      <c r="AN15" s="19"/>
      <c r="AO15" s="19">
        <v>6.4150138890337102E-3</v>
      </c>
      <c r="AP15" s="19">
        <v>1.12474642120685E-2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0.18545375748243401</v>
      </c>
      <c r="D9" s="17">
        <v>0.158797973388488</v>
      </c>
      <c r="E9" s="17">
        <v>0.21132329270863701</v>
      </c>
      <c r="F9" s="17"/>
      <c r="G9" s="17">
        <v>0.22345382582019499</v>
      </c>
      <c r="H9" s="17">
        <v>0.16562211148129199</v>
      </c>
      <c r="I9" s="17">
        <v>0.208106071971527</v>
      </c>
      <c r="J9" s="17">
        <v>0.19207236131118499</v>
      </c>
      <c r="K9" s="17">
        <v>0.19137396910974699</v>
      </c>
      <c r="L9" s="17">
        <v>0.14843984920099201</v>
      </c>
      <c r="M9" s="17"/>
      <c r="N9" s="17">
        <v>0.14635297883684101</v>
      </c>
      <c r="O9" s="17">
        <v>0.17445230825826</v>
      </c>
      <c r="P9" s="17">
        <v>0.16745964823354201</v>
      </c>
      <c r="Q9" s="17">
        <v>0.25590356512846602</v>
      </c>
      <c r="R9" s="17"/>
      <c r="S9" s="17">
        <v>0.19599949101279299</v>
      </c>
      <c r="T9" s="17">
        <v>0.14828779593577701</v>
      </c>
      <c r="U9" s="17">
        <v>0.20817124144339</v>
      </c>
      <c r="V9" s="17">
        <v>0.183922518773009</v>
      </c>
      <c r="W9" s="17">
        <v>0.17596029701407701</v>
      </c>
      <c r="X9" s="17">
        <v>0.182845817108786</v>
      </c>
      <c r="Y9" s="17">
        <v>0.207226810606878</v>
      </c>
      <c r="Z9" s="17">
        <v>0.15740176543177201</v>
      </c>
      <c r="AA9" s="17">
        <v>0.16176113602845801</v>
      </c>
      <c r="AB9" s="17">
        <v>0.186242682138309</v>
      </c>
      <c r="AC9" s="17">
        <v>0.217581643380133</v>
      </c>
      <c r="AD9" s="17">
        <v>0.28178445651522699</v>
      </c>
      <c r="AE9" s="17"/>
      <c r="AF9" s="17">
        <v>0.18549739655762501</v>
      </c>
      <c r="AG9" s="17">
        <v>0.18626769698797799</v>
      </c>
      <c r="AH9" s="17"/>
      <c r="AI9" s="17">
        <v>0.13967016069159099</v>
      </c>
      <c r="AJ9" s="17">
        <v>0.20609446696307901</v>
      </c>
      <c r="AK9" s="17"/>
      <c r="AL9" s="17">
        <v>0.17810446570132901</v>
      </c>
      <c r="AM9" s="17">
        <v>0.18601227074641299</v>
      </c>
      <c r="AN9" s="17"/>
      <c r="AO9" s="17">
        <v>0.158684078641914</v>
      </c>
      <c r="AP9" s="17">
        <v>0.19275171241255301</v>
      </c>
    </row>
    <row r="10" spans="2:42" x14ac:dyDescent="0.35">
      <c r="B10" s="18" t="s">
        <v>70</v>
      </c>
      <c r="C10" s="17">
        <v>0.18231998449349801</v>
      </c>
      <c r="D10" s="17">
        <v>0.182120038495514</v>
      </c>
      <c r="E10" s="17">
        <v>0.18319403277912699</v>
      </c>
      <c r="F10" s="17"/>
      <c r="G10" s="17">
        <v>0.174075170851032</v>
      </c>
      <c r="H10" s="17">
        <v>0.205911530238678</v>
      </c>
      <c r="I10" s="17">
        <v>0.20956026351169399</v>
      </c>
      <c r="J10" s="17">
        <v>0.19633897917732901</v>
      </c>
      <c r="K10" s="17">
        <v>0.20052756917346101</v>
      </c>
      <c r="L10" s="17">
        <v>0.122759360610161</v>
      </c>
      <c r="M10" s="17"/>
      <c r="N10" s="17">
        <v>0.18046826911224401</v>
      </c>
      <c r="O10" s="17">
        <v>0.176652704535817</v>
      </c>
      <c r="P10" s="17">
        <v>0.199134651788925</v>
      </c>
      <c r="Q10" s="17">
        <v>0.173973934857237</v>
      </c>
      <c r="R10" s="17"/>
      <c r="S10" s="17">
        <v>0.17305148937952999</v>
      </c>
      <c r="T10" s="17">
        <v>0.19556151661211199</v>
      </c>
      <c r="U10" s="17">
        <v>0.16727818040612</v>
      </c>
      <c r="V10" s="17">
        <v>0.187720925813881</v>
      </c>
      <c r="W10" s="17">
        <v>0.161070971993206</v>
      </c>
      <c r="X10" s="17">
        <v>0.20991254665831099</v>
      </c>
      <c r="Y10" s="17">
        <v>0.177529113621127</v>
      </c>
      <c r="Z10" s="17">
        <v>0.17690098096776899</v>
      </c>
      <c r="AA10" s="17">
        <v>0.19653045610200701</v>
      </c>
      <c r="AB10" s="17">
        <v>0.179151326110561</v>
      </c>
      <c r="AC10" s="17">
        <v>0.176538373989018</v>
      </c>
      <c r="AD10" s="17">
        <v>0.14586634917291799</v>
      </c>
      <c r="AE10" s="17"/>
      <c r="AF10" s="17">
        <v>0.19817328960223901</v>
      </c>
      <c r="AG10" s="17">
        <v>0.16149973816532401</v>
      </c>
      <c r="AH10" s="17"/>
      <c r="AI10" s="17">
        <v>0.19864679011441</v>
      </c>
      <c r="AJ10" s="17">
        <v>0.17495933842832001</v>
      </c>
      <c r="AK10" s="17"/>
      <c r="AL10" s="17">
        <v>0.22716419947229399</v>
      </c>
      <c r="AM10" s="17">
        <v>0.178912024975169</v>
      </c>
      <c r="AN10" s="17"/>
      <c r="AO10" s="17">
        <v>0.213322288404689</v>
      </c>
      <c r="AP10" s="17">
        <v>0.17386813051267</v>
      </c>
    </row>
    <row r="11" spans="2:42" x14ac:dyDescent="0.35">
      <c r="B11" s="18" t="s">
        <v>71</v>
      </c>
      <c r="C11" s="17">
        <v>0.43860155539935303</v>
      </c>
      <c r="D11" s="17">
        <v>0.46466693374824303</v>
      </c>
      <c r="E11" s="17">
        <v>0.414303214062758</v>
      </c>
      <c r="F11" s="17"/>
      <c r="G11" s="17">
        <v>0.340095124642258</v>
      </c>
      <c r="H11" s="17">
        <v>0.43186837308672799</v>
      </c>
      <c r="I11" s="17">
        <v>0.40947065325984799</v>
      </c>
      <c r="J11" s="17">
        <v>0.44155074472318401</v>
      </c>
      <c r="K11" s="17">
        <v>0.45504192706684299</v>
      </c>
      <c r="L11" s="17">
        <v>0.52031496355565299</v>
      </c>
      <c r="M11" s="17"/>
      <c r="N11" s="17">
        <v>0.48962610983406402</v>
      </c>
      <c r="O11" s="17">
        <v>0.44901518879637198</v>
      </c>
      <c r="P11" s="17">
        <v>0.43664196226281798</v>
      </c>
      <c r="Q11" s="17">
        <v>0.37619808227975199</v>
      </c>
      <c r="R11" s="17"/>
      <c r="S11" s="17">
        <v>0.38910236081570798</v>
      </c>
      <c r="T11" s="17">
        <v>0.48983083272404998</v>
      </c>
      <c r="U11" s="17">
        <v>0.42936366738183002</v>
      </c>
      <c r="V11" s="17">
        <v>0.46203966762874799</v>
      </c>
      <c r="W11" s="17">
        <v>0.48071628752221701</v>
      </c>
      <c r="X11" s="17">
        <v>0.41430521622091199</v>
      </c>
      <c r="Y11" s="17">
        <v>0.420840708227736</v>
      </c>
      <c r="Z11" s="17">
        <v>0.42178920011141402</v>
      </c>
      <c r="AA11" s="17">
        <v>0.42053960938242202</v>
      </c>
      <c r="AB11" s="17">
        <v>0.48166498096761201</v>
      </c>
      <c r="AC11" s="17">
        <v>0.42464576021595002</v>
      </c>
      <c r="AD11" s="17">
        <v>0.40617652322633802</v>
      </c>
      <c r="AE11" s="17"/>
      <c r="AF11" s="17">
        <v>0.43247731292248998</v>
      </c>
      <c r="AG11" s="17">
        <v>0.446725958522179</v>
      </c>
      <c r="AH11" s="17"/>
      <c r="AI11" s="17">
        <v>0.459242088988424</v>
      </c>
      <c r="AJ11" s="17">
        <v>0.42929614282367001</v>
      </c>
      <c r="AK11" s="17"/>
      <c r="AL11" s="17">
        <v>0.428744222219128</v>
      </c>
      <c r="AM11" s="17">
        <v>0.43935066857822702</v>
      </c>
      <c r="AN11" s="17"/>
      <c r="AO11" s="17">
        <v>0.46140579252975999</v>
      </c>
      <c r="AP11" s="17">
        <v>0.43238465994143799</v>
      </c>
    </row>
    <row r="12" spans="2:42" ht="29" x14ac:dyDescent="0.35">
      <c r="B12" s="18" t="s">
        <v>72</v>
      </c>
      <c r="C12" s="17">
        <v>7.14263074563707E-2</v>
      </c>
      <c r="D12" s="17">
        <v>9.2314468358701704E-2</v>
      </c>
      <c r="E12" s="17">
        <v>5.0311199824100303E-2</v>
      </c>
      <c r="F12" s="17"/>
      <c r="G12" s="17">
        <v>0.13579264538500199</v>
      </c>
      <c r="H12" s="17">
        <v>0.107590573203993</v>
      </c>
      <c r="I12" s="17">
        <v>7.9094423853793103E-2</v>
      </c>
      <c r="J12" s="17">
        <v>3.9043116749386E-2</v>
      </c>
      <c r="K12" s="17">
        <v>3.9678157107426199E-2</v>
      </c>
      <c r="L12" s="17">
        <v>4.0165876268284197E-2</v>
      </c>
      <c r="M12" s="17"/>
      <c r="N12" s="17">
        <v>8.7963929737976607E-2</v>
      </c>
      <c r="O12" s="17">
        <v>7.2031847878073901E-2</v>
      </c>
      <c r="P12" s="17">
        <v>7.5932585365844601E-2</v>
      </c>
      <c r="Q12" s="17">
        <v>4.8714642382423699E-2</v>
      </c>
      <c r="R12" s="17"/>
      <c r="S12" s="17">
        <v>0.104362906545761</v>
      </c>
      <c r="T12" s="17">
        <v>5.20291828648674E-2</v>
      </c>
      <c r="U12" s="17">
        <v>6.3395845416220495E-2</v>
      </c>
      <c r="V12" s="17">
        <v>3.89675323889331E-2</v>
      </c>
      <c r="W12" s="17">
        <v>6.4286661566068895E-2</v>
      </c>
      <c r="X12" s="17">
        <v>6.0215071992984197E-2</v>
      </c>
      <c r="Y12" s="17">
        <v>7.1850516123301997E-2</v>
      </c>
      <c r="Z12" s="17">
        <v>0.104452072183171</v>
      </c>
      <c r="AA12" s="17">
        <v>9.4784132813210006E-2</v>
      </c>
      <c r="AB12" s="17">
        <v>5.6257575716870303E-2</v>
      </c>
      <c r="AC12" s="17">
        <v>8.3643001286361401E-2</v>
      </c>
      <c r="AD12" s="17">
        <v>6.5598669684727398E-2</v>
      </c>
      <c r="AE12" s="17"/>
      <c r="AF12" s="17">
        <v>6.7925471231404397E-2</v>
      </c>
      <c r="AG12" s="17">
        <v>7.6028378102833694E-2</v>
      </c>
      <c r="AH12" s="17"/>
      <c r="AI12" s="17">
        <v>9.1537112272781898E-2</v>
      </c>
      <c r="AJ12" s="17">
        <v>6.2359713550831801E-2</v>
      </c>
      <c r="AK12" s="17"/>
      <c r="AL12" s="17">
        <v>4.6000020682615099E-2</v>
      </c>
      <c r="AM12" s="17">
        <v>7.3358591387918004E-2</v>
      </c>
      <c r="AN12" s="17"/>
      <c r="AO12" s="17">
        <v>4.9001074816162601E-2</v>
      </c>
      <c r="AP12" s="17">
        <v>7.7539878638179405E-2</v>
      </c>
    </row>
    <row r="13" spans="2:42" ht="29" x14ac:dyDescent="0.35">
      <c r="B13" s="18" t="s">
        <v>73</v>
      </c>
      <c r="C13" s="17">
        <v>1.80223770252609E-2</v>
      </c>
      <c r="D13" s="17">
        <v>2.56296514393973E-2</v>
      </c>
      <c r="E13" s="17">
        <v>1.0726035872385201E-2</v>
      </c>
      <c r="F13" s="17"/>
      <c r="G13" s="17">
        <v>4.15474196660683E-2</v>
      </c>
      <c r="H13" s="17">
        <v>3.7348155204701299E-2</v>
      </c>
      <c r="I13" s="17">
        <v>1.27304663788987E-2</v>
      </c>
      <c r="J13" s="17">
        <v>1.43640717483609E-2</v>
      </c>
      <c r="K13" s="17">
        <v>4.3485438160056596E-3</v>
      </c>
      <c r="L13" s="17">
        <v>2.9408235285939099E-3</v>
      </c>
      <c r="M13" s="17"/>
      <c r="N13" s="17">
        <v>3.2355322735464098E-2</v>
      </c>
      <c r="O13" s="17">
        <v>1.11086506273489E-2</v>
      </c>
      <c r="P13" s="17">
        <v>1.7034960298380902E-2</v>
      </c>
      <c r="Q13" s="17">
        <v>1.0833077890197201E-2</v>
      </c>
      <c r="R13" s="17"/>
      <c r="S13" s="17">
        <v>4.91010601953457E-2</v>
      </c>
      <c r="T13" s="17">
        <v>1.0991987694543201E-2</v>
      </c>
      <c r="U13" s="17">
        <v>0</v>
      </c>
      <c r="V13" s="17">
        <v>1.486312603599E-2</v>
      </c>
      <c r="W13" s="17">
        <v>2.2084267015748501E-2</v>
      </c>
      <c r="X13" s="17">
        <v>1.1409142087041701E-2</v>
      </c>
      <c r="Y13" s="17">
        <v>4.1254886118509502E-3</v>
      </c>
      <c r="Z13" s="17">
        <v>7.4914681831298301E-3</v>
      </c>
      <c r="AA13" s="17">
        <v>2.1211829987285401E-2</v>
      </c>
      <c r="AB13" s="17">
        <v>6.7378344523048696E-3</v>
      </c>
      <c r="AC13" s="17">
        <v>2.13666446924691E-2</v>
      </c>
      <c r="AD13" s="17">
        <v>3.9273932385765299E-2</v>
      </c>
      <c r="AE13" s="17"/>
      <c r="AF13" s="17">
        <v>2.1372194368933499E-2</v>
      </c>
      <c r="AG13" s="17">
        <v>1.3660545202815601E-2</v>
      </c>
      <c r="AH13" s="17"/>
      <c r="AI13" s="17">
        <v>3.3015844884534601E-2</v>
      </c>
      <c r="AJ13" s="17">
        <v>1.1262842259906701E-2</v>
      </c>
      <c r="AK13" s="17"/>
      <c r="AL13" s="17">
        <v>3.1573562065634997E-2</v>
      </c>
      <c r="AM13" s="17">
        <v>1.69925476467153E-2</v>
      </c>
      <c r="AN13" s="17"/>
      <c r="AO13" s="17">
        <v>2.2345749015807499E-2</v>
      </c>
      <c r="AP13" s="17">
        <v>1.6843738532019401E-2</v>
      </c>
    </row>
    <row r="14" spans="2:42" x14ac:dyDescent="0.35">
      <c r="B14" s="18" t="s">
        <v>74</v>
      </c>
      <c r="C14" s="17">
        <v>9.4901616034810801E-2</v>
      </c>
      <c r="D14" s="17">
        <v>6.8189172596255801E-2</v>
      </c>
      <c r="E14" s="17">
        <v>0.12105276333288301</v>
      </c>
      <c r="F14" s="17"/>
      <c r="G14" s="17">
        <v>5.2052784269166E-2</v>
      </c>
      <c r="H14" s="17">
        <v>4.0694754024784001E-2</v>
      </c>
      <c r="I14" s="17">
        <v>7.7016647209528402E-2</v>
      </c>
      <c r="J14" s="17">
        <v>0.110663291224672</v>
      </c>
      <c r="K14" s="17">
        <v>0.10392049166879699</v>
      </c>
      <c r="L14" s="17">
        <v>0.163590713488553</v>
      </c>
      <c r="M14" s="17"/>
      <c r="N14" s="17">
        <v>5.8832900977601597E-2</v>
      </c>
      <c r="O14" s="17">
        <v>0.10649728610707999</v>
      </c>
      <c r="P14" s="17">
        <v>8.9619972810977805E-2</v>
      </c>
      <c r="Q14" s="17">
        <v>0.126378015683522</v>
      </c>
      <c r="R14" s="17"/>
      <c r="S14" s="17">
        <v>7.3322006910611998E-2</v>
      </c>
      <c r="T14" s="17">
        <v>9.4724201798374305E-2</v>
      </c>
      <c r="U14" s="17">
        <v>0.11795198840241899</v>
      </c>
      <c r="V14" s="17">
        <v>0.10541278895973399</v>
      </c>
      <c r="W14" s="17">
        <v>8.6432598114999301E-2</v>
      </c>
      <c r="X14" s="17">
        <v>0.11657992387517301</v>
      </c>
      <c r="Y14" s="17">
        <v>0.107487553293471</v>
      </c>
      <c r="Z14" s="17">
        <v>0.11490607630742999</v>
      </c>
      <c r="AA14" s="17">
        <v>9.96413428310816E-2</v>
      </c>
      <c r="AB14" s="17">
        <v>7.8245468753819505E-2</v>
      </c>
      <c r="AC14" s="17">
        <v>7.6224576436068503E-2</v>
      </c>
      <c r="AD14" s="17">
        <v>6.1300069015024203E-2</v>
      </c>
      <c r="AE14" s="17"/>
      <c r="AF14" s="17">
        <v>9.0815614033811207E-2</v>
      </c>
      <c r="AG14" s="17">
        <v>0.100534896373582</v>
      </c>
      <c r="AH14" s="17"/>
      <c r="AI14" s="17">
        <v>7.2588490476600195E-2</v>
      </c>
      <c r="AJ14" s="17">
        <v>0.104961086555578</v>
      </c>
      <c r="AK14" s="17"/>
      <c r="AL14" s="17">
        <v>8.4056356494782797E-2</v>
      </c>
      <c r="AM14" s="17">
        <v>9.5725807192926907E-2</v>
      </c>
      <c r="AN14" s="17"/>
      <c r="AO14" s="17">
        <v>8.7485028609698395E-2</v>
      </c>
      <c r="AP14" s="17">
        <v>9.6923527507346993E-2</v>
      </c>
    </row>
    <row r="15" spans="2:42" x14ac:dyDescent="0.35">
      <c r="B15" s="18" t="s">
        <v>75</v>
      </c>
      <c r="C15" s="19">
        <v>9.2744021082724892E-3</v>
      </c>
      <c r="D15" s="19">
        <v>8.2817619734007093E-3</v>
      </c>
      <c r="E15" s="19">
        <v>9.0894614201106304E-3</v>
      </c>
      <c r="F15" s="19"/>
      <c r="G15" s="19">
        <v>3.2983029366278699E-2</v>
      </c>
      <c r="H15" s="19">
        <v>1.0964502759823601E-2</v>
      </c>
      <c r="I15" s="19">
        <v>4.0214738147106004E-3</v>
      </c>
      <c r="J15" s="19">
        <v>5.9674350658821696E-3</v>
      </c>
      <c r="K15" s="19">
        <v>5.1093420577193998E-3</v>
      </c>
      <c r="L15" s="19">
        <v>1.7884133477640801E-3</v>
      </c>
      <c r="M15" s="19"/>
      <c r="N15" s="19">
        <v>4.4004887658075703E-3</v>
      </c>
      <c r="O15" s="19">
        <v>1.02420137970486E-2</v>
      </c>
      <c r="P15" s="19">
        <v>1.41762192395116E-2</v>
      </c>
      <c r="Q15" s="19">
        <v>7.9986817784028601E-3</v>
      </c>
      <c r="R15" s="19"/>
      <c r="S15" s="19">
        <v>1.5060685140250499E-2</v>
      </c>
      <c r="T15" s="19">
        <v>8.5744823702759692E-3</v>
      </c>
      <c r="U15" s="19">
        <v>1.3839076950021E-2</v>
      </c>
      <c r="V15" s="19">
        <v>7.0734403997045302E-3</v>
      </c>
      <c r="W15" s="19">
        <v>9.4489167736827601E-3</v>
      </c>
      <c r="X15" s="19">
        <v>4.7322820567924397E-3</v>
      </c>
      <c r="Y15" s="19">
        <v>1.0939809515635701E-2</v>
      </c>
      <c r="Z15" s="19">
        <v>1.7058436815314899E-2</v>
      </c>
      <c r="AA15" s="19">
        <v>5.5314928555359596E-3</v>
      </c>
      <c r="AB15" s="19">
        <v>1.17001318605242E-2</v>
      </c>
      <c r="AC15" s="19">
        <v>0</v>
      </c>
      <c r="AD15" s="19">
        <v>0</v>
      </c>
      <c r="AE15" s="19"/>
      <c r="AF15" s="19">
        <v>3.7387212834969598E-3</v>
      </c>
      <c r="AG15" s="19">
        <v>1.5282786645287301E-2</v>
      </c>
      <c r="AH15" s="19"/>
      <c r="AI15" s="19">
        <v>5.2995125716588298E-3</v>
      </c>
      <c r="AJ15" s="19">
        <v>1.10664094186136E-2</v>
      </c>
      <c r="AK15" s="19"/>
      <c r="AL15" s="19">
        <v>4.3571733642167199E-3</v>
      </c>
      <c r="AM15" s="19">
        <v>9.6480894726299407E-3</v>
      </c>
      <c r="AN15" s="19"/>
      <c r="AO15" s="19">
        <v>7.7559879819679304E-3</v>
      </c>
      <c r="AP15" s="19">
        <v>9.6883524557923092E-3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P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69</v>
      </c>
      <c r="C9" s="17">
        <v>0.16301725906630599</v>
      </c>
      <c r="D9" s="17">
        <v>0.140418092713813</v>
      </c>
      <c r="E9" s="17">
        <v>0.18415275494980399</v>
      </c>
      <c r="F9" s="17"/>
      <c r="G9" s="17">
        <v>0.17882716633693099</v>
      </c>
      <c r="H9" s="17">
        <v>0.18106859738860601</v>
      </c>
      <c r="I9" s="17">
        <v>0.20979462042611899</v>
      </c>
      <c r="J9" s="17">
        <v>0.16279861406372501</v>
      </c>
      <c r="K9" s="17">
        <v>0.16104306230170801</v>
      </c>
      <c r="L9" s="17">
        <v>0.101090008705895</v>
      </c>
      <c r="M9" s="17"/>
      <c r="N9" s="17">
        <v>0.13625272458587401</v>
      </c>
      <c r="O9" s="17">
        <v>0.164204515183209</v>
      </c>
      <c r="P9" s="17">
        <v>0.15272504819084401</v>
      </c>
      <c r="Q9" s="17">
        <v>0.200668915093517</v>
      </c>
      <c r="R9" s="17"/>
      <c r="S9" s="17">
        <v>0.169130784329483</v>
      </c>
      <c r="T9" s="17">
        <v>0.14697878747103599</v>
      </c>
      <c r="U9" s="17">
        <v>0.19081943808073701</v>
      </c>
      <c r="V9" s="17">
        <v>0.154956499688751</v>
      </c>
      <c r="W9" s="17">
        <v>0.127308640338093</v>
      </c>
      <c r="X9" s="17">
        <v>0.17736838739673499</v>
      </c>
      <c r="Y9" s="17">
        <v>0.160105300830134</v>
      </c>
      <c r="Z9" s="17">
        <v>0.110281261469517</v>
      </c>
      <c r="AA9" s="17">
        <v>0.158617282357818</v>
      </c>
      <c r="AB9" s="17">
        <v>0.171412851729766</v>
      </c>
      <c r="AC9" s="17">
        <v>0.22872955207859699</v>
      </c>
      <c r="AD9" s="17">
        <v>0.15391768451354301</v>
      </c>
      <c r="AE9" s="17"/>
      <c r="AF9" s="17">
        <v>0.161449947051898</v>
      </c>
      <c r="AG9" s="17">
        <v>0.16553945843949799</v>
      </c>
      <c r="AH9" s="17"/>
      <c r="AI9" s="17">
        <v>0.112762598549632</v>
      </c>
      <c r="AJ9" s="17">
        <v>0.18567366704822699</v>
      </c>
      <c r="AK9" s="17"/>
      <c r="AL9" s="17">
        <v>0.13501823058104001</v>
      </c>
      <c r="AM9" s="17">
        <v>0.16514505984675101</v>
      </c>
      <c r="AN9" s="17"/>
      <c r="AO9" s="17">
        <v>0.15480443837219801</v>
      </c>
      <c r="AP9" s="17">
        <v>0.165256239803872</v>
      </c>
    </row>
    <row r="10" spans="2:42" x14ac:dyDescent="0.35">
      <c r="B10" s="18" t="s">
        <v>70</v>
      </c>
      <c r="C10" s="17">
        <v>0.167174210312342</v>
      </c>
      <c r="D10" s="17">
        <v>0.17434711573696501</v>
      </c>
      <c r="E10" s="17">
        <v>0.15953932448658301</v>
      </c>
      <c r="F10" s="17"/>
      <c r="G10" s="17">
        <v>0.21856687252750001</v>
      </c>
      <c r="H10" s="17">
        <v>0.22767295406291899</v>
      </c>
      <c r="I10" s="17">
        <v>0.20522695229921201</v>
      </c>
      <c r="J10" s="17">
        <v>0.157460836798306</v>
      </c>
      <c r="K10" s="17">
        <v>0.15015260738137601</v>
      </c>
      <c r="L10" s="17">
        <v>7.1656090049287996E-2</v>
      </c>
      <c r="M10" s="17"/>
      <c r="N10" s="17">
        <v>0.16231992406892901</v>
      </c>
      <c r="O10" s="17">
        <v>0.14318271776994401</v>
      </c>
      <c r="P10" s="17">
        <v>0.21160150667529401</v>
      </c>
      <c r="Q10" s="17">
        <v>0.15773568402944299</v>
      </c>
      <c r="R10" s="17"/>
      <c r="S10" s="17">
        <v>0.152117653678184</v>
      </c>
      <c r="T10" s="17">
        <v>0.12791821238989501</v>
      </c>
      <c r="U10" s="17">
        <v>0.17184650913684399</v>
      </c>
      <c r="V10" s="17">
        <v>0.16002535074540999</v>
      </c>
      <c r="W10" s="17">
        <v>0.21973368462651199</v>
      </c>
      <c r="X10" s="17">
        <v>0.15041573520867299</v>
      </c>
      <c r="Y10" s="17">
        <v>0.184622359801071</v>
      </c>
      <c r="Z10" s="17">
        <v>0.18105938728395099</v>
      </c>
      <c r="AA10" s="17">
        <v>0.16746718307026001</v>
      </c>
      <c r="AB10" s="17">
        <v>0.19734854600958099</v>
      </c>
      <c r="AC10" s="17">
        <v>0.177645942836233</v>
      </c>
      <c r="AD10" s="17">
        <v>0.16978184989703601</v>
      </c>
      <c r="AE10" s="17"/>
      <c r="AF10" s="17">
        <v>0.17662211021896901</v>
      </c>
      <c r="AG10" s="17">
        <v>0.15513299009541301</v>
      </c>
      <c r="AH10" s="17"/>
      <c r="AI10" s="17">
        <v>0.19310770519534501</v>
      </c>
      <c r="AJ10" s="17">
        <v>0.15548256152941001</v>
      </c>
      <c r="AK10" s="17"/>
      <c r="AL10" s="17">
        <v>0.21791424795037001</v>
      </c>
      <c r="AM10" s="17">
        <v>0.163318194674413</v>
      </c>
      <c r="AN10" s="17"/>
      <c r="AO10" s="17">
        <v>0.17709213355960701</v>
      </c>
      <c r="AP10" s="17">
        <v>0.164470384192868</v>
      </c>
    </row>
    <row r="11" spans="2:42" x14ac:dyDescent="0.35">
      <c r="B11" s="18" t="s">
        <v>71</v>
      </c>
      <c r="C11" s="17">
        <v>0.40713972369554402</v>
      </c>
      <c r="D11" s="17">
        <v>0.44088193999196601</v>
      </c>
      <c r="E11" s="17">
        <v>0.37569258976999398</v>
      </c>
      <c r="F11" s="17"/>
      <c r="G11" s="17">
        <v>0.34425574214013799</v>
      </c>
      <c r="H11" s="17">
        <v>0.39229748351578703</v>
      </c>
      <c r="I11" s="17">
        <v>0.42120334280173399</v>
      </c>
      <c r="J11" s="17">
        <v>0.48048971795706402</v>
      </c>
      <c r="K11" s="17">
        <v>0.37612328363509101</v>
      </c>
      <c r="L11" s="17">
        <v>0.41110986241603598</v>
      </c>
      <c r="M11" s="17"/>
      <c r="N11" s="17">
        <v>0.47560808496574902</v>
      </c>
      <c r="O11" s="17">
        <v>0.43150910591705</v>
      </c>
      <c r="P11" s="17">
        <v>0.36476569135562598</v>
      </c>
      <c r="Q11" s="17">
        <v>0.34677624723784201</v>
      </c>
      <c r="R11" s="17"/>
      <c r="S11" s="17">
        <v>0.38752705108191898</v>
      </c>
      <c r="T11" s="17">
        <v>0.43540279193777898</v>
      </c>
      <c r="U11" s="17">
        <v>0.36593340286835802</v>
      </c>
      <c r="V11" s="17">
        <v>0.400675015030246</v>
      </c>
      <c r="W11" s="17">
        <v>0.41905869897041598</v>
      </c>
      <c r="X11" s="17">
        <v>0.42291004227256601</v>
      </c>
      <c r="Y11" s="17">
        <v>0.389470047996411</v>
      </c>
      <c r="Z11" s="17">
        <v>0.39742939699276703</v>
      </c>
      <c r="AA11" s="17">
        <v>0.40419544123615803</v>
      </c>
      <c r="AB11" s="17">
        <v>0.42504387022838902</v>
      </c>
      <c r="AC11" s="17">
        <v>0.39834070075726802</v>
      </c>
      <c r="AD11" s="17">
        <v>0.46231882756013798</v>
      </c>
      <c r="AE11" s="17"/>
      <c r="AF11" s="17">
        <v>0.40267745264195298</v>
      </c>
      <c r="AG11" s="17">
        <v>0.41353780580474298</v>
      </c>
      <c r="AH11" s="17"/>
      <c r="AI11" s="17">
        <v>0.45493452576273602</v>
      </c>
      <c r="AJ11" s="17">
        <v>0.38559229856289901</v>
      </c>
      <c r="AK11" s="17"/>
      <c r="AL11" s="17">
        <v>0.43538015775991801</v>
      </c>
      <c r="AM11" s="17">
        <v>0.40499357717214202</v>
      </c>
      <c r="AN11" s="17"/>
      <c r="AO11" s="17">
        <v>0.43988550563141199</v>
      </c>
      <c r="AP11" s="17">
        <v>0.398212562404473</v>
      </c>
    </row>
    <row r="12" spans="2:42" ht="29" x14ac:dyDescent="0.35">
      <c r="B12" s="18" t="s">
        <v>72</v>
      </c>
      <c r="C12" s="17">
        <v>4.7292844619432201E-2</v>
      </c>
      <c r="D12" s="17">
        <v>6.7392422631538398E-2</v>
      </c>
      <c r="E12" s="17">
        <v>2.73994171514668E-2</v>
      </c>
      <c r="F12" s="17"/>
      <c r="G12" s="17">
        <v>0.11865842711588399</v>
      </c>
      <c r="H12" s="17">
        <v>8.1464123028407096E-2</v>
      </c>
      <c r="I12" s="17">
        <v>4.2645998530310397E-2</v>
      </c>
      <c r="J12" s="17">
        <v>2.6337872194137801E-2</v>
      </c>
      <c r="K12" s="17">
        <v>1.94736154339872E-2</v>
      </c>
      <c r="L12" s="17">
        <v>1.1084998084438901E-2</v>
      </c>
      <c r="M12" s="17"/>
      <c r="N12" s="17">
        <v>7.1640894649995193E-2</v>
      </c>
      <c r="O12" s="17">
        <v>4.1443721436682901E-2</v>
      </c>
      <c r="P12" s="17">
        <v>5.16402454731196E-2</v>
      </c>
      <c r="Q12" s="17">
        <v>2.2557261694805299E-2</v>
      </c>
      <c r="R12" s="17"/>
      <c r="S12" s="17">
        <v>8.5131015838728105E-2</v>
      </c>
      <c r="T12" s="17">
        <v>3.0842960526483901E-2</v>
      </c>
      <c r="U12" s="17">
        <v>3.02393240417166E-2</v>
      </c>
      <c r="V12" s="17">
        <v>2.4734161576993499E-2</v>
      </c>
      <c r="W12" s="17">
        <v>4.1843045850073902E-2</v>
      </c>
      <c r="X12" s="17">
        <v>2.66215474652878E-2</v>
      </c>
      <c r="Y12" s="17">
        <v>5.3166826342563499E-2</v>
      </c>
      <c r="Z12" s="17">
        <v>6.9046261302833298E-2</v>
      </c>
      <c r="AA12" s="17">
        <v>6.9657796826537E-2</v>
      </c>
      <c r="AB12" s="17">
        <v>4.38844737077125E-2</v>
      </c>
      <c r="AC12" s="17">
        <v>3.1621069633338002E-2</v>
      </c>
      <c r="AD12" s="17">
        <v>3.9763062987337401E-2</v>
      </c>
      <c r="AE12" s="17"/>
      <c r="AF12" s="17">
        <v>4.8552957609846702E-2</v>
      </c>
      <c r="AG12" s="17">
        <v>4.6010714339825398E-2</v>
      </c>
      <c r="AH12" s="17"/>
      <c r="AI12" s="17">
        <v>7.0840550772756194E-2</v>
      </c>
      <c r="AJ12" s="17">
        <v>3.6676785687522799E-2</v>
      </c>
      <c r="AK12" s="17"/>
      <c r="AL12" s="17">
        <v>4.2385768102150702E-2</v>
      </c>
      <c r="AM12" s="17">
        <v>4.7665760460018199E-2</v>
      </c>
      <c r="AN12" s="17"/>
      <c r="AO12" s="17">
        <v>4.9980282804461498E-2</v>
      </c>
      <c r="AP12" s="17">
        <v>4.6560194710979101E-2</v>
      </c>
    </row>
    <row r="13" spans="2:42" ht="29" x14ac:dyDescent="0.35">
      <c r="B13" s="18" t="s">
        <v>73</v>
      </c>
      <c r="C13" s="17">
        <v>1.2814560585422199E-2</v>
      </c>
      <c r="D13" s="17">
        <v>1.4299409956001E-2</v>
      </c>
      <c r="E13" s="17">
        <v>1.1457804911818401E-2</v>
      </c>
      <c r="F13" s="17"/>
      <c r="G13" s="17">
        <v>3.0770397891075E-2</v>
      </c>
      <c r="H13" s="17">
        <v>3.4058808282097501E-2</v>
      </c>
      <c r="I13" s="17">
        <v>1.4172805376695101E-2</v>
      </c>
      <c r="J13" s="17">
        <v>0</v>
      </c>
      <c r="K13" s="17">
        <v>1.9950887965437601E-3</v>
      </c>
      <c r="L13" s="17">
        <v>0</v>
      </c>
      <c r="M13" s="17"/>
      <c r="N13" s="17">
        <v>1.8908526067835E-2</v>
      </c>
      <c r="O13" s="17">
        <v>3.7295385498828698E-3</v>
      </c>
      <c r="P13" s="17">
        <v>1.68385690177889E-2</v>
      </c>
      <c r="Q13" s="17">
        <v>1.22991208059862E-2</v>
      </c>
      <c r="R13" s="17"/>
      <c r="S13" s="17">
        <v>2.3957652494593199E-2</v>
      </c>
      <c r="T13" s="17">
        <v>1.06649295171709E-2</v>
      </c>
      <c r="U13" s="17">
        <v>9.5762654953891E-3</v>
      </c>
      <c r="V13" s="17">
        <v>1.1894719713452901E-2</v>
      </c>
      <c r="W13" s="17">
        <v>1.9325035072020699E-2</v>
      </c>
      <c r="X13" s="17">
        <v>0</v>
      </c>
      <c r="Y13" s="17">
        <v>4.7950192815906997E-3</v>
      </c>
      <c r="Z13" s="17">
        <v>1.8506757085958201E-2</v>
      </c>
      <c r="AA13" s="17">
        <v>1.39026827417794E-2</v>
      </c>
      <c r="AB13" s="17">
        <v>1.93998444647429E-2</v>
      </c>
      <c r="AC13" s="17">
        <v>0</v>
      </c>
      <c r="AD13" s="17">
        <v>1.6202580321477901E-2</v>
      </c>
      <c r="AE13" s="17"/>
      <c r="AF13" s="17">
        <v>1.39891437680448E-2</v>
      </c>
      <c r="AG13" s="17">
        <v>1.13426273356057E-2</v>
      </c>
      <c r="AH13" s="17"/>
      <c r="AI13" s="17">
        <v>1.5613697588467999E-2</v>
      </c>
      <c r="AJ13" s="17">
        <v>1.1552620114900901E-2</v>
      </c>
      <c r="AK13" s="17"/>
      <c r="AL13" s="17">
        <v>9.9920396356292102E-3</v>
      </c>
      <c r="AM13" s="17">
        <v>1.30290595378752E-2</v>
      </c>
      <c r="AN13" s="17"/>
      <c r="AO13" s="17">
        <v>1.1237761473641399E-2</v>
      </c>
      <c r="AP13" s="17">
        <v>1.3244427858772201E-2</v>
      </c>
    </row>
    <row r="14" spans="2:42" x14ac:dyDescent="0.35">
      <c r="B14" s="18" t="s">
        <v>74</v>
      </c>
      <c r="C14" s="17">
        <v>0.19155612000158101</v>
      </c>
      <c r="D14" s="17">
        <v>0.154664195221248</v>
      </c>
      <c r="E14" s="17">
        <v>0.228346286552183</v>
      </c>
      <c r="F14" s="17"/>
      <c r="G14" s="17">
        <v>7.8579014611507403E-2</v>
      </c>
      <c r="H14" s="17">
        <v>6.7759483598456904E-2</v>
      </c>
      <c r="I14" s="17">
        <v>0.102697062561835</v>
      </c>
      <c r="J14" s="17">
        <v>0.17121739499997901</v>
      </c>
      <c r="K14" s="17">
        <v>0.28614051985610001</v>
      </c>
      <c r="L14" s="17">
        <v>0.39377310700984702</v>
      </c>
      <c r="M14" s="17"/>
      <c r="N14" s="17">
        <v>0.12862823304179499</v>
      </c>
      <c r="O14" s="17">
        <v>0.20365315195101499</v>
      </c>
      <c r="P14" s="17">
        <v>0.18825251527540601</v>
      </c>
      <c r="Q14" s="17">
        <v>0.24955432548610201</v>
      </c>
      <c r="R14" s="17"/>
      <c r="S14" s="17">
        <v>0.17016944579703999</v>
      </c>
      <c r="T14" s="17">
        <v>0.239472846145798</v>
      </c>
      <c r="U14" s="17">
        <v>0.21121482724760199</v>
      </c>
      <c r="V14" s="17">
        <v>0.225848741433294</v>
      </c>
      <c r="W14" s="17">
        <v>0.163281978369201</v>
      </c>
      <c r="X14" s="17">
        <v>0.206361799116421</v>
      </c>
      <c r="Y14" s="17">
        <v>0.20434619168245099</v>
      </c>
      <c r="Z14" s="17">
        <v>0.20661849904965901</v>
      </c>
      <c r="AA14" s="17">
        <v>0.17829380082645499</v>
      </c>
      <c r="AB14" s="17">
        <v>0.13895862287952601</v>
      </c>
      <c r="AC14" s="17">
        <v>0.15798160335810299</v>
      </c>
      <c r="AD14" s="17">
        <v>0.15801599472046901</v>
      </c>
      <c r="AE14" s="17"/>
      <c r="AF14" s="17">
        <v>0.18920350658807999</v>
      </c>
      <c r="AG14" s="17">
        <v>0.194154518269641</v>
      </c>
      <c r="AH14" s="17"/>
      <c r="AI14" s="17">
        <v>0.143416782147922</v>
      </c>
      <c r="AJ14" s="17">
        <v>0.213258872884175</v>
      </c>
      <c r="AK14" s="17"/>
      <c r="AL14" s="17">
        <v>0.14529574333865899</v>
      </c>
      <c r="AM14" s="17">
        <v>0.19507170146608899</v>
      </c>
      <c r="AN14" s="17"/>
      <c r="AO14" s="17">
        <v>0.16043465955834199</v>
      </c>
      <c r="AP14" s="17">
        <v>0.200040458458808</v>
      </c>
    </row>
    <row r="15" spans="2:42" x14ac:dyDescent="0.35">
      <c r="B15" s="18" t="s">
        <v>75</v>
      </c>
      <c r="C15" s="19">
        <v>1.1005281719374E-2</v>
      </c>
      <c r="D15" s="19">
        <v>7.9968237484687506E-3</v>
      </c>
      <c r="E15" s="19">
        <v>1.34118221781497E-2</v>
      </c>
      <c r="F15" s="19"/>
      <c r="G15" s="19">
        <v>3.0342379376964799E-2</v>
      </c>
      <c r="H15" s="19">
        <v>1.5678550123726299E-2</v>
      </c>
      <c r="I15" s="19">
        <v>4.2592180040951803E-3</v>
      </c>
      <c r="J15" s="19">
        <v>1.6955639867874E-3</v>
      </c>
      <c r="K15" s="19">
        <v>5.0718225951928604E-3</v>
      </c>
      <c r="L15" s="19">
        <v>1.12859337344954E-2</v>
      </c>
      <c r="M15" s="19"/>
      <c r="N15" s="19">
        <v>6.6416126198226098E-3</v>
      </c>
      <c r="O15" s="19">
        <v>1.22772491922154E-2</v>
      </c>
      <c r="P15" s="19">
        <v>1.4176424011922401E-2</v>
      </c>
      <c r="Q15" s="19">
        <v>1.0408445652304499E-2</v>
      </c>
      <c r="R15" s="19"/>
      <c r="S15" s="19">
        <v>1.19663967800529E-2</v>
      </c>
      <c r="T15" s="19">
        <v>8.7194720118370806E-3</v>
      </c>
      <c r="U15" s="19">
        <v>2.0370233129353699E-2</v>
      </c>
      <c r="V15" s="19">
        <v>2.1865511811852902E-2</v>
      </c>
      <c r="W15" s="19">
        <v>9.4489167736827601E-3</v>
      </c>
      <c r="X15" s="19">
        <v>1.6322488540317499E-2</v>
      </c>
      <c r="Y15" s="19">
        <v>3.4942540657792402E-3</v>
      </c>
      <c r="Z15" s="19">
        <v>1.7058436815314899E-2</v>
      </c>
      <c r="AA15" s="19">
        <v>7.8658129409917704E-3</v>
      </c>
      <c r="AB15" s="19">
        <v>3.9517909802821603E-3</v>
      </c>
      <c r="AC15" s="19">
        <v>5.6811313364616804E-3</v>
      </c>
      <c r="AD15" s="19">
        <v>0</v>
      </c>
      <c r="AE15" s="19"/>
      <c r="AF15" s="19">
        <v>7.5048821212082301E-3</v>
      </c>
      <c r="AG15" s="19">
        <v>1.42818857152742E-2</v>
      </c>
      <c r="AH15" s="19"/>
      <c r="AI15" s="19">
        <v>9.3241399831408504E-3</v>
      </c>
      <c r="AJ15" s="19">
        <v>1.1763194172864699E-2</v>
      </c>
      <c r="AK15" s="19"/>
      <c r="AL15" s="19">
        <v>1.40138126322329E-2</v>
      </c>
      <c r="AM15" s="19">
        <v>1.0776646842712401E-2</v>
      </c>
      <c r="AN15" s="19"/>
      <c r="AO15" s="19">
        <v>6.5652186003389299E-3</v>
      </c>
      <c r="AP15" s="19">
        <v>1.22157325702283E-2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P29"/>
  <sheetViews>
    <sheetView showGridLines="0" topLeftCell="A19" workbookViewId="0">
      <pane xSplit="2" topLeftCell="AG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84</v>
      </c>
      <c r="C9" s="17">
        <v>0.88131889933129204</v>
      </c>
      <c r="D9" s="17">
        <v>0.88328835001363704</v>
      </c>
      <c r="E9" s="17">
        <v>0.879146079359854</v>
      </c>
      <c r="F9" s="17"/>
      <c r="G9" s="17">
        <v>0.84567182760308701</v>
      </c>
      <c r="H9" s="17">
        <v>0.87333028435610704</v>
      </c>
      <c r="I9" s="17">
        <v>0.897254664954514</v>
      </c>
      <c r="J9" s="17">
        <v>0.90522354763881796</v>
      </c>
      <c r="K9" s="17">
        <v>0.92228534882743596</v>
      </c>
      <c r="L9" s="17">
        <v>0.85181114552913895</v>
      </c>
      <c r="M9" s="17"/>
      <c r="N9" s="17">
        <v>0.92239430550136803</v>
      </c>
      <c r="O9" s="17">
        <v>0.88755060524247298</v>
      </c>
      <c r="P9" s="17">
        <v>0.84405629211044197</v>
      </c>
      <c r="Q9" s="17">
        <v>0.86587129696352705</v>
      </c>
      <c r="R9" s="17"/>
      <c r="S9" s="17">
        <v>0.83936010902869496</v>
      </c>
      <c r="T9" s="17">
        <v>0.90164799429187403</v>
      </c>
      <c r="U9" s="17">
        <v>0.87580731989048199</v>
      </c>
      <c r="V9" s="17">
        <v>0.88439775823200095</v>
      </c>
      <c r="W9" s="17">
        <v>0.85074320756098598</v>
      </c>
      <c r="X9" s="17">
        <v>0.86529511562031503</v>
      </c>
      <c r="Y9" s="17">
        <v>0.90502478646059803</v>
      </c>
      <c r="Z9" s="17">
        <v>0.86376914498594604</v>
      </c>
      <c r="AA9" s="17">
        <v>0.87380213197044398</v>
      </c>
      <c r="AB9" s="17">
        <v>0.92449378742710897</v>
      </c>
      <c r="AC9" s="17">
        <v>0.92396817546196697</v>
      </c>
      <c r="AD9" s="17">
        <v>0.90118096413026705</v>
      </c>
      <c r="AE9" s="17"/>
      <c r="AF9" s="17">
        <v>0.88758160635262195</v>
      </c>
      <c r="AG9" s="17">
        <v>0.87420918394205005</v>
      </c>
      <c r="AH9" s="17"/>
      <c r="AI9" s="17">
        <v>0.90686634562960899</v>
      </c>
      <c r="AJ9" s="17">
        <v>0.86980129359522496</v>
      </c>
      <c r="AK9" s="17"/>
      <c r="AL9" s="17">
        <v>0.90424102786724303</v>
      </c>
      <c r="AM9" s="17">
        <v>0.87957692021176903</v>
      </c>
      <c r="AN9" s="17"/>
      <c r="AO9" s="17">
        <v>0.89968251601687599</v>
      </c>
      <c r="AP9" s="17">
        <v>0.876312606662493</v>
      </c>
    </row>
    <row r="10" spans="2:42" x14ac:dyDescent="0.35">
      <c r="B10" s="18" t="s">
        <v>85</v>
      </c>
      <c r="C10" s="17">
        <v>0.70671137018966101</v>
      </c>
      <c r="D10" s="17">
        <v>0.72863718545482603</v>
      </c>
      <c r="E10" s="17">
        <v>0.68378915799832496</v>
      </c>
      <c r="F10" s="17"/>
      <c r="G10" s="17">
        <v>0.71201984227334902</v>
      </c>
      <c r="H10" s="17">
        <v>0.73863561366145503</v>
      </c>
      <c r="I10" s="17">
        <v>0.75876849960677195</v>
      </c>
      <c r="J10" s="17">
        <v>0.68835862795511604</v>
      </c>
      <c r="K10" s="17">
        <v>0.72143547527738605</v>
      </c>
      <c r="L10" s="17">
        <v>0.63970063034351199</v>
      </c>
      <c r="M10" s="17"/>
      <c r="N10" s="17">
        <v>0.81677067188334895</v>
      </c>
      <c r="O10" s="17">
        <v>0.70543024780077501</v>
      </c>
      <c r="P10" s="17">
        <v>0.67157819569242005</v>
      </c>
      <c r="Q10" s="17">
        <v>0.62299821366797403</v>
      </c>
      <c r="R10" s="17"/>
      <c r="S10" s="17">
        <v>0.79983685682248695</v>
      </c>
      <c r="T10" s="17">
        <v>0.68506013282147504</v>
      </c>
      <c r="U10" s="17">
        <v>0.68379200094150905</v>
      </c>
      <c r="V10" s="17">
        <v>0.71811564238848402</v>
      </c>
      <c r="W10" s="17">
        <v>0.69750972108942</v>
      </c>
      <c r="X10" s="17">
        <v>0.64015947166837905</v>
      </c>
      <c r="Y10" s="17">
        <v>0.74345125182918503</v>
      </c>
      <c r="Z10" s="17">
        <v>0.69756509533990196</v>
      </c>
      <c r="AA10" s="17">
        <v>0.64662726461376496</v>
      </c>
      <c r="AB10" s="17">
        <v>0.71128650769835799</v>
      </c>
      <c r="AC10" s="17">
        <v>0.74141399811216602</v>
      </c>
      <c r="AD10" s="17">
        <v>0.67732465347475801</v>
      </c>
      <c r="AE10" s="17"/>
      <c r="AF10" s="17">
        <v>0.69887531739921405</v>
      </c>
      <c r="AG10" s="17">
        <v>0.71687321130371295</v>
      </c>
      <c r="AH10" s="17"/>
      <c r="AI10" s="17">
        <v>0.73579067967349199</v>
      </c>
      <c r="AJ10" s="17">
        <v>0.69360148758922702</v>
      </c>
      <c r="AK10" s="17"/>
      <c r="AL10" s="17">
        <v>0.68265751719483403</v>
      </c>
      <c r="AM10" s="17">
        <v>0.708539355300003</v>
      </c>
      <c r="AN10" s="17"/>
      <c r="AO10" s="17">
        <v>0.69264824403182301</v>
      </c>
      <c r="AP10" s="17">
        <v>0.71054526231395199</v>
      </c>
    </row>
    <row r="11" spans="2:42" ht="43.5" x14ac:dyDescent="0.35">
      <c r="B11" s="18" t="s">
        <v>86</v>
      </c>
      <c r="C11" s="17">
        <v>0.70010909554720802</v>
      </c>
      <c r="D11" s="17">
        <v>0.70611802980319605</v>
      </c>
      <c r="E11" s="17">
        <v>0.69604302907742299</v>
      </c>
      <c r="F11" s="17"/>
      <c r="G11" s="17">
        <v>0.53154135287329696</v>
      </c>
      <c r="H11" s="17">
        <v>0.71702123660053396</v>
      </c>
      <c r="I11" s="17">
        <v>0.737892878506621</v>
      </c>
      <c r="J11" s="17">
        <v>0.74705644912880298</v>
      </c>
      <c r="K11" s="17">
        <v>0.74904766248741805</v>
      </c>
      <c r="L11" s="17">
        <v>0.69732258462440899</v>
      </c>
      <c r="M11" s="17"/>
      <c r="N11" s="17">
        <v>0.756227917872212</v>
      </c>
      <c r="O11" s="17">
        <v>0.69091682261931398</v>
      </c>
      <c r="P11" s="17">
        <v>0.689159003725339</v>
      </c>
      <c r="Q11" s="17">
        <v>0.66414362486706802</v>
      </c>
      <c r="R11" s="17"/>
      <c r="S11" s="17">
        <v>0.62074539047615795</v>
      </c>
      <c r="T11" s="17">
        <v>0.70525634412909499</v>
      </c>
      <c r="U11" s="17">
        <v>0.72565230394581504</v>
      </c>
      <c r="V11" s="17">
        <v>0.69955114494495796</v>
      </c>
      <c r="W11" s="17">
        <v>0.75675735119284404</v>
      </c>
      <c r="X11" s="17">
        <v>0.64278370101046101</v>
      </c>
      <c r="Y11" s="17">
        <v>0.72274459812314096</v>
      </c>
      <c r="Z11" s="17">
        <v>0.64962002437104904</v>
      </c>
      <c r="AA11" s="17">
        <v>0.73177285653518598</v>
      </c>
      <c r="AB11" s="17">
        <v>0.73129549110124104</v>
      </c>
      <c r="AC11" s="17">
        <v>0.74336111304651997</v>
      </c>
      <c r="AD11" s="17">
        <v>0.74635429341696402</v>
      </c>
      <c r="AE11" s="17"/>
      <c r="AF11" s="17">
        <v>0.774401924507091</v>
      </c>
      <c r="AG11" s="17">
        <v>0.60221488322660099</v>
      </c>
      <c r="AH11" s="17"/>
      <c r="AI11" s="17">
        <v>0.79212492512766397</v>
      </c>
      <c r="AJ11" s="17">
        <v>0.658625417131391</v>
      </c>
      <c r="AK11" s="17"/>
      <c r="AL11" s="17">
        <v>0.77987242525151401</v>
      </c>
      <c r="AM11" s="17">
        <v>0.69404743968350402</v>
      </c>
      <c r="AN11" s="17"/>
      <c r="AO11" s="17">
        <v>0.76373607677552102</v>
      </c>
      <c r="AP11" s="17">
        <v>0.68276309583947403</v>
      </c>
    </row>
    <row r="12" spans="2:42" ht="29" x14ac:dyDescent="0.35">
      <c r="B12" s="18" t="s">
        <v>87</v>
      </c>
      <c r="C12" s="17">
        <v>0.54443417732566701</v>
      </c>
      <c r="D12" s="17">
        <v>0.51942450602247403</v>
      </c>
      <c r="E12" s="17">
        <v>0.56933755455776802</v>
      </c>
      <c r="F12" s="17"/>
      <c r="G12" s="17">
        <v>0.42679634018697898</v>
      </c>
      <c r="H12" s="17">
        <v>0.51138536242127297</v>
      </c>
      <c r="I12" s="17">
        <v>0.58801270194509003</v>
      </c>
      <c r="J12" s="17">
        <v>0.54799597425438196</v>
      </c>
      <c r="K12" s="17">
        <v>0.57188674553636598</v>
      </c>
      <c r="L12" s="17">
        <v>0.593360066030997</v>
      </c>
      <c r="M12" s="17"/>
      <c r="N12" s="17">
        <v>0.60579920647027197</v>
      </c>
      <c r="O12" s="17">
        <v>0.53445985952861497</v>
      </c>
      <c r="P12" s="17">
        <v>0.52552698346910098</v>
      </c>
      <c r="Q12" s="17">
        <v>0.50860992123029802</v>
      </c>
      <c r="R12" s="17"/>
      <c r="S12" s="17">
        <v>0.49167141684557297</v>
      </c>
      <c r="T12" s="17">
        <v>0.53971676453360595</v>
      </c>
      <c r="U12" s="17">
        <v>0.54050447344194497</v>
      </c>
      <c r="V12" s="17">
        <v>0.57482207219619197</v>
      </c>
      <c r="W12" s="17">
        <v>0.54828031062289695</v>
      </c>
      <c r="X12" s="17">
        <v>0.54449118107137595</v>
      </c>
      <c r="Y12" s="17">
        <v>0.56147858048780397</v>
      </c>
      <c r="Z12" s="17">
        <v>0.55628488881266502</v>
      </c>
      <c r="AA12" s="17">
        <v>0.50792054391016495</v>
      </c>
      <c r="AB12" s="17">
        <v>0.60223298298276295</v>
      </c>
      <c r="AC12" s="17">
        <v>0.60450356178361797</v>
      </c>
      <c r="AD12" s="17">
        <v>0.520276644511381</v>
      </c>
      <c r="AE12" s="17"/>
      <c r="AF12" s="17">
        <v>0.58659072901341802</v>
      </c>
      <c r="AG12" s="17">
        <v>0.48910413815748</v>
      </c>
      <c r="AH12" s="17"/>
      <c r="AI12" s="17">
        <v>0.62779175521243702</v>
      </c>
      <c r="AJ12" s="17">
        <v>0.50685391564305504</v>
      </c>
      <c r="AK12" s="17"/>
      <c r="AL12" s="17">
        <v>0.54994086568600198</v>
      </c>
      <c r="AM12" s="17">
        <v>0.544015693670173</v>
      </c>
      <c r="AN12" s="17"/>
      <c r="AO12" s="17">
        <v>0.57170720777075201</v>
      </c>
      <c r="AP12" s="17">
        <v>0.53699899858550504</v>
      </c>
    </row>
    <row r="13" spans="2:42" x14ac:dyDescent="0.35">
      <c r="B13" s="18" t="s">
        <v>88</v>
      </c>
      <c r="C13" s="17">
        <v>0.38163393448131899</v>
      </c>
      <c r="D13" s="17">
        <v>0.44004559779131402</v>
      </c>
      <c r="E13" s="17">
        <v>0.32134664010394598</v>
      </c>
      <c r="F13" s="17"/>
      <c r="G13" s="17">
        <v>0.54725580730505097</v>
      </c>
      <c r="H13" s="17">
        <v>0.59481204601293303</v>
      </c>
      <c r="I13" s="17">
        <v>0.54408417197766401</v>
      </c>
      <c r="J13" s="17">
        <v>0.39013901640050902</v>
      </c>
      <c r="K13" s="17">
        <v>0.22189881920163099</v>
      </c>
      <c r="L13" s="17">
        <v>6.4527418463057595E-2</v>
      </c>
      <c r="M13" s="17"/>
      <c r="N13" s="17">
        <v>0.44421356353924002</v>
      </c>
      <c r="O13" s="17">
        <v>0.36466704295132302</v>
      </c>
      <c r="P13" s="17">
        <v>0.37464512311397502</v>
      </c>
      <c r="Q13" s="17">
        <v>0.34158964954982002</v>
      </c>
      <c r="R13" s="17"/>
      <c r="S13" s="17">
        <v>0.359272203786208</v>
      </c>
      <c r="T13" s="17">
        <v>0.36625135146208099</v>
      </c>
      <c r="U13" s="17">
        <v>0.33504958890523701</v>
      </c>
      <c r="V13" s="17">
        <v>0.35532148621012299</v>
      </c>
      <c r="W13" s="17">
        <v>0.425321038905635</v>
      </c>
      <c r="X13" s="17">
        <v>0.39298728302802199</v>
      </c>
      <c r="Y13" s="17">
        <v>0.39650133874059801</v>
      </c>
      <c r="Z13" s="17">
        <v>0.33545651358197898</v>
      </c>
      <c r="AA13" s="17">
        <v>0.42261366117161298</v>
      </c>
      <c r="AB13" s="17">
        <v>0.392325179937346</v>
      </c>
      <c r="AC13" s="17">
        <v>0.40579884184739701</v>
      </c>
      <c r="AD13" s="17">
        <v>0.41900690852600297</v>
      </c>
      <c r="AE13" s="17"/>
      <c r="AF13" s="17">
        <v>0.39699168484253899</v>
      </c>
      <c r="AG13" s="17">
        <v>0.36028576341263202</v>
      </c>
      <c r="AH13" s="17"/>
      <c r="AI13" s="17">
        <v>0.46171276486881002</v>
      </c>
      <c r="AJ13" s="17">
        <v>0.34553183701770002</v>
      </c>
      <c r="AK13" s="17"/>
      <c r="AL13" s="17">
        <v>0.41740414295838202</v>
      </c>
      <c r="AM13" s="17">
        <v>0.37891555882216998</v>
      </c>
      <c r="AN13" s="17"/>
      <c r="AO13" s="17">
        <v>0.44154596821555298</v>
      </c>
      <c r="AP13" s="17">
        <v>0.36530070446503599</v>
      </c>
    </row>
    <row r="14" spans="2:42" ht="29" x14ac:dyDescent="0.35">
      <c r="B14" s="18" t="s">
        <v>89</v>
      </c>
      <c r="C14" s="17">
        <v>0.35682758830026101</v>
      </c>
      <c r="D14" s="17">
        <v>0.39285395340294899</v>
      </c>
      <c r="E14" s="17">
        <v>0.32141039193793502</v>
      </c>
      <c r="F14" s="17"/>
      <c r="G14" s="17">
        <v>9.6266341463313504E-2</v>
      </c>
      <c r="H14" s="17">
        <v>0.16777816657344699</v>
      </c>
      <c r="I14" s="17">
        <v>0.318532330974519</v>
      </c>
      <c r="J14" s="17">
        <v>0.39353127263189502</v>
      </c>
      <c r="K14" s="17">
        <v>0.53626644864640405</v>
      </c>
      <c r="L14" s="17">
        <v>0.56667186971811301</v>
      </c>
      <c r="M14" s="17"/>
      <c r="N14" s="17">
        <v>0.37780501573074299</v>
      </c>
      <c r="O14" s="17">
        <v>0.36127911244037297</v>
      </c>
      <c r="P14" s="17">
        <v>0.35682260678540201</v>
      </c>
      <c r="Q14" s="17">
        <v>0.329276884128203</v>
      </c>
      <c r="R14" s="17"/>
      <c r="S14" s="17">
        <v>0.287679489679389</v>
      </c>
      <c r="T14" s="17">
        <v>0.37826610065691901</v>
      </c>
      <c r="U14" s="17">
        <v>0.37785869613705803</v>
      </c>
      <c r="V14" s="17">
        <v>0.39418447683830399</v>
      </c>
      <c r="W14" s="17">
        <v>0.33016105248672001</v>
      </c>
      <c r="X14" s="17">
        <v>0.34387665056045702</v>
      </c>
      <c r="Y14" s="17">
        <v>0.40905649523668403</v>
      </c>
      <c r="Z14" s="17">
        <v>0.32301460563204198</v>
      </c>
      <c r="AA14" s="17">
        <v>0.31869475654156498</v>
      </c>
      <c r="AB14" s="17">
        <v>0.376998850717366</v>
      </c>
      <c r="AC14" s="17">
        <v>0.42606272390317701</v>
      </c>
      <c r="AD14" s="17">
        <v>0.38921494791405797</v>
      </c>
      <c r="AE14" s="17"/>
      <c r="AF14" s="17">
        <v>0.40705655335894703</v>
      </c>
      <c r="AG14" s="17">
        <v>0.29056137791150699</v>
      </c>
      <c r="AH14" s="17"/>
      <c r="AI14" s="17">
        <v>0.38721005065873698</v>
      </c>
      <c r="AJ14" s="17">
        <v>0.34313020271229899</v>
      </c>
      <c r="AK14" s="17"/>
      <c r="AL14" s="17">
        <v>0.35444181100639299</v>
      </c>
      <c r="AM14" s="17">
        <v>0.35700889669067598</v>
      </c>
      <c r="AN14" s="17"/>
      <c r="AO14" s="17">
        <v>0.35048756842858197</v>
      </c>
      <c r="AP14" s="17">
        <v>0.358556005721897</v>
      </c>
    </row>
    <row r="15" spans="2:42" ht="43.5" x14ac:dyDescent="0.35">
      <c r="B15" s="18" t="s">
        <v>90</v>
      </c>
      <c r="C15" s="17">
        <v>0.33021834284569201</v>
      </c>
      <c r="D15" s="17">
        <v>0.34916070579642899</v>
      </c>
      <c r="E15" s="17">
        <v>0.31014712657418703</v>
      </c>
      <c r="F15" s="17"/>
      <c r="G15" s="17">
        <v>0.40076832803099299</v>
      </c>
      <c r="H15" s="17">
        <v>0.420988307048548</v>
      </c>
      <c r="I15" s="17">
        <v>0.37864598776290198</v>
      </c>
      <c r="J15" s="17">
        <v>0.32491645014516601</v>
      </c>
      <c r="K15" s="17">
        <v>0.29371432995179603</v>
      </c>
      <c r="L15" s="17">
        <v>0.19817579974505101</v>
      </c>
      <c r="M15" s="17"/>
      <c r="N15" s="17">
        <v>0.39531598320754902</v>
      </c>
      <c r="O15" s="17">
        <v>0.31432880373889999</v>
      </c>
      <c r="P15" s="17">
        <v>0.301576918834848</v>
      </c>
      <c r="Q15" s="17">
        <v>0.304815285677075</v>
      </c>
      <c r="R15" s="17"/>
      <c r="S15" s="17">
        <v>0.28264804083879502</v>
      </c>
      <c r="T15" s="17">
        <v>0.30727066237762901</v>
      </c>
      <c r="U15" s="17">
        <v>0.27655235410785001</v>
      </c>
      <c r="V15" s="17">
        <v>0.25381692662220801</v>
      </c>
      <c r="W15" s="17">
        <v>0.32978681219245498</v>
      </c>
      <c r="X15" s="17">
        <v>0.32914748238824998</v>
      </c>
      <c r="Y15" s="17">
        <v>0.33972114130891001</v>
      </c>
      <c r="Z15" s="17">
        <v>0.41261986437909098</v>
      </c>
      <c r="AA15" s="17">
        <v>0.37884111223064099</v>
      </c>
      <c r="AB15" s="17">
        <v>0.42081188252542401</v>
      </c>
      <c r="AC15" s="17">
        <v>0.36658408902296202</v>
      </c>
      <c r="AD15" s="17">
        <v>0.38289951593501198</v>
      </c>
      <c r="AE15" s="17"/>
      <c r="AF15" s="17">
        <v>0.34276608095600603</v>
      </c>
      <c r="AG15" s="17">
        <v>0.31295480184676699</v>
      </c>
      <c r="AH15" s="17"/>
      <c r="AI15" s="17">
        <v>0.37766825411673799</v>
      </c>
      <c r="AJ15" s="17">
        <v>0.30882640551271401</v>
      </c>
      <c r="AK15" s="17"/>
      <c r="AL15" s="17">
        <v>0.31955586910287198</v>
      </c>
      <c r="AM15" s="17">
        <v>0.331028643101766</v>
      </c>
      <c r="AN15" s="17"/>
      <c r="AO15" s="17">
        <v>0.29447879730744703</v>
      </c>
      <c r="AP15" s="17">
        <v>0.33996166453867599</v>
      </c>
    </row>
    <row r="16" spans="2:42" ht="29" x14ac:dyDescent="0.35">
      <c r="B16" s="18" t="s">
        <v>91</v>
      </c>
      <c r="C16" s="17">
        <v>0.32485407411106398</v>
      </c>
      <c r="D16" s="17">
        <v>0.38639137085983599</v>
      </c>
      <c r="E16" s="17">
        <v>0.26504717679906298</v>
      </c>
      <c r="F16" s="17"/>
      <c r="G16" s="17">
        <v>0.34086526058192501</v>
      </c>
      <c r="H16" s="17">
        <v>0.36002640912232797</v>
      </c>
      <c r="I16" s="17">
        <v>0.26740878901280801</v>
      </c>
      <c r="J16" s="17">
        <v>0.28712276101437501</v>
      </c>
      <c r="K16" s="17">
        <v>0.30109721395585198</v>
      </c>
      <c r="L16" s="17">
        <v>0.37877102219609698</v>
      </c>
      <c r="M16" s="17"/>
      <c r="N16" s="17">
        <v>0.36945162916081697</v>
      </c>
      <c r="O16" s="17">
        <v>0.308136581283387</v>
      </c>
      <c r="P16" s="17">
        <v>0.32915987027827898</v>
      </c>
      <c r="Q16" s="17">
        <v>0.29204141931951699</v>
      </c>
      <c r="R16" s="17"/>
      <c r="S16" s="17">
        <v>0.328738654984089</v>
      </c>
      <c r="T16" s="17">
        <v>0.32930701507832699</v>
      </c>
      <c r="U16" s="17">
        <v>0.31070815567439097</v>
      </c>
      <c r="V16" s="17">
        <v>0.32933377048613399</v>
      </c>
      <c r="W16" s="17">
        <v>0.35924377932388002</v>
      </c>
      <c r="X16" s="17">
        <v>0.32486518082959898</v>
      </c>
      <c r="Y16" s="17">
        <v>0.33785225791744</v>
      </c>
      <c r="Z16" s="17">
        <v>0.36232224291961002</v>
      </c>
      <c r="AA16" s="17">
        <v>0.31005602278548799</v>
      </c>
      <c r="AB16" s="17">
        <v>0.32678812788580502</v>
      </c>
      <c r="AC16" s="17">
        <v>0.32759131059087598</v>
      </c>
      <c r="AD16" s="17">
        <v>0.19035047407525199</v>
      </c>
      <c r="AE16" s="17"/>
      <c r="AF16" s="17">
        <v>0.32666988587999102</v>
      </c>
      <c r="AG16" s="17">
        <v>0.32135281295469298</v>
      </c>
      <c r="AH16" s="17"/>
      <c r="AI16" s="17">
        <v>0.34774743965688498</v>
      </c>
      <c r="AJ16" s="17">
        <v>0.31453301284922802</v>
      </c>
      <c r="AK16" s="17"/>
      <c r="AL16" s="17">
        <v>0.31088315997835803</v>
      </c>
      <c r="AM16" s="17">
        <v>0.32591580102100898</v>
      </c>
      <c r="AN16" s="17"/>
      <c r="AO16" s="17">
        <v>0.27414628020552301</v>
      </c>
      <c r="AP16" s="17">
        <v>0.33867804251700101</v>
      </c>
    </row>
    <row r="17" spans="2:42" x14ac:dyDescent="0.35">
      <c r="B17" s="18" t="s">
        <v>92</v>
      </c>
      <c r="C17" s="17">
        <v>0.28783439371167902</v>
      </c>
      <c r="D17" s="17">
        <v>0.30958620360066103</v>
      </c>
      <c r="E17" s="17">
        <v>0.26590367542559301</v>
      </c>
      <c r="F17" s="17"/>
      <c r="G17" s="17">
        <v>0.26023858355873097</v>
      </c>
      <c r="H17" s="17">
        <v>0.191230636207048</v>
      </c>
      <c r="I17" s="17">
        <v>0.25108519634433801</v>
      </c>
      <c r="J17" s="17">
        <v>0.26311964688573303</v>
      </c>
      <c r="K17" s="17">
        <v>0.33756506846578499</v>
      </c>
      <c r="L17" s="17">
        <v>0.40190733064258799</v>
      </c>
      <c r="M17" s="17"/>
      <c r="N17" s="17">
        <v>0.26758614829565203</v>
      </c>
      <c r="O17" s="17">
        <v>0.28216452801587899</v>
      </c>
      <c r="P17" s="17">
        <v>0.31150536888817798</v>
      </c>
      <c r="Q17" s="17">
        <v>0.29481860489634099</v>
      </c>
      <c r="R17" s="17"/>
      <c r="S17" s="17">
        <v>0.25713619492246098</v>
      </c>
      <c r="T17" s="17">
        <v>0.29986940579743199</v>
      </c>
      <c r="U17" s="17">
        <v>0.30483036412375097</v>
      </c>
      <c r="V17" s="17">
        <v>0.29019580001427903</v>
      </c>
      <c r="W17" s="17">
        <v>0.277520171494959</v>
      </c>
      <c r="X17" s="17">
        <v>0.32343967700605702</v>
      </c>
      <c r="Y17" s="17">
        <v>0.30102667916074999</v>
      </c>
      <c r="Z17" s="17">
        <v>0.32535516213891402</v>
      </c>
      <c r="AA17" s="17">
        <v>0.266257661006642</v>
      </c>
      <c r="AB17" s="17">
        <v>0.28335344660607797</v>
      </c>
      <c r="AC17" s="17">
        <v>0.25755611007074602</v>
      </c>
      <c r="AD17" s="17">
        <v>0.30145473611252299</v>
      </c>
      <c r="AE17" s="17"/>
      <c r="AF17" s="17">
        <v>0.28039783369103599</v>
      </c>
      <c r="AG17" s="17">
        <v>0.297932077590567</v>
      </c>
      <c r="AH17" s="17"/>
      <c r="AI17" s="17">
        <v>0.28073211545556598</v>
      </c>
      <c r="AJ17" s="17">
        <v>0.29103632786300399</v>
      </c>
      <c r="AK17" s="17"/>
      <c r="AL17" s="17">
        <v>0.28164476750663597</v>
      </c>
      <c r="AM17" s="17">
        <v>0.28830477758505801</v>
      </c>
      <c r="AN17" s="17"/>
      <c r="AO17" s="17">
        <v>0.26926553781090501</v>
      </c>
      <c r="AP17" s="17">
        <v>0.29289663873430499</v>
      </c>
    </row>
    <row r="18" spans="2:42" ht="58" x14ac:dyDescent="0.35">
      <c r="B18" s="18" t="s">
        <v>93</v>
      </c>
      <c r="C18" s="17">
        <v>0.27785123055980998</v>
      </c>
      <c r="D18" s="17">
        <v>0.24687063758273201</v>
      </c>
      <c r="E18" s="17">
        <v>0.30803875421801302</v>
      </c>
      <c r="F18" s="17"/>
      <c r="G18" s="17">
        <v>0.27975550244548802</v>
      </c>
      <c r="H18" s="17">
        <v>0.40784513066651501</v>
      </c>
      <c r="I18" s="17">
        <v>0.34953760592589</v>
      </c>
      <c r="J18" s="17">
        <v>0.262543088580446</v>
      </c>
      <c r="K18" s="17">
        <v>0.234146220290471</v>
      </c>
      <c r="L18" s="17">
        <v>0.15369925000273199</v>
      </c>
      <c r="M18" s="17"/>
      <c r="N18" s="17">
        <v>0.37121977091752301</v>
      </c>
      <c r="O18" s="17">
        <v>0.27982481393026098</v>
      </c>
      <c r="P18" s="17">
        <v>0.23760182987279099</v>
      </c>
      <c r="Q18" s="17">
        <v>0.210279998395557</v>
      </c>
      <c r="R18" s="17"/>
      <c r="S18" s="17">
        <v>0.267757913188504</v>
      </c>
      <c r="T18" s="17">
        <v>0.267207668830515</v>
      </c>
      <c r="U18" s="17">
        <v>0.25881360201921999</v>
      </c>
      <c r="V18" s="17">
        <v>0.25988688007433902</v>
      </c>
      <c r="W18" s="17">
        <v>0.31734880735253601</v>
      </c>
      <c r="X18" s="17">
        <v>0.253390458633588</v>
      </c>
      <c r="Y18" s="17">
        <v>0.27651531800898399</v>
      </c>
      <c r="Z18" s="17">
        <v>0.17839535672806001</v>
      </c>
      <c r="AA18" s="17">
        <v>0.27819724904450099</v>
      </c>
      <c r="AB18" s="17">
        <v>0.317638141475588</v>
      </c>
      <c r="AC18" s="17">
        <v>0.34752776503418598</v>
      </c>
      <c r="AD18" s="17">
        <v>0.35641370398477201</v>
      </c>
      <c r="AE18" s="17"/>
      <c r="AF18" s="17">
        <v>0.29747379905423599</v>
      </c>
      <c r="AG18" s="17">
        <v>0.25116877777345398</v>
      </c>
      <c r="AH18" s="17"/>
      <c r="AI18" s="17">
        <v>0.347235352542342</v>
      </c>
      <c r="AJ18" s="17">
        <v>0.24657064963573599</v>
      </c>
      <c r="AK18" s="17"/>
      <c r="AL18" s="17">
        <v>0.35419666610441403</v>
      </c>
      <c r="AM18" s="17">
        <v>0.27204931934632898</v>
      </c>
      <c r="AN18" s="17"/>
      <c r="AO18" s="17">
        <v>0.31830423647095801</v>
      </c>
      <c r="AP18" s="17">
        <v>0.26682292440469302</v>
      </c>
    </row>
    <row r="19" spans="2:42" ht="43.5" x14ac:dyDescent="0.35">
      <c r="B19" s="18" t="s">
        <v>94</v>
      </c>
      <c r="C19" s="17">
        <v>0.20423668776663101</v>
      </c>
      <c r="D19" s="17">
        <v>0.229898658757128</v>
      </c>
      <c r="E19" s="17">
        <v>0.17990056598551801</v>
      </c>
      <c r="F19" s="17"/>
      <c r="G19" s="17">
        <v>9.6479094613204197E-2</v>
      </c>
      <c r="H19" s="17">
        <v>0.115028951411334</v>
      </c>
      <c r="I19" s="17">
        <v>0.18588832925957</v>
      </c>
      <c r="J19" s="17">
        <v>0.24498154861791099</v>
      </c>
      <c r="K19" s="17">
        <v>0.25593598878170998</v>
      </c>
      <c r="L19" s="17">
        <v>0.29640776387713302</v>
      </c>
      <c r="M19" s="17"/>
      <c r="N19" s="17">
        <v>0.23904492138961</v>
      </c>
      <c r="O19" s="17">
        <v>0.19860118620598299</v>
      </c>
      <c r="P19" s="17">
        <v>0.208428905829699</v>
      </c>
      <c r="Q19" s="17">
        <v>0.168975324903197</v>
      </c>
      <c r="R19" s="17"/>
      <c r="S19" s="17">
        <v>0.13244259748224901</v>
      </c>
      <c r="T19" s="17">
        <v>0.22422706783145499</v>
      </c>
      <c r="U19" s="17">
        <v>0.20636269492651699</v>
      </c>
      <c r="V19" s="17">
        <v>0.22369239855963</v>
      </c>
      <c r="W19" s="17">
        <v>0.214398338306445</v>
      </c>
      <c r="X19" s="17">
        <v>0.214064541680276</v>
      </c>
      <c r="Y19" s="17">
        <v>0.20021898847959699</v>
      </c>
      <c r="Z19" s="17">
        <v>0.14598833411424</v>
      </c>
      <c r="AA19" s="17">
        <v>0.21494288066049699</v>
      </c>
      <c r="AB19" s="17">
        <v>0.229438586093548</v>
      </c>
      <c r="AC19" s="17">
        <v>0.21441143439294599</v>
      </c>
      <c r="AD19" s="17">
        <v>0.29174411473656597</v>
      </c>
      <c r="AE19" s="17"/>
      <c r="AF19" s="17">
        <v>0.23918525012694999</v>
      </c>
      <c r="AG19" s="17">
        <v>0.15887331197249699</v>
      </c>
      <c r="AH19" s="17"/>
      <c r="AI19" s="17">
        <v>0.34317036954796598</v>
      </c>
      <c r="AJ19" s="17">
        <v>0.14160094126061401</v>
      </c>
      <c r="AK19" s="17"/>
      <c r="AL19" s="17">
        <v>0.28983140286903097</v>
      </c>
      <c r="AM19" s="17">
        <v>0.19773187272661299</v>
      </c>
      <c r="AN19" s="17"/>
      <c r="AO19" s="17">
        <v>0.286417817773437</v>
      </c>
      <c r="AP19" s="17">
        <v>0.181832452494741</v>
      </c>
    </row>
    <row r="20" spans="2:42" ht="29" x14ac:dyDescent="0.35">
      <c r="B20" s="18" t="s">
        <v>95</v>
      </c>
      <c r="C20" s="17">
        <v>0.198843872125092</v>
      </c>
      <c r="D20" s="17">
        <v>0.212177330701487</v>
      </c>
      <c r="E20" s="17">
        <v>0.18395504173485699</v>
      </c>
      <c r="F20" s="17"/>
      <c r="G20" s="17">
        <v>0.22777976366876701</v>
      </c>
      <c r="H20" s="17">
        <v>0.26235182896619602</v>
      </c>
      <c r="I20" s="17">
        <v>0.23220233026380699</v>
      </c>
      <c r="J20" s="17">
        <v>0.16247576944233899</v>
      </c>
      <c r="K20" s="17">
        <v>0.13377448135096801</v>
      </c>
      <c r="L20" s="17">
        <v>0.173614430961893</v>
      </c>
      <c r="M20" s="17"/>
      <c r="N20" s="17">
        <v>0.207279025154222</v>
      </c>
      <c r="O20" s="17">
        <v>0.17836489911214601</v>
      </c>
      <c r="P20" s="17">
        <v>0.23477736917349301</v>
      </c>
      <c r="Q20" s="17">
        <v>0.179201266243531</v>
      </c>
      <c r="R20" s="17"/>
      <c r="S20" s="17">
        <v>0.22550317053862401</v>
      </c>
      <c r="T20" s="17">
        <v>0.17141476267047701</v>
      </c>
      <c r="U20" s="17">
        <v>0.17559348443880099</v>
      </c>
      <c r="V20" s="17">
        <v>0.21833900290189601</v>
      </c>
      <c r="W20" s="17">
        <v>0.191826964328524</v>
      </c>
      <c r="X20" s="17">
        <v>0.21806199000510801</v>
      </c>
      <c r="Y20" s="17">
        <v>0.22006859792162201</v>
      </c>
      <c r="Z20" s="17">
        <v>0.25117673857784401</v>
      </c>
      <c r="AA20" s="17">
        <v>0.21465721083964201</v>
      </c>
      <c r="AB20" s="17">
        <v>0.151361332155524</v>
      </c>
      <c r="AC20" s="17">
        <v>0.16098352344925099</v>
      </c>
      <c r="AD20" s="17">
        <v>0.176742934817297</v>
      </c>
      <c r="AE20" s="17"/>
      <c r="AF20" s="17">
        <v>0.19880162361661599</v>
      </c>
      <c r="AG20" s="17">
        <v>0.198263119621745</v>
      </c>
      <c r="AH20" s="17"/>
      <c r="AI20" s="17">
        <v>0.23693561484321099</v>
      </c>
      <c r="AJ20" s="17">
        <v>0.181670896427093</v>
      </c>
      <c r="AK20" s="17"/>
      <c r="AL20" s="17">
        <v>0.17811579223561499</v>
      </c>
      <c r="AM20" s="17">
        <v>0.20041911337280799</v>
      </c>
      <c r="AN20" s="17"/>
      <c r="AO20" s="17">
        <v>0.20027227998566499</v>
      </c>
      <c r="AP20" s="17">
        <v>0.19845445930283201</v>
      </c>
    </row>
    <row r="21" spans="2:42" x14ac:dyDescent="0.35">
      <c r="B21" s="18" t="s">
        <v>96</v>
      </c>
      <c r="C21" s="17">
        <v>0.146550186133204</v>
      </c>
      <c r="D21" s="17">
        <v>0.14752110458701301</v>
      </c>
      <c r="E21" s="17">
        <v>0.14399572173015501</v>
      </c>
      <c r="F21" s="17"/>
      <c r="G21" s="17">
        <v>0.23638883812800801</v>
      </c>
      <c r="H21" s="17">
        <v>0.24618255648287199</v>
      </c>
      <c r="I21" s="17">
        <v>0.215803728791882</v>
      </c>
      <c r="J21" s="17">
        <v>0.12482389645584401</v>
      </c>
      <c r="K21" s="17">
        <v>5.9619726480673201E-2</v>
      </c>
      <c r="L21" s="17">
        <v>2.4578799729383202E-2</v>
      </c>
      <c r="M21" s="17"/>
      <c r="N21" s="17">
        <v>0.18835035783545601</v>
      </c>
      <c r="O21" s="17">
        <v>0.127819140756599</v>
      </c>
      <c r="P21" s="17">
        <v>0.14617832701512401</v>
      </c>
      <c r="Q21" s="17">
        <v>0.123142551664957</v>
      </c>
      <c r="R21" s="17"/>
      <c r="S21" s="17">
        <v>0.14766470440375001</v>
      </c>
      <c r="T21" s="17">
        <v>0.14737333333098901</v>
      </c>
      <c r="U21" s="17">
        <v>0.100180490241711</v>
      </c>
      <c r="V21" s="17">
        <v>0.115020579603288</v>
      </c>
      <c r="W21" s="17">
        <v>0.17276449856396101</v>
      </c>
      <c r="X21" s="17">
        <v>0.153914144897244</v>
      </c>
      <c r="Y21" s="17">
        <v>0.17220281121671099</v>
      </c>
      <c r="Z21" s="17">
        <v>0.10410268583358299</v>
      </c>
      <c r="AA21" s="17">
        <v>0.13816125624560799</v>
      </c>
      <c r="AB21" s="17">
        <v>0.16470172393037499</v>
      </c>
      <c r="AC21" s="17">
        <v>0.186009784080164</v>
      </c>
      <c r="AD21" s="17">
        <v>0.171570193950141</v>
      </c>
      <c r="AE21" s="17"/>
      <c r="AF21" s="17">
        <v>0.15992590972942899</v>
      </c>
      <c r="AG21" s="17">
        <v>0.128269820611077</v>
      </c>
      <c r="AH21" s="17"/>
      <c r="AI21" s="17">
        <v>0.18651647799528301</v>
      </c>
      <c r="AJ21" s="17">
        <v>0.12853210373761401</v>
      </c>
      <c r="AK21" s="17"/>
      <c r="AL21" s="17">
        <v>0.190036790902292</v>
      </c>
      <c r="AM21" s="17">
        <v>0.143245398911202</v>
      </c>
      <c r="AN21" s="17"/>
      <c r="AO21" s="17">
        <v>0.16221383588368499</v>
      </c>
      <c r="AP21" s="17">
        <v>0.14227995896308299</v>
      </c>
    </row>
    <row r="22" spans="2:42" ht="43.5" x14ac:dyDescent="0.35">
      <c r="B22" s="18" t="s">
        <v>97</v>
      </c>
      <c r="C22" s="17">
        <v>6.9641789300489601E-2</v>
      </c>
      <c r="D22" s="17">
        <v>8.4737145148100199E-2</v>
      </c>
      <c r="E22" s="17">
        <v>5.3204219277212E-2</v>
      </c>
      <c r="F22" s="17"/>
      <c r="G22" s="17">
        <v>0.10427287100697</v>
      </c>
      <c r="H22" s="17">
        <v>0.127347661350597</v>
      </c>
      <c r="I22" s="17">
        <v>0.114886125640855</v>
      </c>
      <c r="J22" s="17">
        <v>4.7599927625727803E-2</v>
      </c>
      <c r="K22" s="17">
        <v>2.64895961355987E-2</v>
      </c>
      <c r="L22" s="17">
        <v>9.3172188310891996E-3</v>
      </c>
      <c r="M22" s="17"/>
      <c r="N22" s="17">
        <v>0.101473089344627</v>
      </c>
      <c r="O22" s="17">
        <v>5.46858208449554E-2</v>
      </c>
      <c r="P22" s="17">
        <v>7.0091690058151399E-2</v>
      </c>
      <c r="Q22" s="17">
        <v>5.1330895679233698E-2</v>
      </c>
      <c r="R22" s="17"/>
      <c r="S22" s="17">
        <v>9.4062760294845296E-2</v>
      </c>
      <c r="T22" s="17">
        <v>7.2823295158697801E-2</v>
      </c>
      <c r="U22" s="17">
        <v>4.3961298395237602E-2</v>
      </c>
      <c r="V22" s="17">
        <v>6.5574239280661806E-2</v>
      </c>
      <c r="W22" s="17">
        <v>2.2455203566321601E-2</v>
      </c>
      <c r="X22" s="17">
        <v>7.86966272852066E-2</v>
      </c>
      <c r="Y22" s="17">
        <v>7.3694069166303902E-2</v>
      </c>
      <c r="Z22" s="17">
        <v>3.1975392157174799E-2</v>
      </c>
      <c r="AA22" s="17">
        <v>8.9487829628545998E-2</v>
      </c>
      <c r="AB22" s="17">
        <v>7.4848433190960906E-2</v>
      </c>
      <c r="AC22" s="17">
        <v>6.8566859638038796E-2</v>
      </c>
      <c r="AD22" s="17">
        <v>5.8449177285294099E-2</v>
      </c>
      <c r="AE22" s="17"/>
      <c r="AF22" s="17">
        <v>8.5752849151481902E-2</v>
      </c>
      <c r="AG22" s="17">
        <v>4.8512574203820297E-2</v>
      </c>
      <c r="AH22" s="17"/>
      <c r="AI22" s="17">
        <v>0.103927635198693</v>
      </c>
      <c r="AJ22" s="17">
        <v>5.4184633592169899E-2</v>
      </c>
      <c r="AK22" s="17"/>
      <c r="AL22" s="17">
        <v>9.32579189248922E-2</v>
      </c>
      <c r="AM22" s="17">
        <v>6.7847069206099994E-2</v>
      </c>
      <c r="AN22" s="17"/>
      <c r="AO22" s="17">
        <v>8.4069175685384301E-2</v>
      </c>
      <c r="AP22" s="17">
        <v>6.5708592483910394E-2</v>
      </c>
    </row>
    <row r="23" spans="2:42" ht="43.5" x14ac:dyDescent="0.35">
      <c r="B23" s="18" t="s">
        <v>98</v>
      </c>
      <c r="C23" s="17">
        <v>1.57152677745694E-2</v>
      </c>
      <c r="D23" s="17">
        <v>2.03167330629292E-2</v>
      </c>
      <c r="E23" s="17">
        <v>1.1336780687143701E-2</v>
      </c>
      <c r="F23" s="17"/>
      <c r="G23" s="17">
        <v>1.81056909190827E-2</v>
      </c>
      <c r="H23" s="17">
        <v>3.63971366714501E-2</v>
      </c>
      <c r="I23" s="17">
        <v>2.0978319903097401E-2</v>
      </c>
      <c r="J23" s="17">
        <v>9.5682912129328602E-3</v>
      </c>
      <c r="K23" s="17">
        <v>6.0619551602866398E-3</v>
      </c>
      <c r="L23" s="17">
        <v>4.3955371112861302E-3</v>
      </c>
      <c r="M23" s="17"/>
      <c r="N23" s="17">
        <v>2.23644693190354E-2</v>
      </c>
      <c r="O23" s="17">
        <v>1.50354944191509E-2</v>
      </c>
      <c r="P23" s="17">
        <v>1.6088175414440901E-2</v>
      </c>
      <c r="Q23" s="17">
        <v>7.7328601044551496E-3</v>
      </c>
      <c r="R23" s="17"/>
      <c r="S23" s="17">
        <v>2.92893861194965E-2</v>
      </c>
      <c r="T23" s="17">
        <v>1.4548991303543601E-2</v>
      </c>
      <c r="U23" s="17">
        <v>9.0470305978390796E-3</v>
      </c>
      <c r="V23" s="17">
        <v>2.3371747304856302E-2</v>
      </c>
      <c r="W23" s="17">
        <v>1.42995533386375E-2</v>
      </c>
      <c r="X23" s="17">
        <v>1.5829416167932198E-2</v>
      </c>
      <c r="Y23" s="17">
        <v>4.1665950439871303E-3</v>
      </c>
      <c r="Z23" s="17">
        <v>8.1688602812546307E-3</v>
      </c>
      <c r="AA23" s="17">
        <v>2.42596156322629E-2</v>
      </c>
      <c r="AB23" s="17">
        <v>5.8226299436282001E-3</v>
      </c>
      <c r="AC23" s="17">
        <v>1.2361873880776E-2</v>
      </c>
      <c r="AD23" s="17">
        <v>0</v>
      </c>
      <c r="AE23" s="17"/>
      <c r="AF23" s="17">
        <v>1.9476639524159699E-2</v>
      </c>
      <c r="AG23" s="17">
        <v>1.07775181926859E-2</v>
      </c>
      <c r="AH23" s="17"/>
      <c r="AI23" s="17">
        <v>2.9880664664088001E-2</v>
      </c>
      <c r="AJ23" s="17">
        <v>9.3290538820631E-3</v>
      </c>
      <c r="AK23" s="17"/>
      <c r="AL23" s="17">
        <v>1.2900193610237601E-2</v>
      </c>
      <c r="AM23" s="17">
        <v>1.59292008046754E-2</v>
      </c>
      <c r="AN23" s="17"/>
      <c r="AO23" s="17">
        <v>1.8861071693140798E-2</v>
      </c>
      <c r="AP23" s="17">
        <v>1.48576581127764E-2</v>
      </c>
    </row>
    <row r="24" spans="2:42" x14ac:dyDescent="0.35">
      <c r="B24" s="18" t="s">
        <v>99</v>
      </c>
      <c r="C24" s="19">
        <v>4.9411789158599903E-3</v>
      </c>
      <c r="D24" s="19">
        <v>5.2591411655478299E-3</v>
      </c>
      <c r="E24" s="19">
        <v>4.0561591586425498E-3</v>
      </c>
      <c r="F24" s="19"/>
      <c r="G24" s="19">
        <v>2.1810368355839299E-2</v>
      </c>
      <c r="H24" s="19">
        <v>9.2760035359329591E-3</v>
      </c>
      <c r="I24" s="19">
        <v>0</v>
      </c>
      <c r="J24" s="19">
        <v>1.8024093467492099E-3</v>
      </c>
      <c r="K24" s="19">
        <v>0</v>
      </c>
      <c r="L24" s="19">
        <v>0</v>
      </c>
      <c r="M24" s="19"/>
      <c r="N24" s="19">
        <v>0</v>
      </c>
      <c r="O24" s="19">
        <v>4.9918775612519499E-3</v>
      </c>
      <c r="P24" s="19">
        <v>7.4999336632919199E-3</v>
      </c>
      <c r="Q24" s="19">
        <v>6.6945910081701501E-3</v>
      </c>
      <c r="R24" s="19"/>
      <c r="S24" s="19">
        <v>7.6179828332528197E-3</v>
      </c>
      <c r="T24" s="19">
        <v>5.6978644941199901E-3</v>
      </c>
      <c r="U24" s="19">
        <v>0</v>
      </c>
      <c r="V24" s="19">
        <v>3.5542905313022499E-3</v>
      </c>
      <c r="W24" s="19">
        <v>4.2245612286972399E-3</v>
      </c>
      <c r="X24" s="19">
        <v>1.76541179402155E-2</v>
      </c>
      <c r="Y24" s="19">
        <v>0</v>
      </c>
      <c r="Z24" s="19">
        <v>1.53922991997831E-2</v>
      </c>
      <c r="AA24" s="19">
        <v>0</v>
      </c>
      <c r="AB24" s="19">
        <v>3.4942532567883802E-3</v>
      </c>
      <c r="AC24" s="19">
        <v>0</v>
      </c>
      <c r="AD24" s="19">
        <v>0</v>
      </c>
      <c r="AE24" s="19"/>
      <c r="AF24" s="19">
        <v>1.17612971148157E-3</v>
      </c>
      <c r="AG24" s="19">
        <v>8.5543513890287502E-3</v>
      </c>
      <c r="AH24" s="19"/>
      <c r="AI24" s="19">
        <v>9.9034105644749603E-4</v>
      </c>
      <c r="AJ24" s="19">
        <v>6.7223429610050404E-3</v>
      </c>
      <c r="AK24" s="19"/>
      <c r="AL24" s="19">
        <v>4.3571733642167199E-3</v>
      </c>
      <c r="AM24" s="19">
        <v>4.9855607225082E-3</v>
      </c>
      <c r="AN24" s="19"/>
      <c r="AO24" s="19">
        <v>3.4839087320980302E-3</v>
      </c>
      <c r="AP24" s="19">
        <v>5.3384601901502104E-3</v>
      </c>
    </row>
    <row r="25" spans="2:42" x14ac:dyDescent="0.35">
      <c r="B25" s="16"/>
    </row>
    <row r="26" spans="2:42" x14ac:dyDescent="0.35">
      <c r="B26" t="s">
        <v>60</v>
      </c>
    </row>
    <row r="27" spans="2:42" x14ac:dyDescent="0.35">
      <c r="B27" t="s">
        <v>61</v>
      </c>
    </row>
    <row r="29" spans="2:42" x14ac:dyDescent="0.35">
      <c r="B2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P21"/>
  <sheetViews>
    <sheetView showGridLines="0" topLeftCell="A12" workbookViewId="0">
      <pane xSplit="2" topLeftCell="C1" activePane="topRight" state="frozen"/>
      <selection pane="topRight" activeCell="B21" sqref="B2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880</v>
      </c>
      <c r="D7" s="10">
        <v>465</v>
      </c>
      <c r="E7" s="10">
        <v>411</v>
      </c>
      <c r="F7" s="10"/>
      <c r="G7" s="10">
        <v>110</v>
      </c>
      <c r="H7" s="10">
        <v>89</v>
      </c>
      <c r="I7" s="10">
        <v>106</v>
      </c>
      <c r="J7" s="10">
        <v>134</v>
      </c>
      <c r="K7" s="10">
        <v>161</v>
      </c>
      <c r="L7" s="10">
        <v>280</v>
      </c>
      <c r="M7" s="10"/>
      <c r="N7" s="10">
        <v>237</v>
      </c>
      <c r="O7" s="10">
        <v>240</v>
      </c>
      <c r="P7" s="10">
        <v>178</v>
      </c>
      <c r="Q7" s="10">
        <v>222</v>
      </c>
      <c r="R7" s="10"/>
      <c r="S7" s="10">
        <v>102</v>
      </c>
      <c r="T7" s="10">
        <v>121</v>
      </c>
      <c r="U7" s="10">
        <v>71</v>
      </c>
      <c r="V7" s="10">
        <v>84</v>
      </c>
      <c r="W7" s="10">
        <v>64</v>
      </c>
      <c r="X7" s="10">
        <v>85</v>
      </c>
      <c r="Y7" s="10">
        <v>75</v>
      </c>
      <c r="Z7" s="10">
        <v>40</v>
      </c>
      <c r="AA7" s="10">
        <v>93</v>
      </c>
      <c r="AB7" s="10">
        <v>80</v>
      </c>
      <c r="AC7" s="10">
        <v>43</v>
      </c>
      <c r="AD7" s="10">
        <v>22</v>
      </c>
      <c r="AE7" s="10"/>
      <c r="AF7" s="10">
        <v>492</v>
      </c>
      <c r="AG7" s="10">
        <v>385</v>
      </c>
      <c r="AH7" s="10"/>
      <c r="AI7" s="10">
        <v>263</v>
      </c>
      <c r="AJ7" s="10">
        <v>617</v>
      </c>
      <c r="AK7" s="10"/>
      <c r="AL7" s="10">
        <v>61</v>
      </c>
      <c r="AM7" s="10">
        <v>819</v>
      </c>
      <c r="AN7" s="10"/>
      <c r="AO7" s="10">
        <v>175</v>
      </c>
      <c r="AP7" s="10">
        <v>705</v>
      </c>
    </row>
    <row r="8" spans="2:42" ht="30" customHeight="1" x14ac:dyDescent="0.35">
      <c r="B8" s="11" t="s">
        <v>20</v>
      </c>
      <c r="C8" s="11">
        <v>867</v>
      </c>
      <c r="D8" s="11">
        <v>459</v>
      </c>
      <c r="E8" s="11">
        <v>403</v>
      </c>
      <c r="F8" s="11"/>
      <c r="G8" s="11">
        <v>110</v>
      </c>
      <c r="H8" s="11">
        <v>98</v>
      </c>
      <c r="I8" s="11">
        <v>129</v>
      </c>
      <c r="J8" s="11">
        <v>134</v>
      </c>
      <c r="K8" s="11">
        <v>142</v>
      </c>
      <c r="L8" s="11">
        <v>254</v>
      </c>
      <c r="M8" s="11"/>
      <c r="N8" s="11">
        <v>218</v>
      </c>
      <c r="O8" s="11">
        <v>220</v>
      </c>
      <c r="P8" s="11">
        <v>206</v>
      </c>
      <c r="Q8" s="11">
        <v>221</v>
      </c>
      <c r="R8" s="11"/>
      <c r="S8" s="11">
        <v>108</v>
      </c>
      <c r="T8" s="11">
        <v>117</v>
      </c>
      <c r="U8" s="11">
        <v>73</v>
      </c>
      <c r="V8" s="11">
        <v>79</v>
      </c>
      <c r="W8" s="11">
        <v>59</v>
      </c>
      <c r="X8" s="11">
        <v>88</v>
      </c>
      <c r="Y8" s="11">
        <v>73</v>
      </c>
      <c r="Z8" s="11">
        <v>39</v>
      </c>
      <c r="AA8" s="11">
        <v>88</v>
      </c>
      <c r="AB8" s="11">
        <v>77</v>
      </c>
      <c r="AC8" s="11">
        <v>39</v>
      </c>
      <c r="AD8" s="11">
        <v>27</v>
      </c>
      <c r="AE8" s="11"/>
      <c r="AF8" s="11">
        <v>484</v>
      </c>
      <c r="AG8" s="11">
        <v>380</v>
      </c>
      <c r="AH8" s="11"/>
      <c r="AI8" s="11">
        <v>262</v>
      </c>
      <c r="AJ8" s="11">
        <v>604</v>
      </c>
      <c r="AK8" s="11"/>
      <c r="AL8" s="11">
        <v>60</v>
      </c>
      <c r="AM8" s="11">
        <v>807</v>
      </c>
      <c r="AN8" s="11"/>
      <c r="AO8" s="11">
        <v>174</v>
      </c>
      <c r="AP8" s="11">
        <v>693</v>
      </c>
    </row>
    <row r="9" spans="2:42" ht="43.5" x14ac:dyDescent="0.35">
      <c r="B9" s="18" t="s">
        <v>101</v>
      </c>
      <c r="C9" s="17">
        <v>0.41539845104162898</v>
      </c>
      <c r="D9" s="17">
        <v>0.47085518725690401</v>
      </c>
      <c r="E9" s="17">
        <v>0.35183504773831098</v>
      </c>
      <c r="F9" s="17"/>
      <c r="G9" s="17">
        <v>0.45080576156576502</v>
      </c>
      <c r="H9" s="17">
        <v>0.45647699246429901</v>
      </c>
      <c r="I9" s="17">
        <v>0.32011084983809601</v>
      </c>
      <c r="J9" s="17">
        <v>0.36001383231631001</v>
      </c>
      <c r="K9" s="17">
        <v>0.40714019847731098</v>
      </c>
      <c r="L9" s="17">
        <v>0.46652294204295403</v>
      </c>
      <c r="M9" s="17"/>
      <c r="N9" s="17">
        <v>0.45747828675962798</v>
      </c>
      <c r="O9" s="17">
        <v>0.40671599940570102</v>
      </c>
      <c r="P9" s="17">
        <v>0.44958787366104302</v>
      </c>
      <c r="Q9" s="17">
        <v>0.35207337628832902</v>
      </c>
      <c r="R9" s="17"/>
      <c r="S9" s="17">
        <v>0.35288901904136599</v>
      </c>
      <c r="T9" s="17">
        <v>0.41214139646035503</v>
      </c>
      <c r="U9" s="17">
        <v>0.43772082497485598</v>
      </c>
      <c r="V9" s="17">
        <v>0.454967578383634</v>
      </c>
      <c r="W9" s="17">
        <v>0.56258835729878098</v>
      </c>
      <c r="X9" s="17">
        <v>0.433944632711244</v>
      </c>
      <c r="Y9" s="17">
        <v>0.39166836338639599</v>
      </c>
      <c r="Z9" s="17">
        <v>0.27043335880807401</v>
      </c>
      <c r="AA9" s="17">
        <v>0.43754435675963499</v>
      </c>
      <c r="AB9" s="17">
        <v>0.42085210914266002</v>
      </c>
      <c r="AC9" s="17">
        <v>0.25779441416043503</v>
      </c>
      <c r="AD9" s="17">
        <v>0.539660919697457</v>
      </c>
      <c r="AE9" s="17"/>
      <c r="AF9" s="17">
        <v>0.48408645612933598</v>
      </c>
      <c r="AG9" s="17">
        <v>0.331475778938635</v>
      </c>
      <c r="AH9" s="17"/>
      <c r="AI9" s="17">
        <v>0.53764922211408395</v>
      </c>
      <c r="AJ9" s="17">
        <v>0.36230188879840602</v>
      </c>
      <c r="AK9" s="17"/>
      <c r="AL9" s="17">
        <v>0.43023674257667399</v>
      </c>
      <c r="AM9" s="17">
        <v>0.414297890846477</v>
      </c>
      <c r="AN9" s="17"/>
      <c r="AO9" s="17">
        <v>0.43984117009155199</v>
      </c>
      <c r="AP9" s="17">
        <v>0.40927918939007102</v>
      </c>
    </row>
    <row r="10" spans="2:42" ht="29" x14ac:dyDescent="0.35">
      <c r="B10" s="18" t="s">
        <v>102</v>
      </c>
      <c r="C10" s="17">
        <v>0.29733198041472703</v>
      </c>
      <c r="D10" s="17">
        <v>0.249860371755012</v>
      </c>
      <c r="E10" s="17">
        <v>0.34879909729103298</v>
      </c>
      <c r="F10" s="17"/>
      <c r="G10" s="17">
        <v>0.190043481419225</v>
      </c>
      <c r="H10" s="17">
        <v>0.191864663340995</v>
      </c>
      <c r="I10" s="17">
        <v>0.30101253597872302</v>
      </c>
      <c r="J10" s="17">
        <v>0.38607762713273602</v>
      </c>
      <c r="K10" s="17">
        <v>0.33350413334011397</v>
      </c>
      <c r="L10" s="17">
        <v>0.315316689557331</v>
      </c>
      <c r="M10" s="17"/>
      <c r="N10" s="17">
        <v>0.29573424757393901</v>
      </c>
      <c r="O10" s="17">
        <v>0.338624096919525</v>
      </c>
      <c r="P10" s="17">
        <v>0.29002768501610898</v>
      </c>
      <c r="Q10" s="17">
        <v>0.26845987341046501</v>
      </c>
      <c r="R10" s="17"/>
      <c r="S10" s="17">
        <v>0.30279792917476001</v>
      </c>
      <c r="T10" s="17">
        <v>0.34186550256107501</v>
      </c>
      <c r="U10" s="17">
        <v>0.34315555190791902</v>
      </c>
      <c r="V10" s="17">
        <v>0.31596343474631899</v>
      </c>
      <c r="W10" s="17">
        <v>0.25585049079216698</v>
      </c>
      <c r="X10" s="17">
        <v>0.27920390748432</v>
      </c>
      <c r="Y10" s="17">
        <v>0.16053596200777001</v>
      </c>
      <c r="Z10" s="17">
        <v>0.28827082822970701</v>
      </c>
      <c r="AA10" s="17">
        <v>0.28786334069012798</v>
      </c>
      <c r="AB10" s="17">
        <v>0.29537429988203001</v>
      </c>
      <c r="AC10" s="17">
        <v>0.521469455715459</v>
      </c>
      <c r="AD10" s="17">
        <v>0.14279779829028599</v>
      </c>
      <c r="AE10" s="17"/>
      <c r="AF10" s="17">
        <v>0.24827170932828199</v>
      </c>
      <c r="AG10" s="17">
        <v>0.36223432861393501</v>
      </c>
      <c r="AH10" s="17"/>
      <c r="AI10" s="17">
        <v>0.228978236175477</v>
      </c>
      <c r="AJ10" s="17">
        <v>0.32701971819926601</v>
      </c>
      <c r="AK10" s="17"/>
      <c r="AL10" s="17">
        <v>0.214977657341064</v>
      </c>
      <c r="AM10" s="17">
        <v>0.30344022337918602</v>
      </c>
      <c r="AN10" s="17"/>
      <c r="AO10" s="17">
        <v>0.29696993375883102</v>
      </c>
      <c r="AP10" s="17">
        <v>0.29742261919402901</v>
      </c>
    </row>
    <row r="11" spans="2:42" ht="29" x14ac:dyDescent="0.35">
      <c r="B11" s="18" t="s">
        <v>103</v>
      </c>
      <c r="C11" s="17">
        <v>0.18979953681730299</v>
      </c>
      <c r="D11" s="17">
        <v>0.16846921069690299</v>
      </c>
      <c r="E11" s="17">
        <v>0.21607076098650799</v>
      </c>
      <c r="F11" s="17"/>
      <c r="G11" s="17">
        <v>0.15963578538627499</v>
      </c>
      <c r="H11" s="17">
        <v>0.117728940059658</v>
      </c>
      <c r="I11" s="17">
        <v>0.16231218244412601</v>
      </c>
      <c r="J11" s="17">
        <v>0.15730462582121599</v>
      </c>
      <c r="K11" s="17">
        <v>0.20191799675436001</v>
      </c>
      <c r="L11" s="17">
        <v>0.25514495127499898</v>
      </c>
      <c r="M11" s="17"/>
      <c r="N11" s="17">
        <v>0.145560545366756</v>
      </c>
      <c r="O11" s="17">
        <v>0.189908294367272</v>
      </c>
      <c r="P11" s="17">
        <v>0.189724570846319</v>
      </c>
      <c r="Q11" s="17">
        <v>0.23571127050884499</v>
      </c>
      <c r="R11" s="17"/>
      <c r="S11" s="17">
        <v>0.18481082940376201</v>
      </c>
      <c r="T11" s="17">
        <v>0.15830905523918801</v>
      </c>
      <c r="U11" s="17">
        <v>0.230571512885036</v>
      </c>
      <c r="V11" s="17">
        <v>0.27261785043237202</v>
      </c>
      <c r="W11" s="17">
        <v>0.196572343121965</v>
      </c>
      <c r="X11" s="17">
        <v>0.22116873914654001</v>
      </c>
      <c r="Y11" s="17">
        <v>0.19616878865533799</v>
      </c>
      <c r="Z11" s="17">
        <v>0.19072774753406699</v>
      </c>
      <c r="AA11" s="17">
        <v>0.167034303761144</v>
      </c>
      <c r="AB11" s="17">
        <v>0.105495713173828</v>
      </c>
      <c r="AC11" s="17">
        <v>0.24452359279774499</v>
      </c>
      <c r="AD11" s="17">
        <v>9.4109938457026199E-2</v>
      </c>
      <c r="AE11" s="17"/>
      <c r="AF11" s="17">
        <v>0.17133103111870299</v>
      </c>
      <c r="AG11" s="17">
        <v>0.214882012999458</v>
      </c>
      <c r="AH11" s="17"/>
      <c r="AI11" s="17">
        <v>7.9828798209112706E-2</v>
      </c>
      <c r="AJ11" s="17">
        <v>0.23756257435252101</v>
      </c>
      <c r="AK11" s="17"/>
      <c r="AL11" s="17">
        <v>0.16793019956508101</v>
      </c>
      <c r="AM11" s="17">
        <v>0.19142159162174599</v>
      </c>
      <c r="AN11" s="17"/>
      <c r="AO11" s="17">
        <v>0.12270706875022599</v>
      </c>
      <c r="AP11" s="17">
        <v>0.206596210138003</v>
      </c>
    </row>
    <row r="12" spans="2:42" ht="43.5" x14ac:dyDescent="0.35">
      <c r="B12" s="18" t="s">
        <v>104</v>
      </c>
      <c r="C12" s="17">
        <v>0.124306305641954</v>
      </c>
      <c r="D12" s="17">
        <v>0.13409334454927099</v>
      </c>
      <c r="E12" s="17">
        <v>0.114463267187337</v>
      </c>
      <c r="F12" s="17"/>
      <c r="G12" s="17">
        <v>0.14828332341362699</v>
      </c>
      <c r="H12" s="17">
        <v>0.25609528860931602</v>
      </c>
      <c r="I12" s="17">
        <v>0.16695915874801801</v>
      </c>
      <c r="J12" s="17">
        <v>5.5148183041492299E-2</v>
      </c>
      <c r="K12" s="17">
        <v>7.8102022494149007E-2</v>
      </c>
      <c r="L12" s="17">
        <v>0.103848808878498</v>
      </c>
      <c r="M12" s="17"/>
      <c r="N12" s="17">
        <v>0.11741302254993601</v>
      </c>
      <c r="O12" s="17">
        <v>0.14661533534124299</v>
      </c>
      <c r="P12" s="17">
        <v>0.13882683269750701</v>
      </c>
      <c r="Q12" s="17">
        <v>9.7002538496552104E-2</v>
      </c>
      <c r="R12" s="17"/>
      <c r="S12" s="17">
        <v>0.19649884994648101</v>
      </c>
      <c r="T12" s="17">
        <v>0.102710602619839</v>
      </c>
      <c r="U12" s="17">
        <v>5.8053264629033999E-2</v>
      </c>
      <c r="V12" s="17">
        <v>0.15406552854444999</v>
      </c>
      <c r="W12" s="17">
        <v>9.0408363967287006E-2</v>
      </c>
      <c r="X12" s="17">
        <v>0.10262425386233801</v>
      </c>
      <c r="Y12" s="17">
        <v>6.4776122515789694E-2</v>
      </c>
      <c r="Z12" s="17">
        <v>0.128797150995029</v>
      </c>
      <c r="AA12" s="17">
        <v>0.126116647108729</v>
      </c>
      <c r="AB12" s="17">
        <v>0.132827547312627</v>
      </c>
      <c r="AC12" s="17">
        <v>0.114762683019917</v>
      </c>
      <c r="AD12" s="17">
        <v>0.302489899585349</v>
      </c>
      <c r="AE12" s="17"/>
      <c r="AF12" s="17">
        <v>0.1179632224022</v>
      </c>
      <c r="AG12" s="17">
        <v>0.13341468630304601</v>
      </c>
      <c r="AH12" s="17"/>
      <c r="AI12" s="17">
        <v>0.15876549487394701</v>
      </c>
      <c r="AJ12" s="17">
        <v>0.109339819378868</v>
      </c>
      <c r="AK12" s="17"/>
      <c r="AL12" s="17">
        <v>0.100919190875391</v>
      </c>
      <c r="AM12" s="17">
        <v>0.126040934425243</v>
      </c>
      <c r="AN12" s="17"/>
      <c r="AO12" s="17">
        <v>0.107873260776725</v>
      </c>
      <c r="AP12" s="17">
        <v>0.12842033653421001</v>
      </c>
    </row>
    <row r="13" spans="2:42" x14ac:dyDescent="0.35">
      <c r="B13" s="18" t="s">
        <v>105</v>
      </c>
      <c r="C13" s="17">
        <v>8.8809624878382495E-2</v>
      </c>
      <c r="D13" s="17">
        <v>0.105555335053622</v>
      </c>
      <c r="E13" s="17">
        <v>6.78029125774154E-2</v>
      </c>
      <c r="F13" s="17"/>
      <c r="G13" s="17">
        <v>0.137237468685313</v>
      </c>
      <c r="H13" s="17">
        <v>0.135884628348453</v>
      </c>
      <c r="I13" s="17">
        <v>0.16764798222246199</v>
      </c>
      <c r="J13" s="17">
        <v>5.7072832898748697E-2</v>
      </c>
      <c r="K13" s="17">
        <v>4.4319287689232399E-2</v>
      </c>
      <c r="L13" s="17">
        <v>5.14756740137573E-2</v>
      </c>
      <c r="M13" s="17"/>
      <c r="N13" s="17">
        <v>9.3216090158533396E-2</v>
      </c>
      <c r="O13" s="17">
        <v>4.8765583298849703E-2</v>
      </c>
      <c r="P13" s="17">
        <v>0.13226534684230101</v>
      </c>
      <c r="Q13" s="17">
        <v>8.5015615246404497E-2</v>
      </c>
      <c r="R13" s="17"/>
      <c r="S13" s="17">
        <v>0.19165828457402601</v>
      </c>
      <c r="T13" s="17">
        <v>7.4503812740665296E-2</v>
      </c>
      <c r="U13" s="17">
        <v>2.9752783613107899E-2</v>
      </c>
      <c r="V13" s="17">
        <v>9.3657503835214206E-2</v>
      </c>
      <c r="W13" s="17">
        <v>6.3352822034275599E-2</v>
      </c>
      <c r="X13" s="17">
        <v>7.0533773444824602E-2</v>
      </c>
      <c r="Y13" s="17">
        <v>6.2686458451842203E-2</v>
      </c>
      <c r="Z13" s="17">
        <v>0.124775836597705</v>
      </c>
      <c r="AA13" s="17">
        <v>0.124335364238951</v>
      </c>
      <c r="AB13" s="17">
        <v>8.5702007288705001E-2</v>
      </c>
      <c r="AC13" s="17">
        <v>2.7914405845733799E-2</v>
      </c>
      <c r="AD13" s="17">
        <v>0</v>
      </c>
      <c r="AE13" s="17"/>
      <c r="AF13" s="17">
        <v>8.5854367070985496E-2</v>
      </c>
      <c r="AG13" s="17">
        <v>9.3311246040033796E-2</v>
      </c>
      <c r="AH13" s="17"/>
      <c r="AI13" s="17">
        <v>0.13190081591105901</v>
      </c>
      <c r="AJ13" s="17">
        <v>7.0094044708789494E-2</v>
      </c>
      <c r="AK13" s="17"/>
      <c r="AL13" s="17">
        <v>0.122617998510947</v>
      </c>
      <c r="AM13" s="17">
        <v>8.6302048437056203E-2</v>
      </c>
      <c r="AN13" s="17"/>
      <c r="AO13" s="17">
        <v>9.5990129108441902E-2</v>
      </c>
      <c r="AP13" s="17">
        <v>8.7011977731021303E-2</v>
      </c>
    </row>
    <row r="14" spans="2:42" x14ac:dyDescent="0.35">
      <c r="B14" s="18" t="s">
        <v>75</v>
      </c>
      <c r="C14" s="17">
        <v>4.9403628497608001E-2</v>
      </c>
      <c r="D14" s="17">
        <v>3.6613019666772099E-2</v>
      </c>
      <c r="E14" s="17">
        <v>6.4483342016590506E-2</v>
      </c>
      <c r="F14" s="17"/>
      <c r="G14" s="17">
        <v>9.9785590993778303E-2</v>
      </c>
      <c r="H14" s="17">
        <v>9.1687403619581595E-2</v>
      </c>
      <c r="I14" s="17">
        <v>6.0919663109289902E-2</v>
      </c>
      <c r="J14" s="17">
        <v>3.0669996570246501E-2</v>
      </c>
      <c r="K14" s="17">
        <v>3.7557059957797297E-2</v>
      </c>
      <c r="L14" s="17">
        <v>2.1993694249566501E-2</v>
      </c>
      <c r="M14" s="17"/>
      <c r="N14" s="17">
        <v>4.5994331963952501E-2</v>
      </c>
      <c r="O14" s="17">
        <v>2.83548533163493E-2</v>
      </c>
      <c r="P14" s="17">
        <v>4.6566114849590903E-2</v>
      </c>
      <c r="Q14" s="17">
        <v>7.2476570430860005E-2</v>
      </c>
      <c r="R14" s="17"/>
      <c r="S14" s="17">
        <v>3.3659837111096602E-2</v>
      </c>
      <c r="T14" s="17">
        <v>8.13124991320677E-2</v>
      </c>
      <c r="U14" s="17">
        <v>7.3903741844091403E-2</v>
      </c>
      <c r="V14" s="17">
        <v>2.7754404017357601E-2</v>
      </c>
      <c r="W14" s="17">
        <v>5.35001381956055E-2</v>
      </c>
      <c r="X14" s="17">
        <v>2.2912294583199901E-2</v>
      </c>
      <c r="Y14" s="17">
        <v>4.9363137655317503E-2</v>
      </c>
      <c r="Z14" s="17">
        <v>4.9580824811815298E-2</v>
      </c>
      <c r="AA14" s="17">
        <v>3.1434191219156402E-2</v>
      </c>
      <c r="AB14" s="17">
        <v>7.5467085312450999E-2</v>
      </c>
      <c r="AC14" s="17">
        <v>4.2191364105918998E-2</v>
      </c>
      <c r="AD14" s="17">
        <v>4.2415849639289099E-2</v>
      </c>
      <c r="AE14" s="17"/>
      <c r="AF14" s="17">
        <v>3.6581453884287303E-2</v>
      </c>
      <c r="AG14" s="17">
        <v>5.77788261945145E-2</v>
      </c>
      <c r="AH14" s="17"/>
      <c r="AI14" s="17">
        <v>6.8633024261745501E-2</v>
      </c>
      <c r="AJ14" s="17">
        <v>4.1051821796241998E-2</v>
      </c>
      <c r="AK14" s="17"/>
      <c r="AL14" s="17">
        <v>9.6808558454125199E-2</v>
      </c>
      <c r="AM14" s="17">
        <v>4.58875917058474E-2</v>
      </c>
      <c r="AN14" s="17"/>
      <c r="AO14" s="17">
        <v>9.7390187309076601E-2</v>
      </c>
      <c r="AP14" s="17">
        <v>3.7390140614960203E-2</v>
      </c>
    </row>
    <row r="15" spans="2:42" ht="29" x14ac:dyDescent="0.35">
      <c r="B15" s="18" t="s">
        <v>106</v>
      </c>
      <c r="C15" s="17">
        <v>1.68513294798379E-2</v>
      </c>
      <c r="D15" s="17">
        <v>1.81336887467511E-2</v>
      </c>
      <c r="E15" s="17">
        <v>1.5567531258329799E-2</v>
      </c>
      <c r="F15" s="17"/>
      <c r="G15" s="17">
        <v>4.6985987629610898E-2</v>
      </c>
      <c r="H15" s="17">
        <v>3.4579119004733601E-2</v>
      </c>
      <c r="I15" s="17">
        <v>1.8267184501146901E-2</v>
      </c>
      <c r="J15" s="17">
        <v>6.3394414247815497E-3</v>
      </c>
      <c r="K15" s="17">
        <v>0</v>
      </c>
      <c r="L15" s="17">
        <v>1.12852175929085E-2</v>
      </c>
      <c r="M15" s="17"/>
      <c r="N15" s="17">
        <v>7.9801633073063507E-3</v>
      </c>
      <c r="O15" s="17">
        <v>1.35353030554241E-2</v>
      </c>
      <c r="P15" s="17">
        <v>3.4469693898345803E-2</v>
      </c>
      <c r="Q15" s="17">
        <v>1.27083944266809E-2</v>
      </c>
      <c r="R15" s="17"/>
      <c r="S15" s="17">
        <v>2.3631467985942001E-2</v>
      </c>
      <c r="T15" s="17">
        <v>0</v>
      </c>
      <c r="U15" s="17">
        <v>1.50548511511836E-2</v>
      </c>
      <c r="V15" s="17">
        <v>4.0339901941313101E-2</v>
      </c>
      <c r="W15" s="17">
        <v>0</v>
      </c>
      <c r="X15" s="17">
        <v>2.4980780929609699E-2</v>
      </c>
      <c r="Y15" s="17">
        <v>2.73067649753834E-2</v>
      </c>
      <c r="Z15" s="17">
        <v>0</v>
      </c>
      <c r="AA15" s="17">
        <v>9.9701449005152008E-3</v>
      </c>
      <c r="AB15" s="17">
        <v>1.1638178441635399E-2</v>
      </c>
      <c r="AC15" s="17">
        <v>4.6404004552857897E-2</v>
      </c>
      <c r="AD15" s="17">
        <v>0</v>
      </c>
      <c r="AE15" s="17"/>
      <c r="AF15" s="17">
        <v>1.6888728805607999E-2</v>
      </c>
      <c r="AG15" s="17">
        <v>1.6944471987959401E-2</v>
      </c>
      <c r="AH15" s="17"/>
      <c r="AI15" s="17">
        <v>2.38371382665305E-2</v>
      </c>
      <c r="AJ15" s="17">
        <v>1.38172183015775E-2</v>
      </c>
      <c r="AK15" s="17"/>
      <c r="AL15" s="17">
        <v>1.4240686629886199E-2</v>
      </c>
      <c r="AM15" s="17">
        <v>1.7044961583481899E-2</v>
      </c>
      <c r="AN15" s="17"/>
      <c r="AO15" s="17">
        <v>1.56204918750528E-2</v>
      </c>
      <c r="AP15" s="17">
        <v>1.7159471030656001E-2</v>
      </c>
    </row>
    <row r="16" spans="2:42" x14ac:dyDescent="0.35">
      <c r="B16" s="18" t="s">
        <v>107</v>
      </c>
      <c r="C16" s="19">
        <v>7.2462401216384503E-2</v>
      </c>
      <c r="D16" s="19">
        <v>7.3110239950732805E-2</v>
      </c>
      <c r="E16" s="19">
        <v>7.2482707689157502E-2</v>
      </c>
      <c r="F16" s="19"/>
      <c r="G16" s="19">
        <v>4.4455395835872401E-2</v>
      </c>
      <c r="H16" s="19">
        <v>4.3648211591206403E-2</v>
      </c>
      <c r="I16" s="19">
        <v>5.47734958795889E-2</v>
      </c>
      <c r="J16" s="19">
        <v>0.111201324340608</v>
      </c>
      <c r="K16" s="19">
        <v>0.100435019722384</v>
      </c>
      <c r="L16" s="19">
        <v>6.8443409995803103E-2</v>
      </c>
      <c r="M16" s="19"/>
      <c r="N16" s="19">
        <v>7.0254829522525306E-2</v>
      </c>
      <c r="O16" s="19">
        <v>0.100428507332607</v>
      </c>
      <c r="P16" s="19">
        <v>2.12878785184668E-2</v>
      </c>
      <c r="Q16" s="19">
        <v>9.1099577421306505E-2</v>
      </c>
      <c r="R16" s="19"/>
      <c r="S16" s="19">
        <v>5.5538380613556301E-2</v>
      </c>
      <c r="T16" s="19">
        <v>9.4263678592831496E-2</v>
      </c>
      <c r="U16" s="19">
        <v>2.8878385632081002E-2</v>
      </c>
      <c r="V16" s="19">
        <v>3.2278134193045198E-2</v>
      </c>
      <c r="W16" s="19">
        <v>1.46048860665561E-2</v>
      </c>
      <c r="X16" s="19">
        <v>0.111146175100683</v>
      </c>
      <c r="Y16" s="19">
        <v>0.12663798859538999</v>
      </c>
      <c r="Z16" s="19">
        <v>0.12590129818985399</v>
      </c>
      <c r="AA16" s="19">
        <v>7.3955723881743804E-2</v>
      </c>
      <c r="AB16" s="19">
        <v>8.5052958099801096E-2</v>
      </c>
      <c r="AC16" s="19">
        <v>8.4804638423515696E-2</v>
      </c>
      <c r="AD16" s="19">
        <v>0</v>
      </c>
      <c r="AE16" s="19"/>
      <c r="AF16" s="19">
        <v>5.3299284437459703E-2</v>
      </c>
      <c r="AG16" s="19">
        <v>9.7448746634218403E-2</v>
      </c>
      <c r="AH16" s="19"/>
      <c r="AI16" s="19">
        <v>2.82655592943786E-2</v>
      </c>
      <c r="AJ16" s="19">
        <v>9.1658193173188102E-2</v>
      </c>
      <c r="AK16" s="19"/>
      <c r="AL16" s="19">
        <v>3.3291673275798898E-2</v>
      </c>
      <c r="AM16" s="19">
        <v>7.5367704962755896E-2</v>
      </c>
      <c r="AN16" s="19"/>
      <c r="AO16" s="19">
        <v>2.7130618599971599E-2</v>
      </c>
      <c r="AP16" s="19">
        <v>8.3811262952870294E-2</v>
      </c>
    </row>
    <row r="17" spans="2:2" x14ac:dyDescent="0.35">
      <c r="B17" s="16" t="s">
        <v>568</v>
      </c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P3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109</v>
      </c>
      <c r="C9" s="17">
        <v>0.61920028168969699</v>
      </c>
      <c r="D9" s="17">
        <v>0.617236171218982</v>
      </c>
      <c r="E9" s="17">
        <v>0.62034314767948495</v>
      </c>
      <c r="F9" s="17"/>
      <c r="G9" s="17">
        <v>0.80283375214047303</v>
      </c>
      <c r="H9" s="17">
        <v>0.804018142837293</v>
      </c>
      <c r="I9" s="17">
        <v>0.74355174859386997</v>
      </c>
      <c r="J9" s="17">
        <v>0.62529649214063898</v>
      </c>
      <c r="K9" s="17">
        <v>0.47215023795226801</v>
      </c>
      <c r="L9" s="17">
        <v>0.33769697983923902</v>
      </c>
      <c r="M9" s="17"/>
      <c r="N9" s="17">
        <v>0.70940433968507</v>
      </c>
      <c r="O9" s="17">
        <v>0.60725120378102204</v>
      </c>
      <c r="P9" s="17">
        <v>0.60831283257853797</v>
      </c>
      <c r="Q9" s="17">
        <v>0.54676593801959905</v>
      </c>
      <c r="R9" s="17"/>
      <c r="S9" s="17">
        <v>0.693081233992346</v>
      </c>
      <c r="T9" s="17">
        <v>0.57548399676520801</v>
      </c>
      <c r="U9" s="17">
        <v>0.58084408700558199</v>
      </c>
      <c r="V9" s="17">
        <v>0.55201594713374202</v>
      </c>
      <c r="W9" s="17">
        <v>0.60632123741867106</v>
      </c>
      <c r="X9" s="17">
        <v>0.61510086665101404</v>
      </c>
      <c r="Y9" s="17">
        <v>0.61401677069633398</v>
      </c>
      <c r="Z9" s="17">
        <v>0.61452631307857297</v>
      </c>
      <c r="AA9" s="17">
        <v>0.63792895632275304</v>
      </c>
      <c r="AB9" s="17">
        <v>0.64612699643246196</v>
      </c>
      <c r="AC9" s="17">
        <v>0.664383855755175</v>
      </c>
      <c r="AD9" s="17">
        <v>0.60590683887278296</v>
      </c>
      <c r="AE9" s="17"/>
      <c r="AF9" s="17">
        <v>0.63433680919940405</v>
      </c>
      <c r="AG9" s="17">
        <v>0.60100098298876903</v>
      </c>
      <c r="AH9" s="17"/>
      <c r="AI9" s="17">
        <v>0.76333770546465696</v>
      </c>
      <c r="AJ9" s="17">
        <v>0.55421852189002496</v>
      </c>
      <c r="AK9" s="17"/>
      <c r="AL9" s="17">
        <v>0.70336896474534305</v>
      </c>
      <c r="AM9" s="17">
        <v>0.61280383869921695</v>
      </c>
      <c r="AN9" s="17"/>
      <c r="AO9" s="17">
        <v>0.743317829648933</v>
      </c>
      <c r="AP9" s="17">
        <v>0.58536333219023695</v>
      </c>
    </row>
    <row r="10" spans="2:42" x14ac:dyDescent="0.35">
      <c r="B10" s="18" t="s">
        <v>110</v>
      </c>
      <c r="C10" s="17">
        <v>0.46710442551914599</v>
      </c>
      <c r="D10" s="17">
        <v>0.46816290407088501</v>
      </c>
      <c r="E10" s="17">
        <v>0.46696068164913201</v>
      </c>
      <c r="F10" s="17"/>
      <c r="G10" s="17">
        <v>0.50285281478056898</v>
      </c>
      <c r="H10" s="17">
        <v>0.59768278362497496</v>
      </c>
      <c r="I10" s="17">
        <v>0.55176350856062495</v>
      </c>
      <c r="J10" s="17">
        <v>0.48375266394475702</v>
      </c>
      <c r="K10" s="17">
        <v>0.40734018048230802</v>
      </c>
      <c r="L10" s="17">
        <v>0.29407399025174102</v>
      </c>
      <c r="M10" s="17"/>
      <c r="N10" s="17">
        <v>0.57860288455424802</v>
      </c>
      <c r="O10" s="17">
        <v>0.46261671918937403</v>
      </c>
      <c r="P10" s="17">
        <v>0.41959388881236998</v>
      </c>
      <c r="Q10" s="17">
        <v>0.395604323916456</v>
      </c>
      <c r="R10" s="17"/>
      <c r="S10" s="17">
        <v>0.478961650042105</v>
      </c>
      <c r="T10" s="17">
        <v>0.500077945486324</v>
      </c>
      <c r="U10" s="17">
        <v>0.406004999680464</v>
      </c>
      <c r="V10" s="17">
        <v>0.41848291558047901</v>
      </c>
      <c r="W10" s="17">
        <v>0.461266147855174</v>
      </c>
      <c r="X10" s="17">
        <v>0.441628882780712</v>
      </c>
      <c r="Y10" s="17">
        <v>0.47388616615059398</v>
      </c>
      <c r="Z10" s="17">
        <v>0.44024405443091602</v>
      </c>
      <c r="AA10" s="17">
        <v>0.44173334941674802</v>
      </c>
      <c r="AB10" s="17">
        <v>0.52138047095545403</v>
      </c>
      <c r="AC10" s="17">
        <v>0.51090278298539704</v>
      </c>
      <c r="AD10" s="17">
        <v>0.54333373768113702</v>
      </c>
      <c r="AE10" s="17"/>
      <c r="AF10" s="17">
        <v>0.47149276936698897</v>
      </c>
      <c r="AG10" s="17">
        <v>0.46369426304961198</v>
      </c>
      <c r="AH10" s="17"/>
      <c r="AI10" s="17">
        <v>0.53376399443369904</v>
      </c>
      <c r="AJ10" s="17">
        <v>0.43705216024265497</v>
      </c>
      <c r="AK10" s="17"/>
      <c r="AL10" s="17">
        <v>0.488560363271826</v>
      </c>
      <c r="AM10" s="17">
        <v>0.46547387033329901</v>
      </c>
      <c r="AN10" s="17"/>
      <c r="AO10" s="17">
        <v>0.47691196820820803</v>
      </c>
      <c r="AP10" s="17">
        <v>0.46443069136841503</v>
      </c>
    </row>
    <row r="11" spans="2:42" x14ac:dyDescent="0.35">
      <c r="B11" s="18" t="s">
        <v>111</v>
      </c>
      <c r="C11" s="17">
        <v>0.32904750718567799</v>
      </c>
      <c r="D11" s="17">
        <v>0.30442911192378402</v>
      </c>
      <c r="E11" s="17">
        <v>0.350830840074559</v>
      </c>
      <c r="F11" s="17"/>
      <c r="G11" s="17">
        <v>0.52281974317232305</v>
      </c>
      <c r="H11" s="17">
        <v>0.500081222382321</v>
      </c>
      <c r="I11" s="17">
        <v>0.449523823364538</v>
      </c>
      <c r="J11" s="17">
        <v>0.305042032032807</v>
      </c>
      <c r="K11" s="17">
        <v>0.17084919855831199</v>
      </c>
      <c r="L11" s="17">
        <v>8.7123196480521303E-2</v>
      </c>
      <c r="M11" s="17"/>
      <c r="N11" s="17">
        <v>0.406230284403643</v>
      </c>
      <c r="O11" s="17">
        <v>0.32852141068563401</v>
      </c>
      <c r="P11" s="17">
        <v>0.30042994334231998</v>
      </c>
      <c r="Q11" s="17">
        <v>0.27448746628517101</v>
      </c>
      <c r="R11" s="17"/>
      <c r="S11" s="17">
        <v>0.364358442386579</v>
      </c>
      <c r="T11" s="17">
        <v>0.29733512827939701</v>
      </c>
      <c r="U11" s="17">
        <v>0.352447251742187</v>
      </c>
      <c r="V11" s="17">
        <v>0.30778765672045399</v>
      </c>
      <c r="W11" s="17">
        <v>0.322333080837088</v>
      </c>
      <c r="X11" s="17">
        <v>0.34536676347019102</v>
      </c>
      <c r="Y11" s="17">
        <v>0.29895786393359802</v>
      </c>
      <c r="Z11" s="17">
        <v>0.30616804706587902</v>
      </c>
      <c r="AA11" s="17">
        <v>0.28738270615720901</v>
      </c>
      <c r="AB11" s="17">
        <v>0.355649106476223</v>
      </c>
      <c r="AC11" s="17">
        <v>0.36609200964421401</v>
      </c>
      <c r="AD11" s="17">
        <v>0.39206456510315801</v>
      </c>
      <c r="AE11" s="17"/>
      <c r="AF11" s="17">
        <v>0.34637328267308498</v>
      </c>
      <c r="AG11" s="17">
        <v>0.305428345681937</v>
      </c>
      <c r="AH11" s="17"/>
      <c r="AI11" s="17">
        <v>0.41215413969127501</v>
      </c>
      <c r="AJ11" s="17">
        <v>0.29158037970551798</v>
      </c>
      <c r="AK11" s="17"/>
      <c r="AL11" s="17">
        <v>0.36338172859718798</v>
      </c>
      <c r="AM11" s="17">
        <v>0.32643826011291499</v>
      </c>
      <c r="AN11" s="17"/>
      <c r="AO11" s="17">
        <v>0.357733060032012</v>
      </c>
      <c r="AP11" s="17">
        <v>0.321227246320194</v>
      </c>
    </row>
    <row r="12" spans="2:42" x14ac:dyDescent="0.35">
      <c r="B12" s="18" t="s">
        <v>112</v>
      </c>
      <c r="C12" s="17">
        <v>0.31074030937233899</v>
      </c>
      <c r="D12" s="17">
        <v>0.34718676305491603</v>
      </c>
      <c r="E12" s="17">
        <v>0.274836026714536</v>
      </c>
      <c r="F12" s="17"/>
      <c r="G12" s="17">
        <v>0.28226769616117597</v>
      </c>
      <c r="H12" s="17">
        <v>0.33239400094289701</v>
      </c>
      <c r="I12" s="17">
        <v>0.34550907096614603</v>
      </c>
      <c r="J12" s="17">
        <v>0.31438192502999002</v>
      </c>
      <c r="K12" s="17">
        <v>0.30331252312978202</v>
      </c>
      <c r="L12" s="17">
        <v>0.28580165197304402</v>
      </c>
      <c r="M12" s="17"/>
      <c r="N12" s="17">
        <v>0.38536392934158997</v>
      </c>
      <c r="O12" s="17">
        <v>0.28521727638364103</v>
      </c>
      <c r="P12" s="17">
        <v>0.30336619131957399</v>
      </c>
      <c r="Q12" s="17">
        <v>0.263465492020999</v>
      </c>
      <c r="R12" s="17"/>
      <c r="S12" s="17">
        <v>0.28465098215392898</v>
      </c>
      <c r="T12" s="17">
        <v>0.27841700665355601</v>
      </c>
      <c r="U12" s="17">
        <v>0.26160294593213401</v>
      </c>
      <c r="V12" s="17">
        <v>0.30945999601653601</v>
      </c>
      <c r="W12" s="17">
        <v>0.35749639264655098</v>
      </c>
      <c r="X12" s="17">
        <v>0.31426236682910402</v>
      </c>
      <c r="Y12" s="17">
        <v>0.29104095523512402</v>
      </c>
      <c r="Z12" s="17">
        <v>0.31259088718775502</v>
      </c>
      <c r="AA12" s="17">
        <v>0.31396794727914901</v>
      </c>
      <c r="AB12" s="17">
        <v>0.35918427789502999</v>
      </c>
      <c r="AC12" s="17">
        <v>0.35532362702755199</v>
      </c>
      <c r="AD12" s="17">
        <v>0.40665568492345</v>
      </c>
      <c r="AE12" s="17"/>
      <c r="AF12" s="17">
        <v>0.359867304525891</v>
      </c>
      <c r="AG12" s="17">
        <v>0.24718261473455599</v>
      </c>
      <c r="AH12" s="17"/>
      <c r="AI12" s="17">
        <v>1</v>
      </c>
      <c r="AJ12" s="17">
        <v>0</v>
      </c>
      <c r="AK12" s="17"/>
      <c r="AL12" s="17">
        <v>0.75385733327837601</v>
      </c>
      <c r="AM12" s="17">
        <v>0.277065399909253</v>
      </c>
      <c r="AN12" s="17"/>
      <c r="AO12" s="17">
        <v>0.75549801305509401</v>
      </c>
      <c r="AP12" s="17">
        <v>0.18949037971733401</v>
      </c>
    </row>
    <row r="13" spans="2:42" x14ac:dyDescent="0.35">
      <c r="B13" s="18" t="s">
        <v>113</v>
      </c>
      <c r="C13" s="17">
        <v>0.13179625436341899</v>
      </c>
      <c r="D13" s="17">
        <v>0.14651909504878199</v>
      </c>
      <c r="E13" s="17">
        <v>0.117118487932365</v>
      </c>
      <c r="F13" s="17"/>
      <c r="G13" s="17">
        <v>0.13196026389312601</v>
      </c>
      <c r="H13" s="17">
        <v>0.135528594663053</v>
      </c>
      <c r="I13" s="17">
        <v>0.14021125270873899</v>
      </c>
      <c r="J13" s="17">
        <v>0.13428011325317801</v>
      </c>
      <c r="K13" s="17">
        <v>0.123656154007193</v>
      </c>
      <c r="L13" s="17">
        <v>0.125226424972746</v>
      </c>
      <c r="M13" s="17"/>
      <c r="N13" s="17">
        <v>0.13292156949470499</v>
      </c>
      <c r="O13" s="17">
        <v>0.136452534827608</v>
      </c>
      <c r="P13" s="17">
        <v>0.144075138596653</v>
      </c>
      <c r="Q13" s="17">
        <v>0.113836073639467</v>
      </c>
      <c r="R13" s="17"/>
      <c r="S13" s="17">
        <v>0.12966813994228399</v>
      </c>
      <c r="T13" s="17">
        <v>0.10651674747426799</v>
      </c>
      <c r="U13" s="17">
        <v>0.12619263939126801</v>
      </c>
      <c r="V13" s="17">
        <v>0.12708546160439099</v>
      </c>
      <c r="W13" s="17">
        <v>0.14682755157489299</v>
      </c>
      <c r="X13" s="17">
        <v>0.15989606587670299</v>
      </c>
      <c r="Y13" s="17">
        <v>0.12764196571563199</v>
      </c>
      <c r="Z13" s="17">
        <v>0.129014903774998</v>
      </c>
      <c r="AA13" s="17">
        <v>0.16525848625744699</v>
      </c>
      <c r="AB13" s="17">
        <v>0.14332323757193999</v>
      </c>
      <c r="AC13" s="17">
        <v>6.1730593088349599E-2</v>
      </c>
      <c r="AD13" s="17">
        <v>0.13474055828369699</v>
      </c>
      <c r="AE13" s="17"/>
      <c r="AF13" s="17">
        <v>0.148453912402397</v>
      </c>
      <c r="AG13" s="17">
        <v>0.108976489735215</v>
      </c>
      <c r="AH13" s="17"/>
      <c r="AI13" s="17">
        <v>6.4796254455167707E-2</v>
      </c>
      <c r="AJ13" s="17">
        <v>0.162001996818019</v>
      </c>
      <c r="AK13" s="17"/>
      <c r="AL13" s="17">
        <v>3.8755202491989597E-2</v>
      </c>
      <c r="AM13" s="17">
        <v>0.13886695765191401</v>
      </c>
      <c r="AN13" s="17"/>
      <c r="AO13" s="17">
        <v>1.3243743237373099E-2</v>
      </c>
      <c r="AP13" s="17">
        <v>0.164116062464394</v>
      </c>
    </row>
    <row r="14" spans="2:42" x14ac:dyDescent="0.35">
      <c r="B14" s="18" t="s">
        <v>114</v>
      </c>
      <c r="C14" s="17">
        <v>9.9964568571315401E-2</v>
      </c>
      <c r="D14" s="17">
        <v>0.109872885425014</v>
      </c>
      <c r="E14" s="17">
        <v>9.03890500490412E-2</v>
      </c>
      <c r="F14" s="17"/>
      <c r="G14" s="17">
        <v>0.113507971552176</v>
      </c>
      <c r="H14" s="17">
        <v>0.138781691310463</v>
      </c>
      <c r="I14" s="17">
        <v>0.12258107776598</v>
      </c>
      <c r="J14" s="17">
        <v>9.6825600881990798E-2</v>
      </c>
      <c r="K14" s="17">
        <v>7.9318251142312293E-2</v>
      </c>
      <c r="L14" s="17">
        <v>5.7157463416373899E-2</v>
      </c>
      <c r="M14" s="17"/>
      <c r="N14" s="17">
        <v>0.147833693979809</v>
      </c>
      <c r="O14" s="17">
        <v>9.1510748923486707E-2</v>
      </c>
      <c r="P14" s="17">
        <v>9.4582550903997697E-2</v>
      </c>
      <c r="Q14" s="17">
        <v>6.3115650265877399E-2</v>
      </c>
      <c r="R14" s="17"/>
      <c r="S14" s="17">
        <v>0.12193860058577501</v>
      </c>
      <c r="T14" s="17">
        <v>8.2534888483314098E-2</v>
      </c>
      <c r="U14" s="17">
        <v>7.5132738381903305E-2</v>
      </c>
      <c r="V14" s="17">
        <v>9.4728514855578205E-2</v>
      </c>
      <c r="W14" s="17">
        <v>7.2738841670656598E-2</v>
      </c>
      <c r="X14" s="17">
        <v>0.104194599412039</v>
      </c>
      <c r="Y14" s="17">
        <v>9.5739782093400796E-2</v>
      </c>
      <c r="Z14" s="17">
        <v>8.7024050287243901E-2</v>
      </c>
      <c r="AA14" s="17">
        <v>9.4948721284475304E-2</v>
      </c>
      <c r="AB14" s="17">
        <v>0.103785234311891</v>
      </c>
      <c r="AC14" s="17">
        <v>0.14609913529683699</v>
      </c>
      <c r="AD14" s="17">
        <v>0.16486352193991799</v>
      </c>
      <c r="AE14" s="17"/>
      <c r="AF14" s="17">
        <v>0.11142520928704799</v>
      </c>
      <c r="AG14" s="17">
        <v>8.5380675677751094E-2</v>
      </c>
      <c r="AH14" s="17"/>
      <c r="AI14" s="17">
        <v>0.20237868438321899</v>
      </c>
      <c r="AJ14" s="17">
        <v>5.3793010210626199E-2</v>
      </c>
      <c r="AK14" s="17"/>
      <c r="AL14" s="17">
        <v>0.19831360996255801</v>
      </c>
      <c r="AM14" s="17">
        <v>9.2490481849398398E-2</v>
      </c>
      <c r="AN14" s="17"/>
      <c r="AO14" s="17">
        <v>0.15956712623507599</v>
      </c>
      <c r="AP14" s="17">
        <v>8.3715707980146797E-2</v>
      </c>
    </row>
    <row r="15" spans="2:42" x14ac:dyDescent="0.35">
      <c r="B15" s="18" t="s">
        <v>115</v>
      </c>
      <c r="C15" s="17">
        <v>9.07060514485242E-2</v>
      </c>
      <c r="D15" s="17">
        <v>9.3179818328648994E-2</v>
      </c>
      <c r="E15" s="17">
        <v>8.8197894064414098E-2</v>
      </c>
      <c r="F15" s="17"/>
      <c r="G15" s="17">
        <v>9.1805212125671901E-2</v>
      </c>
      <c r="H15" s="17">
        <v>0.119839633699958</v>
      </c>
      <c r="I15" s="17">
        <v>9.4628359287826994E-2</v>
      </c>
      <c r="J15" s="17">
        <v>0.103190725012027</v>
      </c>
      <c r="K15" s="17">
        <v>8.9365895478499505E-2</v>
      </c>
      <c r="L15" s="17">
        <v>5.3716165673364402E-2</v>
      </c>
      <c r="M15" s="17"/>
      <c r="N15" s="17">
        <v>0.118113062374472</v>
      </c>
      <c r="O15" s="17">
        <v>8.9616618288834896E-2</v>
      </c>
      <c r="P15" s="17">
        <v>7.5874227900114999E-2</v>
      </c>
      <c r="Q15" s="17">
        <v>7.6499456298945001E-2</v>
      </c>
      <c r="R15" s="17"/>
      <c r="S15" s="17">
        <v>8.2440010204704206E-2</v>
      </c>
      <c r="T15" s="17">
        <v>0.101579934929988</v>
      </c>
      <c r="U15" s="17">
        <v>0.109334247765728</v>
      </c>
      <c r="V15" s="17">
        <v>8.0778853238295895E-2</v>
      </c>
      <c r="W15" s="17">
        <v>7.3484874176391796E-2</v>
      </c>
      <c r="X15" s="17">
        <v>0.107694421047005</v>
      </c>
      <c r="Y15" s="17">
        <v>0.105995551787486</v>
      </c>
      <c r="Z15" s="17">
        <v>3.8370542038048697E-2</v>
      </c>
      <c r="AA15" s="17">
        <v>6.9776444467098603E-2</v>
      </c>
      <c r="AB15" s="17">
        <v>0.110983625942827</v>
      </c>
      <c r="AC15" s="17">
        <v>0.10151256217856899</v>
      </c>
      <c r="AD15" s="17">
        <v>7.8105245766112302E-2</v>
      </c>
      <c r="AE15" s="17"/>
      <c r="AF15" s="17">
        <v>9.0107693240293094E-2</v>
      </c>
      <c r="AG15" s="17">
        <v>9.2316727344382593E-2</v>
      </c>
      <c r="AH15" s="17"/>
      <c r="AI15" s="17">
        <v>7.1699141292283594E-2</v>
      </c>
      <c r="AJ15" s="17">
        <v>9.92749743414095E-2</v>
      </c>
      <c r="AK15" s="17"/>
      <c r="AL15" s="17">
        <v>6.2004378577115597E-2</v>
      </c>
      <c r="AM15" s="17">
        <v>9.2887250055754295E-2</v>
      </c>
      <c r="AN15" s="17"/>
      <c r="AO15" s="17">
        <v>5.08797769213142E-2</v>
      </c>
      <c r="AP15" s="17">
        <v>0.101563497974711</v>
      </c>
    </row>
    <row r="16" spans="2:42" x14ac:dyDescent="0.35">
      <c r="B16" s="18" t="s">
        <v>116</v>
      </c>
      <c r="C16" s="17">
        <v>8.6719007405872697E-2</v>
      </c>
      <c r="D16" s="17">
        <v>9.6009473228829606E-2</v>
      </c>
      <c r="E16" s="17">
        <v>7.6940185802557501E-2</v>
      </c>
      <c r="F16" s="17"/>
      <c r="G16" s="17">
        <v>0.131081739118873</v>
      </c>
      <c r="H16" s="17">
        <v>0.15857219732547601</v>
      </c>
      <c r="I16" s="17">
        <v>0.108038902954104</v>
      </c>
      <c r="J16" s="17">
        <v>6.4648296205733105E-2</v>
      </c>
      <c r="K16" s="17">
        <v>5.0908613211973798E-2</v>
      </c>
      <c r="L16" s="17">
        <v>2.28986375296109E-2</v>
      </c>
      <c r="M16" s="17"/>
      <c r="N16" s="17">
        <v>0.14922201132215701</v>
      </c>
      <c r="O16" s="17">
        <v>8.9060308548453093E-2</v>
      </c>
      <c r="P16" s="17">
        <v>5.9023584454980502E-2</v>
      </c>
      <c r="Q16" s="17">
        <v>4.2312157351722002E-2</v>
      </c>
      <c r="R16" s="17"/>
      <c r="S16" s="17">
        <v>0.13119546395379</v>
      </c>
      <c r="T16" s="17">
        <v>7.2890779831311397E-2</v>
      </c>
      <c r="U16" s="17">
        <v>7.2294567621694394E-2</v>
      </c>
      <c r="V16" s="17">
        <v>5.3598966834867701E-2</v>
      </c>
      <c r="W16" s="17">
        <v>9.1444079802498301E-2</v>
      </c>
      <c r="X16" s="17">
        <v>7.7783860041580902E-2</v>
      </c>
      <c r="Y16" s="17">
        <v>8.6004071941334803E-2</v>
      </c>
      <c r="Z16" s="17">
        <v>7.3509750642503299E-2</v>
      </c>
      <c r="AA16" s="17">
        <v>8.2552379512395802E-2</v>
      </c>
      <c r="AB16" s="17">
        <v>0.103057281166653</v>
      </c>
      <c r="AC16" s="17">
        <v>0.10870637153769901</v>
      </c>
      <c r="AD16" s="17">
        <v>4.1928627171381502E-2</v>
      </c>
      <c r="AE16" s="17"/>
      <c r="AF16" s="17">
        <v>8.7812766882209903E-2</v>
      </c>
      <c r="AG16" s="17">
        <v>8.5241428245417902E-2</v>
      </c>
      <c r="AH16" s="17"/>
      <c r="AI16" s="17">
        <v>0.15081125710399701</v>
      </c>
      <c r="AJ16" s="17">
        <v>5.7824171728730202E-2</v>
      </c>
      <c r="AK16" s="17"/>
      <c r="AL16" s="17">
        <v>0.121330118633797</v>
      </c>
      <c r="AM16" s="17">
        <v>8.4088717947022398E-2</v>
      </c>
      <c r="AN16" s="17"/>
      <c r="AO16" s="17">
        <v>0.108226764990814</v>
      </c>
      <c r="AP16" s="17">
        <v>8.0855558447895395E-2</v>
      </c>
    </row>
    <row r="17" spans="2:42" x14ac:dyDescent="0.35">
      <c r="B17" s="18" t="s">
        <v>117</v>
      </c>
      <c r="C17" s="17">
        <v>8.5790559326417701E-2</v>
      </c>
      <c r="D17" s="17">
        <v>9.5760223847376896E-2</v>
      </c>
      <c r="E17" s="17">
        <v>7.4693451788592505E-2</v>
      </c>
      <c r="F17" s="17"/>
      <c r="G17" s="17">
        <v>0.16523167005046299</v>
      </c>
      <c r="H17" s="17">
        <v>0.19391636695453299</v>
      </c>
      <c r="I17" s="17">
        <v>0.10198675239275</v>
      </c>
      <c r="J17" s="17">
        <v>4.4578175302782699E-2</v>
      </c>
      <c r="K17" s="17">
        <v>3.07060489864346E-2</v>
      </c>
      <c r="L17" s="17">
        <v>1.5065679329196299E-3</v>
      </c>
      <c r="M17" s="17"/>
      <c r="N17" s="17">
        <v>0.117725821026976</v>
      </c>
      <c r="O17" s="17">
        <v>7.1024369852834404E-2</v>
      </c>
      <c r="P17" s="17">
        <v>9.6586074696421706E-2</v>
      </c>
      <c r="Q17" s="17">
        <v>5.8281446088459303E-2</v>
      </c>
      <c r="R17" s="17"/>
      <c r="S17" s="17">
        <v>0.16288077513709101</v>
      </c>
      <c r="T17" s="17">
        <v>5.5100343973560298E-2</v>
      </c>
      <c r="U17" s="17">
        <v>4.6140571547375102E-2</v>
      </c>
      <c r="V17" s="17">
        <v>6.5587840889127599E-2</v>
      </c>
      <c r="W17" s="17">
        <v>8.1492146178966204E-2</v>
      </c>
      <c r="X17" s="17">
        <v>7.3627494613883501E-2</v>
      </c>
      <c r="Y17" s="17">
        <v>0.10679059921904099</v>
      </c>
      <c r="Z17" s="17">
        <v>8.7561735286629805E-2</v>
      </c>
      <c r="AA17" s="17">
        <v>8.0494036954226494E-2</v>
      </c>
      <c r="AB17" s="17">
        <v>8.0567793144864897E-2</v>
      </c>
      <c r="AC17" s="17">
        <v>8.2612684119968E-2</v>
      </c>
      <c r="AD17" s="17">
        <v>5.4116665730727202E-2</v>
      </c>
      <c r="AE17" s="17"/>
      <c r="AF17" s="17">
        <v>9.4420940943114207E-2</v>
      </c>
      <c r="AG17" s="17">
        <v>7.4901299385145004E-2</v>
      </c>
      <c r="AH17" s="17"/>
      <c r="AI17" s="17">
        <v>0.11807978815725</v>
      </c>
      <c r="AJ17" s="17">
        <v>7.1233542438994199E-2</v>
      </c>
      <c r="AK17" s="17"/>
      <c r="AL17" s="17">
        <v>7.0978351711469198E-2</v>
      </c>
      <c r="AM17" s="17">
        <v>8.6916220773556402E-2</v>
      </c>
      <c r="AN17" s="17"/>
      <c r="AO17" s="17">
        <v>8.6939420043311094E-2</v>
      </c>
      <c r="AP17" s="17">
        <v>8.54773566995643E-2</v>
      </c>
    </row>
    <row r="18" spans="2:42" x14ac:dyDescent="0.35">
      <c r="B18" s="18" t="s">
        <v>118</v>
      </c>
      <c r="C18" s="17">
        <v>8.4237929841649295E-2</v>
      </c>
      <c r="D18" s="17">
        <v>0.12892262270320701</v>
      </c>
      <c r="E18" s="17">
        <v>4.0038212454918398E-2</v>
      </c>
      <c r="F18" s="17"/>
      <c r="G18" s="17">
        <v>8.3286156259615496E-2</v>
      </c>
      <c r="H18" s="17">
        <v>0.105785166422281</v>
      </c>
      <c r="I18" s="17">
        <v>9.1486917640027296E-2</v>
      </c>
      <c r="J18" s="17">
        <v>6.6127195955846901E-2</v>
      </c>
      <c r="K18" s="17">
        <v>8.6171905195905105E-2</v>
      </c>
      <c r="L18" s="17">
        <v>7.4775583319165506E-2</v>
      </c>
      <c r="M18" s="17"/>
      <c r="N18" s="17">
        <v>0.113330518915452</v>
      </c>
      <c r="O18" s="17">
        <v>8.6335940240951398E-2</v>
      </c>
      <c r="P18" s="17">
        <v>9.9280943722976606E-2</v>
      </c>
      <c r="Q18" s="17">
        <v>3.8524120356187998E-2</v>
      </c>
      <c r="R18" s="17"/>
      <c r="S18" s="17">
        <v>9.5322261545222595E-2</v>
      </c>
      <c r="T18" s="17">
        <v>7.9011443643886695E-2</v>
      </c>
      <c r="U18" s="17">
        <v>8.58107656664297E-2</v>
      </c>
      <c r="V18" s="17">
        <v>8.4445399381162495E-2</v>
      </c>
      <c r="W18" s="17">
        <v>7.0267628136408494E-2</v>
      </c>
      <c r="X18" s="17">
        <v>9.0464362536969101E-2</v>
      </c>
      <c r="Y18" s="17">
        <v>5.1817795366170101E-2</v>
      </c>
      <c r="Z18" s="17">
        <v>0.105261693995093</v>
      </c>
      <c r="AA18" s="17">
        <v>9.3386678753075394E-2</v>
      </c>
      <c r="AB18" s="17">
        <v>8.28395515723927E-2</v>
      </c>
      <c r="AC18" s="17">
        <v>6.8546506855438102E-2</v>
      </c>
      <c r="AD18" s="17">
        <v>0.11975576240515599</v>
      </c>
      <c r="AE18" s="17"/>
      <c r="AF18" s="17">
        <v>9.8248163979243894E-2</v>
      </c>
      <c r="AG18" s="17">
        <v>6.6073511226147894E-2</v>
      </c>
      <c r="AH18" s="17"/>
      <c r="AI18" s="17">
        <v>0.15205565544449101</v>
      </c>
      <c r="AJ18" s="17">
        <v>5.3663530495061902E-2</v>
      </c>
      <c r="AK18" s="17"/>
      <c r="AL18" s="17">
        <v>8.1632860786506001E-2</v>
      </c>
      <c r="AM18" s="17">
        <v>8.4435903423895703E-2</v>
      </c>
      <c r="AN18" s="17"/>
      <c r="AO18" s="17">
        <v>8.9227315051892103E-2</v>
      </c>
      <c r="AP18" s="17">
        <v>8.28777226979521E-2</v>
      </c>
    </row>
    <row r="19" spans="2:42" x14ac:dyDescent="0.35">
      <c r="B19" s="18" t="s">
        <v>119</v>
      </c>
      <c r="C19" s="17">
        <v>7.7766849362835705E-2</v>
      </c>
      <c r="D19" s="17">
        <v>8.6555794301374306E-2</v>
      </c>
      <c r="E19" s="17">
        <v>6.91232404316897E-2</v>
      </c>
      <c r="F19" s="17"/>
      <c r="G19" s="17">
        <v>7.8625071508768796E-2</v>
      </c>
      <c r="H19" s="17">
        <v>0.1308990275801</v>
      </c>
      <c r="I19" s="17">
        <v>9.1858002745686798E-2</v>
      </c>
      <c r="J19" s="17">
        <v>7.7888746759857699E-2</v>
      </c>
      <c r="K19" s="17">
        <v>5.6412238496215697E-2</v>
      </c>
      <c r="L19" s="17">
        <v>3.6514635611116002E-2</v>
      </c>
      <c r="M19" s="17"/>
      <c r="N19" s="17">
        <v>0.100831335250242</v>
      </c>
      <c r="O19" s="17">
        <v>7.7146121762148898E-2</v>
      </c>
      <c r="P19" s="17">
        <v>8.1839326904579707E-2</v>
      </c>
      <c r="Q19" s="17">
        <v>5.09550447604534E-2</v>
      </c>
      <c r="R19" s="17"/>
      <c r="S19" s="17">
        <v>8.7097028618725397E-2</v>
      </c>
      <c r="T19" s="17">
        <v>6.4659701674351103E-2</v>
      </c>
      <c r="U19" s="17">
        <v>8.2272314989761897E-2</v>
      </c>
      <c r="V19" s="17">
        <v>8.5161791733329897E-2</v>
      </c>
      <c r="W19" s="17">
        <v>6.3504204336750497E-2</v>
      </c>
      <c r="X19" s="17">
        <v>6.2815767214108101E-2</v>
      </c>
      <c r="Y19" s="17">
        <v>8.3903980532377506E-2</v>
      </c>
      <c r="Z19" s="17">
        <v>4.9134020491703997E-2</v>
      </c>
      <c r="AA19" s="17">
        <v>8.2931105710026903E-2</v>
      </c>
      <c r="AB19" s="17">
        <v>6.9208584444444998E-2</v>
      </c>
      <c r="AC19" s="17">
        <v>0.13377240906762899</v>
      </c>
      <c r="AD19" s="17">
        <v>7.0370301966456703E-2</v>
      </c>
      <c r="AE19" s="17"/>
      <c r="AF19" s="17">
        <v>8.8360916591860406E-2</v>
      </c>
      <c r="AG19" s="17">
        <v>6.4156084306033007E-2</v>
      </c>
      <c r="AH19" s="17"/>
      <c r="AI19" s="17">
        <v>0.15459737500871901</v>
      </c>
      <c r="AJ19" s="17">
        <v>4.3129191549565703E-2</v>
      </c>
      <c r="AK19" s="17"/>
      <c r="AL19" s="17">
        <v>0.16843497102058999</v>
      </c>
      <c r="AM19" s="17">
        <v>7.0876478144192401E-2</v>
      </c>
      <c r="AN19" s="17"/>
      <c r="AO19" s="17">
        <v>0.126451080992041</v>
      </c>
      <c r="AP19" s="17">
        <v>6.4494544889027797E-2</v>
      </c>
    </row>
    <row r="20" spans="2:42" x14ac:dyDescent="0.35">
      <c r="B20" s="18" t="s">
        <v>120</v>
      </c>
      <c r="C20" s="17">
        <v>4.6218994791727502E-2</v>
      </c>
      <c r="D20" s="17">
        <v>5.2388421000464397E-2</v>
      </c>
      <c r="E20" s="17">
        <v>3.9904103663531802E-2</v>
      </c>
      <c r="F20" s="17"/>
      <c r="G20" s="17">
        <v>4.98195208236831E-2</v>
      </c>
      <c r="H20" s="17">
        <v>4.80670168104015E-2</v>
      </c>
      <c r="I20" s="17">
        <v>3.1350277348348797E-2</v>
      </c>
      <c r="J20" s="17">
        <v>4.0594958226113899E-2</v>
      </c>
      <c r="K20" s="17">
        <v>4.6411116113176901E-2</v>
      </c>
      <c r="L20" s="17">
        <v>5.8848786532503999E-2</v>
      </c>
      <c r="M20" s="17"/>
      <c r="N20" s="17">
        <v>4.6695000911118299E-2</v>
      </c>
      <c r="O20" s="17">
        <v>4.9966779623654797E-2</v>
      </c>
      <c r="P20" s="17">
        <v>5.3811037429561399E-2</v>
      </c>
      <c r="Q20" s="17">
        <v>3.5747464746619703E-2</v>
      </c>
      <c r="R20" s="17"/>
      <c r="S20" s="17">
        <v>6.6501008215366406E-2</v>
      </c>
      <c r="T20" s="17">
        <v>3.18904095856151E-2</v>
      </c>
      <c r="U20" s="17">
        <v>2.81176956395113E-2</v>
      </c>
      <c r="V20" s="17">
        <v>5.7523067889885302E-2</v>
      </c>
      <c r="W20" s="17">
        <v>3.9979970574961901E-2</v>
      </c>
      <c r="X20" s="17">
        <v>4.4637081488177598E-2</v>
      </c>
      <c r="Y20" s="17">
        <v>2.4595078094679299E-2</v>
      </c>
      <c r="Z20" s="17">
        <v>3.2886160955256802E-2</v>
      </c>
      <c r="AA20" s="17">
        <v>5.8269310750795798E-2</v>
      </c>
      <c r="AB20" s="17">
        <v>5.5544171184338402E-2</v>
      </c>
      <c r="AC20" s="17">
        <v>3.6976682538646402E-2</v>
      </c>
      <c r="AD20" s="17">
        <v>6.6099762196357104E-2</v>
      </c>
      <c r="AE20" s="17"/>
      <c r="AF20" s="17">
        <v>5.47221794115412E-2</v>
      </c>
      <c r="AG20" s="17">
        <v>3.5151079560759503E-2</v>
      </c>
      <c r="AH20" s="17"/>
      <c r="AI20" s="17">
        <v>4.1936650057603199E-2</v>
      </c>
      <c r="AJ20" s="17">
        <v>4.8149612736770903E-2</v>
      </c>
      <c r="AK20" s="17"/>
      <c r="AL20" s="17">
        <v>1.6295736639669701E-2</v>
      </c>
      <c r="AM20" s="17">
        <v>4.8493028409819297E-2</v>
      </c>
      <c r="AN20" s="17"/>
      <c r="AO20" s="17">
        <v>6.8075490431275297E-3</v>
      </c>
      <c r="AP20" s="17">
        <v>5.6963350617497299E-2</v>
      </c>
    </row>
    <row r="21" spans="2:42" x14ac:dyDescent="0.35">
      <c r="B21" s="18" t="s">
        <v>121</v>
      </c>
      <c r="C21" s="17">
        <v>4.4769965731890501E-2</v>
      </c>
      <c r="D21" s="17">
        <v>5.2462504749162503E-2</v>
      </c>
      <c r="E21" s="17">
        <v>3.7584304451457898E-2</v>
      </c>
      <c r="F21" s="17"/>
      <c r="G21" s="17">
        <v>8.4192687820478299E-2</v>
      </c>
      <c r="H21" s="17">
        <v>7.5911324744189601E-2</v>
      </c>
      <c r="I21" s="17">
        <v>4.6386535939806198E-2</v>
      </c>
      <c r="J21" s="17">
        <v>4.2735622450775002E-2</v>
      </c>
      <c r="K21" s="17">
        <v>2.2323560663324301E-2</v>
      </c>
      <c r="L21" s="17">
        <v>8.3330536893063897E-3</v>
      </c>
      <c r="M21" s="17"/>
      <c r="N21" s="17">
        <v>5.78548830402233E-2</v>
      </c>
      <c r="O21" s="17">
        <v>4.0369232058857001E-2</v>
      </c>
      <c r="P21" s="17">
        <v>5.2694267197962899E-2</v>
      </c>
      <c r="Q21" s="17">
        <v>2.8832698000229799E-2</v>
      </c>
      <c r="R21" s="17"/>
      <c r="S21" s="17">
        <v>4.3125434459595498E-2</v>
      </c>
      <c r="T21" s="17">
        <v>4.46005144728907E-2</v>
      </c>
      <c r="U21" s="17">
        <v>4.51747127812345E-2</v>
      </c>
      <c r="V21" s="17">
        <v>4.2496149431157197E-2</v>
      </c>
      <c r="W21" s="17">
        <v>3.4963376678175499E-2</v>
      </c>
      <c r="X21" s="17">
        <v>7.4765820281227996E-2</v>
      </c>
      <c r="Y21" s="17">
        <v>3.9877151199341099E-2</v>
      </c>
      <c r="Z21" s="17">
        <v>3.4391281320751803E-2</v>
      </c>
      <c r="AA21" s="17">
        <v>4.8080225454283802E-2</v>
      </c>
      <c r="AB21" s="17">
        <v>3.8036226577178499E-2</v>
      </c>
      <c r="AC21" s="17">
        <v>2.7233983210293501E-2</v>
      </c>
      <c r="AD21" s="17">
        <v>5.5896767845134303E-2</v>
      </c>
      <c r="AE21" s="17"/>
      <c r="AF21" s="17">
        <v>5.0479818837476202E-2</v>
      </c>
      <c r="AG21" s="17">
        <v>3.7459498642869002E-2</v>
      </c>
      <c r="AH21" s="17"/>
      <c r="AI21" s="17">
        <v>9.15526046300284E-2</v>
      </c>
      <c r="AJ21" s="17">
        <v>2.3678856122355998E-2</v>
      </c>
      <c r="AK21" s="17"/>
      <c r="AL21" s="17">
        <v>6.0919975949501298E-2</v>
      </c>
      <c r="AM21" s="17">
        <v>4.3542637277858197E-2</v>
      </c>
      <c r="AN21" s="17"/>
      <c r="AO21" s="17">
        <v>6.5518419309462103E-2</v>
      </c>
      <c r="AP21" s="17">
        <v>3.9113518376624003E-2</v>
      </c>
    </row>
    <row r="22" spans="2:42" x14ac:dyDescent="0.35">
      <c r="B22" s="18" t="s">
        <v>122</v>
      </c>
      <c r="C22" s="17">
        <v>3.9892125735651998E-2</v>
      </c>
      <c r="D22" s="17">
        <v>4.7184798666931302E-2</v>
      </c>
      <c r="E22" s="17">
        <v>3.3061489917288502E-2</v>
      </c>
      <c r="F22" s="17"/>
      <c r="G22" s="17">
        <v>7.6500548323829701E-2</v>
      </c>
      <c r="H22" s="17">
        <v>4.2896352258391501E-2</v>
      </c>
      <c r="I22" s="17">
        <v>4.7674730704561699E-2</v>
      </c>
      <c r="J22" s="17">
        <v>3.8810885960324303E-2</v>
      </c>
      <c r="K22" s="17">
        <v>2.5910070032995398E-2</v>
      </c>
      <c r="L22" s="17">
        <v>1.68632272021224E-2</v>
      </c>
      <c r="M22" s="17"/>
      <c r="N22" s="17">
        <v>5.2312025910891999E-2</v>
      </c>
      <c r="O22" s="17">
        <v>3.8822832598095602E-2</v>
      </c>
      <c r="P22" s="17">
        <v>4.0099924540189298E-2</v>
      </c>
      <c r="Q22" s="17">
        <v>2.7938304747083701E-2</v>
      </c>
      <c r="R22" s="17"/>
      <c r="S22" s="17">
        <v>3.6267968555099603E-2</v>
      </c>
      <c r="T22" s="17">
        <v>4.7503846792832198E-2</v>
      </c>
      <c r="U22" s="17">
        <v>1.6019509518766101E-2</v>
      </c>
      <c r="V22" s="17">
        <v>2.0969575764564201E-2</v>
      </c>
      <c r="W22" s="17">
        <v>4.0541564336461902E-2</v>
      </c>
      <c r="X22" s="17">
        <v>7.5516007824459802E-2</v>
      </c>
      <c r="Y22" s="17">
        <v>3.6285456887697701E-2</v>
      </c>
      <c r="Z22" s="17">
        <v>8.1688602812546307E-3</v>
      </c>
      <c r="AA22" s="17">
        <v>6.8035147900881096E-2</v>
      </c>
      <c r="AB22" s="17">
        <v>2.0802716685502098E-2</v>
      </c>
      <c r="AC22" s="17">
        <v>3.9816057690347899E-2</v>
      </c>
      <c r="AD22" s="17">
        <v>4.1946479372513903E-2</v>
      </c>
      <c r="AE22" s="17"/>
      <c r="AF22" s="17">
        <v>4.2027647678205202E-2</v>
      </c>
      <c r="AG22" s="17">
        <v>3.7362898554682999E-2</v>
      </c>
      <c r="AH22" s="17"/>
      <c r="AI22" s="17">
        <v>6.7672601119227294E-2</v>
      </c>
      <c r="AJ22" s="17">
        <v>2.7367799081148399E-2</v>
      </c>
      <c r="AK22" s="17"/>
      <c r="AL22" s="17">
        <v>6.4172642776654604E-2</v>
      </c>
      <c r="AM22" s="17">
        <v>3.80469151728412E-2</v>
      </c>
      <c r="AN22" s="17"/>
      <c r="AO22" s="17">
        <v>4.3111956790393702E-2</v>
      </c>
      <c r="AP22" s="17">
        <v>3.90143347819355E-2</v>
      </c>
    </row>
    <row r="23" spans="2:42" x14ac:dyDescent="0.35">
      <c r="B23" s="18" t="s">
        <v>123</v>
      </c>
      <c r="C23" s="17">
        <v>2.73009547813317E-2</v>
      </c>
      <c r="D23" s="17">
        <v>3.4151156658731599E-2</v>
      </c>
      <c r="E23" s="17">
        <v>2.0184261628420901E-2</v>
      </c>
      <c r="F23" s="17"/>
      <c r="G23" s="17">
        <v>3.4574602460758899E-2</v>
      </c>
      <c r="H23" s="17">
        <v>3.3165724823321002E-2</v>
      </c>
      <c r="I23" s="17">
        <v>2.3893860287993E-2</v>
      </c>
      <c r="J23" s="17">
        <v>2.2188780645177701E-2</v>
      </c>
      <c r="K23" s="17">
        <v>1.5891857656733999E-2</v>
      </c>
      <c r="L23" s="17">
        <v>3.2224052637076402E-2</v>
      </c>
      <c r="M23" s="17"/>
      <c r="N23" s="17">
        <v>3.4096727941401998E-2</v>
      </c>
      <c r="O23" s="17">
        <v>1.4797202841776399E-2</v>
      </c>
      <c r="P23" s="17">
        <v>3.6637699940563297E-2</v>
      </c>
      <c r="Q23" s="17">
        <v>2.50964271066344E-2</v>
      </c>
      <c r="R23" s="17"/>
      <c r="S23" s="17">
        <v>3.45012574865107E-2</v>
      </c>
      <c r="T23" s="17">
        <v>1.5136517797084701E-2</v>
      </c>
      <c r="U23" s="17">
        <v>3.80902556035385E-2</v>
      </c>
      <c r="V23" s="17">
        <v>3.4909887647702399E-2</v>
      </c>
      <c r="W23" s="17">
        <v>1.8228585222911299E-2</v>
      </c>
      <c r="X23" s="17">
        <v>3.9375151228255002E-2</v>
      </c>
      <c r="Y23" s="17">
        <v>1.5359819583968501E-2</v>
      </c>
      <c r="Z23" s="17">
        <v>4.1586880944097397E-2</v>
      </c>
      <c r="AA23" s="17">
        <v>2.9747142034832901E-2</v>
      </c>
      <c r="AB23" s="17">
        <v>1.95530128943712E-2</v>
      </c>
      <c r="AC23" s="17">
        <v>1.5846855230134099E-2</v>
      </c>
      <c r="AD23" s="17">
        <v>2.59261161240181E-2</v>
      </c>
      <c r="AE23" s="17"/>
      <c r="AF23" s="17">
        <v>3.07350855163342E-2</v>
      </c>
      <c r="AG23" s="17">
        <v>2.2907467546486301E-2</v>
      </c>
      <c r="AH23" s="17"/>
      <c r="AI23" s="17">
        <v>3.02435289300741E-2</v>
      </c>
      <c r="AJ23" s="17">
        <v>2.59743482587616E-2</v>
      </c>
      <c r="AK23" s="17"/>
      <c r="AL23" s="17">
        <v>8.5970435583328907E-3</v>
      </c>
      <c r="AM23" s="17">
        <v>2.8722368274968199E-2</v>
      </c>
      <c r="AN23" s="17"/>
      <c r="AO23" s="17">
        <v>5.3928735703709903E-3</v>
      </c>
      <c r="AP23" s="17">
        <v>3.32735400422716E-2</v>
      </c>
    </row>
    <row r="24" spans="2:42" x14ac:dyDescent="0.35">
      <c r="B24" s="18" t="s">
        <v>99</v>
      </c>
      <c r="C24" s="17">
        <v>0.14382394209841701</v>
      </c>
      <c r="D24" s="17">
        <v>0.13878824910314999</v>
      </c>
      <c r="E24" s="17">
        <v>0.14917216724505999</v>
      </c>
      <c r="F24" s="17"/>
      <c r="G24" s="17">
        <v>5.1140319729745698E-2</v>
      </c>
      <c r="H24" s="17">
        <v>3.4301467322152897E-2</v>
      </c>
      <c r="I24" s="17">
        <v>6.43052154174895E-2</v>
      </c>
      <c r="J24" s="17">
        <v>0.14007409091009801</v>
      </c>
      <c r="K24" s="17">
        <v>0.23559630854321501</v>
      </c>
      <c r="L24" s="17">
        <v>0.30159476101941901</v>
      </c>
      <c r="M24" s="17"/>
      <c r="N24" s="17">
        <v>8.0038510458525003E-2</v>
      </c>
      <c r="O24" s="17">
        <v>0.15241849632437299</v>
      </c>
      <c r="P24" s="17">
        <v>0.14694723388606301</v>
      </c>
      <c r="Q24" s="17">
        <v>0.202954487068325</v>
      </c>
      <c r="R24" s="17"/>
      <c r="S24" s="17">
        <v>0.11809064357997701</v>
      </c>
      <c r="T24" s="17">
        <v>0.16766692329337801</v>
      </c>
      <c r="U24" s="17">
        <v>0.188169685036402</v>
      </c>
      <c r="V24" s="17">
        <v>0.164195486197691</v>
      </c>
      <c r="W24" s="17">
        <v>0.141346071026276</v>
      </c>
      <c r="X24" s="17">
        <v>0.15756353838776699</v>
      </c>
      <c r="Y24" s="17">
        <v>0.17403246716620199</v>
      </c>
      <c r="Z24" s="17">
        <v>0.18058697074889599</v>
      </c>
      <c r="AA24" s="17">
        <v>0.10832949063618399</v>
      </c>
      <c r="AB24" s="17">
        <v>9.9140989675078103E-2</v>
      </c>
      <c r="AC24" s="17">
        <v>0.128107090066577</v>
      </c>
      <c r="AD24" s="17">
        <v>0.106341873317921</v>
      </c>
      <c r="AE24" s="17"/>
      <c r="AF24" s="17">
        <v>0.12800538552707599</v>
      </c>
      <c r="AG24" s="17">
        <v>0.16402041933018999</v>
      </c>
      <c r="AH24" s="17"/>
      <c r="AI24" s="17">
        <v>0</v>
      </c>
      <c r="AJ24" s="17">
        <v>0.20866437433392701</v>
      </c>
      <c r="AK24" s="17"/>
      <c r="AL24" s="17">
        <v>4.0334734492803899E-2</v>
      </c>
      <c r="AM24" s="17">
        <v>0.151688658434083</v>
      </c>
      <c r="AN24" s="17"/>
      <c r="AO24" s="17">
        <v>5.0565105915825997E-2</v>
      </c>
      <c r="AP24" s="17">
        <v>0.16924818373204301</v>
      </c>
    </row>
    <row r="25" spans="2:42" x14ac:dyDescent="0.35">
      <c r="B25" s="18" t="s">
        <v>124</v>
      </c>
      <c r="C25" s="19">
        <v>5.81271071399732E-3</v>
      </c>
      <c r="D25" s="19">
        <v>3.9735054445074703E-3</v>
      </c>
      <c r="E25" s="19">
        <v>7.6504756433682696E-3</v>
      </c>
      <c r="F25" s="19"/>
      <c r="G25" s="19">
        <v>1.8679204722197001E-2</v>
      </c>
      <c r="H25" s="19">
        <v>8.8287842161578391E-3</v>
      </c>
      <c r="I25" s="19">
        <v>4.1924212389389997E-3</v>
      </c>
      <c r="J25" s="19">
        <v>0</v>
      </c>
      <c r="K25" s="19">
        <v>4.3105656838876502E-3</v>
      </c>
      <c r="L25" s="19">
        <v>1.7884133477640801E-3</v>
      </c>
      <c r="M25" s="19"/>
      <c r="N25" s="19">
        <v>1.38715839028625E-3</v>
      </c>
      <c r="O25" s="19">
        <v>5.0678113491506999E-3</v>
      </c>
      <c r="P25" s="19">
        <v>3.16227022406948E-3</v>
      </c>
      <c r="Q25" s="19">
        <v>1.24313194529395E-2</v>
      </c>
      <c r="R25" s="19"/>
      <c r="S25" s="19">
        <v>1.30545371504371E-2</v>
      </c>
      <c r="T25" s="19">
        <v>5.5528748525588796E-3</v>
      </c>
      <c r="U25" s="19">
        <v>0</v>
      </c>
      <c r="V25" s="19">
        <v>1.4508293089044199E-2</v>
      </c>
      <c r="W25" s="19">
        <v>4.2245612286972399E-3</v>
      </c>
      <c r="X25" s="19">
        <v>7.3722580020661203E-3</v>
      </c>
      <c r="Y25" s="19">
        <v>4.2474437851242998E-3</v>
      </c>
      <c r="Z25" s="19">
        <v>7.1395650728770903E-3</v>
      </c>
      <c r="AA25" s="19">
        <v>3.3892322275642199E-3</v>
      </c>
      <c r="AB25" s="19">
        <v>0</v>
      </c>
      <c r="AC25" s="19">
        <v>0</v>
      </c>
      <c r="AD25" s="19">
        <v>0</v>
      </c>
      <c r="AE25" s="19"/>
      <c r="AF25" s="19">
        <v>3.5750964954866602E-3</v>
      </c>
      <c r="AG25" s="19">
        <v>6.4572860885714596E-3</v>
      </c>
      <c r="AH25" s="19"/>
      <c r="AI25" s="19">
        <v>0</v>
      </c>
      <c r="AJ25" s="19">
        <v>8.4332665801246706E-3</v>
      </c>
      <c r="AK25" s="19"/>
      <c r="AL25" s="19">
        <v>0</v>
      </c>
      <c r="AM25" s="19">
        <v>6.2544506979490102E-3</v>
      </c>
      <c r="AN25" s="19"/>
      <c r="AO25" s="19">
        <v>2.9572203007683698E-3</v>
      </c>
      <c r="AP25" s="19">
        <v>6.5911750528219399E-3</v>
      </c>
    </row>
    <row r="26" spans="2:42" x14ac:dyDescent="0.35">
      <c r="B26" s="16"/>
    </row>
    <row r="27" spans="2:42" x14ac:dyDescent="0.35">
      <c r="B27" t="s">
        <v>60</v>
      </c>
    </row>
    <row r="28" spans="2:42" x14ac:dyDescent="0.35">
      <c r="B28" t="s">
        <v>61</v>
      </c>
    </row>
    <row r="30" spans="2:42" x14ac:dyDescent="0.35">
      <c r="B3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P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112</v>
      </c>
      <c r="C9" s="17">
        <v>0.333332773973191</v>
      </c>
      <c r="D9" s="17">
        <v>0.352901562671881</v>
      </c>
      <c r="E9" s="17">
        <v>0.31530717954425103</v>
      </c>
      <c r="F9" s="17"/>
      <c r="G9" s="17">
        <v>0.35762245062699399</v>
      </c>
      <c r="H9" s="17">
        <v>0.38394248378047902</v>
      </c>
      <c r="I9" s="17">
        <v>0.36857299419954798</v>
      </c>
      <c r="J9" s="17">
        <v>0.316805202622085</v>
      </c>
      <c r="K9" s="17">
        <v>0.29793238396115401</v>
      </c>
      <c r="L9" s="17">
        <v>0.28419369346573298</v>
      </c>
      <c r="M9" s="17"/>
      <c r="N9" s="17">
        <v>0.40203731369145501</v>
      </c>
      <c r="O9" s="17">
        <v>0.31951153194172599</v>
      </c>
      <c r="P9" s="17">
        <v>0.307963445553041</v>
      </c>
      <c r="Q9" s="17">
        <v>0.29782202717780598</v>
      </c>
      <c r="R9" s="17"/>
      <c r="S9" s="17">
        <v>0.31112875826360697</v>
      </c>
      <c r="T9" s="17">
        <v>0.31666154506352701</v>
      </c>
      <c r="U9" s="17">
        <v>0.29555140103210098</v>
      </c>
      <c r="V9" s="17">
        <v>0.30254827426145298</v>
      </c>
      <c r="W9" s="17">
        <v>0.379948296686967</v>
      </c>
      <c r="X9" s="17">
        <v>0.31198529374560602</v>
      </c>
      <c r="Y9" s="17">
        <v>0.30708329289638298</v>
      </c>
      <c r="Z9" s="17">
        <v>0.34652647886954402</v>
      </c>
      <c r="AA9" s="17">
        <v>0.345333867048634</v>
      </c>
      <c r="AB9" s="17">
        <v>0.38903403434151201</v>
      </c>
      <c r="AC9" s="17">
        <v>0.41447883934250201</v>
      </c>
      <c r="AD9" s="17">
        <v>0.36408417590794301</v>
      </c>
      <c r="AE9" s="17"/>
      <c r="AF9" s="17">
        <v>0.37554244871939702</v>
      </c>
      <c r="AG9" s="17">
        <v>0.27931169465851002</v>
      </c>
      <c r="AH9" s="17"/>
      <c r="AI9" s="17">
        <v>0.89332109660669901</v>
      </c>
      <c r="AJ9" s="17">
        <v>8.0872131074468306E-2</v>
      </c>
      <c r="AK9" s="17"/>
      <c r="AL9" s="17">
        <v>0.78092214228614198</v>
      </c>
      <c r="AM9" s="17">
        <v>0.29931798636310097</v>
      </c>
      <c r="AN9" s="17"/>
      <c r="AO9" s="17">
        <v>0.82479345673202498</v>
      </c>
      <c r="AP9" s="17">
        <v>0.19935066929172901</v>
      </c>
    </row>
    <row r="10" spans="2:42" x14ac:dyDescent="0.35">
      <c r="B10" s="18" t="s">
        <v>113</v>
      </c>
      <c r="C10" s="17">
        <v>0.14110827316008001</v>
      </c>
      <c r="D10" s="17">
        <v>0.14549216933329701</v>
      </c>
      <c r="E10" s="17">
        <v>0.13596520907257401</v>
      </c>
      <c r="F10" s="17"/>
      <c r="G10" s="17">
        <v>0.17100147536986901</v>
      </c>
      <c r="H10" s="17">
        <v>0.142995161401934</v>
      </c>
      <c r="I10" s="17">
        <v>0.14499411405552401</v>
      </c>
      <c r="J10" s="17">
        <v>0.133490497673043</v>
      </c>
      <c r="K10" s="17">
        <v>0.12246098752283301</v>
      </c>
      <c r="L10" s="17">
        <v>0.13510122502553201</v>
      </c>
      <c r="M10" s="17"/>
      <c r="N10" s="17">
        <v>0.13334810332636801</v>
      </c>
      <c r="O10" s="17">
        <v>0.13359361553426599</v>
      </c>
      <c r="P10" s="17">
        <v>0.15902686436235</v>
      </c>
      <c r="Q10" s="17">
        <v>0.140716006451579</v>
      </c>
      <c r="R10" s="17"/>
      <c r="S10" s="17">
        <v>0.123311358903768</v>
      </c>
      <c r="T10" s="17">
        <v>0.12529008214377799</v>
      </c>
      <c r="U10" s="17">
        <v>0.134796075931469</v>
      </c>
      <c r="V10" s="17">
        <v>0.155088930536249</v>
      </c>
      <c r="W10" s="17">
        <v>0.15146784700065699</v>
      </c>
      <c r="X10" s="17">
        <v>0.17919444998075901</v>
      </c>
      <c r="Y10" s="17">
        <v>0.15438451608965301</v>
      </c>
      <c r="Z10" s="17">
        <v>0.13556197167787401</v>
      </c>
      <c r="AA10" s="17">
        <v>0.15264087069873999</v>
      </c>
      <c r="AB10" s="17">
        <v>0.149511268693125</v>
      </c>
      <c r="AC10" s="17">
        <v>6.7148831355521299E-2</v>
      </c>
      <c r="AD10" s="17">
        <v>0.156303433113192</v>
      </c>
      <c r="AE10" s="17"/>
      <c r="AF10" s="17">
        <v>0.154281282910053</v>
      </c>
      <c r="AG10" s="17">
        <v>0.123074326591672</v>
      </c>
      <c r="AH10" s="17"/>
      <c r="AI10" s="17">
        <v>3.4984088935328103E-2</v>
      </c>
      <c r="AJ10" s="17">
        <v>0.18895244900018501</v>
      </c>
      <c r="AK10" s="17"/>
      <c r="AL10" s="17">
        <v>4.8284786997552002E-2</v>
      </c>
      <c r="AM10" s="17">
        <v>0.14816244242899501</v>
      </c>
      <c r="AN10" s="17"/>
      <c r="AO10" s="17">
        <v>6.3852378357891404E-3</v>
      </c>
      <c r="AP10" s="17">
        <v>0.17783649263939999</v>
      </c>
    </row>
    <row r="11" spans="2:42" x14ac:dyDescent="0.35">
      <c r="B11" s="18" t="s">
        <v>126</v>
      </c>
      <c r="C11" s="17">
        <v>0.25018717448306399</v>
      </c>
      <c r="D11" s="17">
        <v>0.25290051310595701</v>
      </c>
      <c r="E11" s="17">
        <v>0.247908064042688</v>
      </c>
      <c r="F11" s="17"/>
      <c r="G11" s="17">
        <v>9.0075311707139699E-2</v>
      </c>
      <c r="H11" s="17">
        <v>0.18015926403042101</v>
      </c>
      <c r="I11" s="17">
        <v>0.20544816339006</v>
      </c>
      <c r="J11" s="17">
        <v>0.30445998159283599</v>
      </c>
      <c r="K11" s="17">
        <v>0.358340054894981</v>
      </c>
      <c r="L11" s="17">
        <v>0.33433034627603903</v>
      </c>
      <c r="M11" s="17"/>
      <c r="N11" s="17">
        <v>0.228511249638886</v>
      </c>
      <c r="O11" s="17">
        <v>0.27646553100003601</v>
      </c>
      <c r="P11" s="17">
        <v>0.24222635551501601</v>
      </c>
      <c r="Q11" s="17">
        <v>0.25539248314794999</v>
      </c>
      <c r="R11" s="17"/>
      <c r="S11" s="17">
        <v>0.26374736011040101</v>
      </c>
      <c r="T11" s="17">
        <v>0.28742486057663402</v>
      </c>
      <c r="U11" s="17">
        <v>0.29956666646366098</v>
      </c>
      <c r="V11" s="17">
        <v>0.27631567319820499</v>
      </c>
      <c r="W11" s="17">
        <v>0.239519660309746</v>
      </c>
      <c r="X11" s="17">
        <v>0.21514765603015701</v>
      </c>
      <c r="Y11" s="17">
        <v>0.22739802335202799</v>
      </c>
      <c r="Z11" s="17">
        <v>0.207259943011493</v>
      </c>
      <c r="AA11" s="17">
        <v>0.25314422119455199</v>
      </c>
      <c r="AB11" s="17">
        <v>0.20891794830268401</v>
      </c>
      <c r="AC11" s="17">
        <v>0.21529246833967999</v>
      </c>
      <c r="AD11" s="17">
        <v>0.234403601354672</v>
      </c>
      <c r="AE11" s="17"/>
      <c r="AF11" s="17">
        <v>0.218886653210492</v>
      </c>
      <c r="AG11" s="17">
        <v>0.29237685680507502</v>
      </c>
      <c r="AH11" s="17"/>
      <c r="AI11" s="17">
        <v>2.4760617558992799E-2</v>
      </c>
      <c r="AJ11" s="17">
        <v>0.35181667493381302</v>
      </c>
      <c r="AK11" s="17"/>
      <c r="AL11" s="17">
        <v>4.2234917154427697E-2</v>
      </c>
      <c r="AM11" s="17">
        <v>0.26599061479428798</v>
      </c>
      <c r="AN11" s="17"/>
      <c r="AO11" s="17">
        <v>8.8757578651074295E-2</v>
      </c>
      <c r="AP11" s="17">
        <v>0.29419614156062202</v>
      </c>
    </row>
    <row r="12" spans="2:42" x14ac:dyDescent="0.35">
      <c r="B12" s="18" t="s">
        <v>127</v>
      </c>
      <c r="C12" s="17">
        <v>5.5505907698565797E-3</v>
      </c>
      <c r="D12" s="17">
        <v>9.5117203327360796E-3</v>
      </c>
      <c r="E12" s="17">
        <v>1.72357006327989E-3</v>
      </c>
      <c r="F12" s="17"/>
      <c r="G12" s="17">
        <v>1.2672545317440401E-2</v>
      </c>
      <c r="H12" s="17">
        <v>9.5823112348856106E-3</v>
      </c>
      <c r="I12" s="17">
        <v>3.0337486359628902E-3</v>
      </c>
      <c r="J12" s="17">
        <v>6.4349338878368096E-3</v>
      </c>
      <c r="K12" s="17">
        <v>1.9094826139822601E-3</v>
      </c>
      <c r="L12" s="17">
        <v>1.26371912762805E-3</v>
      </c>
      <c r="M12" s="17"/>
      <c r="N12" s="17">
        <v>3.6580049724209101E-3</v>
      </c>
      <c r="O12" s="17">
        <v>6.4929675049864603E-3</v>
      </c>
      <c r="P12" s="17">
        <v>1.31526089582622E-2</v>
      </c>
      <c r="Q12" s="17">
        <v>0</v>
      </c>
      <c r="R12" s="17"/>
      <c r="S12" s="17">
        <v>1.0595712700302899E-2</v>
      </c>
      <c r="T12" s="17">
        <v>8.4101303691474401E-3</v>
      </c>
      <c r="U12" s="17">
        <v>0</v>
      </c>
      <c r="V12" s="17">
        <v>0</v>
      </c>
      <c r="W12" s="17">
        <v>5.78897941388008E-3</v>
      </c>
      <c r="X12" s="17">
        <v>6.9107273014487203E-3</v>
      </c>
      <c r="Y12" s="17">
        <v>0</v>
      </c>
      <c r="Z12" s="17">
        <v>0</v>
      </c>
      <c r="AA12" s="17">
        <v>5.6879920931373904E-3</v>
      </c>
      <c r="AB12" s="17">
        <v>2.9734612986795101E-3</v>
      </c>
      <c r="AC12" s="17">
        <v>0</v>
      </c>
      <c r="AD12" s="17">
        <v>3.5217516297719499E-2</v>
      </c>
      <c r="AE12" s="17"/>
      <c r="AF12" s="17">
        <v>2.9263243426785098E-3</v>
      </c>
      <c r="AG12" s="17">
        <v>9.1418143092251193E-3</v>
      </c>
      <c r="AH12" s="17"/>
      <c r="AI12" s="17">
        <v>3.8838628035685499E-3</v>
      </c>
      <c r="AJ12" s="17">
        <v>6.30200503493894E-3</v>
      </c>
      <c r="AK12" s="17"/>
      <c r="AL12" s="17">
        <v>0</v>
      </c>
      <c r="AM12" s="17">
        <v>5.9724108118714902E-3</v>
      </c>
      <c r="AN12" s="17"/>
      <c r="AO12" s="17">
        <v>2.4105218142787101E-3</v>
      </c>
      <c r="AP12" s="17">
        <v>6.4066369649490402E-3</v>
      </c>
    </row>
    <row r="13" spans="2:42" x14ac:dyDescent="0.35">
      <c r="B13" s="18" t="s">
        <v>128</v>
      </c>
      <c r="C13" s="17">
        <v>5.72039102528848E-2</v>
      </c>
      <c r="D13" s="17">
        <v>4.8026617415311397E-2</v>
      </c>
      <c r="E13" s="17">
        <v>6.6578467062600497E-2</v>
      </c>
      <c r="F13" s="17"/>
      <c r="G13" s="17">
        <v>6.98850332814972E-2</v>
      </c>
      <c r="H13" s="17">
        <v>5.82344204184801E-2</v>
      </c>
      <c r="I13" s="17">
        <v>4.7574715178193602E-2</v>
      </c>
      <c r="J13" s="17">
        <v>4.2874096152013201E-2</v>
      </c>
      <c r="K13" s="17">
        <v>6.518349672057E-2</v>
      </c>
      <c r="L13" s="17">
        <v>6.2007111699955098E-2</v>
      </c>
      <c r="M13" s="17"/>
      <c r="N13" s="17">
        <v>5.5212601990001303E-2</v>
      </c>
      <c r="O13" s="17">
        <v>5.5793737147685103E-2</v>
      </c>
      <c r="P13" s="17">
        <v>7.1000466952427704E-2</v>
      </c>
      <c r="Q13" s="17">
        <v>4.9440971883173798E-2</v>
      </c>
      <c r="R13" s="17"/>
      <c r="S13" s="17">
        <v>6.3927078437657298E-2</v>
      </c>
      <c r="T13" s="17">
        <v>4.3331224948222002E-2</v>
      </c>
      <c r="U13" s="17">
        <v>6.3289012793030605E-2</v>
      </c>
      <c r="V13" s="17">
        <v>7.4968750172061602E-2</v>
      </c>
      <c r="W13" s="17">
        <v>3.4245175601178901E-2</v>
      </c>
      <c r="X13" s="17">
        <v>3.5723890356540298E-2</v>
      </c>
      <c r="Y13" s="17">
        <v>3.9319654140051397E-2</v>
      </c>
      <c r="Z13" s="17">
        <v>8.3374733742296397E-2</v>
      </c>
      <c r="AA13" s="17">
        <v>6.3190080038069002E-2</v>
      </c>
      <c r="AB13" s="17">
        <v>6.0947059033373198E-2</v>
      </c>
      <c r="AC13" s="17">
        <v>6.3983436990763101E-2</v>
      </c>
      <c r="AD13" s="17">
        <v>0.103149617109649</v>
      </c>
      <c r="AE13" s="17"/>
      <c r="AF13" s="17">
        <v>6.0564953212473897E-2</v>
      </c>
      <c r="AG13" s="17">
        <v>5.3173812102552502E-2</v>
      </c>
      <c r="AH13" s="17"/>
      <c r="AI13" s="17">
        <v>1.2840493216155499E-2</v>
      </c>
      <c r="AJ13" s="17">
        <v>7.7204357286504099E-2</v>
      </c>
      <c r="AK13" s="17"/>
      <c r="AL13" s="17">
        <v>1.14008189806285E-2</v>
      </c>
      <c r="AM13" s="17">
        <v>6.0684740075504701E-2</v>
      </c>
      <c r="AN13" s="17"/>
      <c r="AO13" s="17">
        <v>7.9839334418452205E-3</v>
      </c>
      <c r="AP13" s="17">
        <v>7.0622269679923397E-2</v>
      </c>
    </row>
    <row r="14" spans="2:42" x14ac:dyDescent="0.35">
      <c r="B14" s="18" t="s">
        <v>129</v>
      </c>
      <c r="C14" s="17">
        <v>4.44376273032163E-2</v>
      </c>
      <c r="D14" s="17">
        <v>4.2586281954942698E-2</v>
      </c>
      <c r="E14" s="17">
        <v>4.6567280987556199E-2</v>
      </c>
      <c r="F14" s="17"/>
      <c r="G14" s="17">
        <v>3.2292840469581197E-2</v>
      </c>
      <c r="H14" s="17">
        <v>2.0383465667297301E-2</v>
      </c>
      <c r="I14" s="17">
        <v>3.75436999941723E-2</v>
      </c>
      <c r="J14" s="17">
        <v>3.8971780438474601E-2</v>
      </c>
      <c r="K14" s="17">
        <v>5.4995206352497203E-2</v>
      </c>
      <c r="L14" s="17">
        <v>7.5198234621066604E-2</v>
      </c>
      <c r="M14" s="17"/>
      <c r="N14" s="17">
        <v>3.8678418158389398E-2</v>
      </c>
      <c r="O14" s="17">
        <v>4.9338000728565798E-2</v>
      </c>
      <c r="P14" s="17">
        <v>3.6678658119925302E-2</v>
      </c>
      <c r="Q14" s="17">
        <v>5.1599405894193699E-2</v>
      </c>
      <c r="R14" s="17"/>
      <c r="S14" s="17">
        <v>2.8570290735941001E-2</v>
      </c>
      <c r="T14" s="17">
        <v>5.1679387979483501E-2</v>
      </c>
      <c r="U14" s="17">
        <v>7.1184500464554906E-2</v>
      </c>
      <c r="V14" s="17">
        <v>5.0019077621907798E-2</v>
      </c>
      <c r="W14" s="17">
        <v>4.2852674269897001E-2</v>
      </c>
      <c r="X14" s="17">
        <v>4.4983658701812097E-2</v>
      </c>
      <c r="Y14" s="17">
        <v>5.7462860297543501E-2</v>
      </c>
      <c r="Z14" s="17">
        <v>5.21012839674889E-2</v>
      </c>
      <c r="AA14" s="17">
        <v>2.32101963158199E-2</v>
      </c>
      <c r="AB14" s="17">
        <v>4.8379637773521701E-2</v>
      </c>
      <c r="AC14" s="17">
        <v>3.3951219066308401E-2</v>
      </c>
      <c r="AD14" s="17">
        <v>3.9426046744154897E-2</v>
      </c>
      <c r="AE14" s="17"/>
      <c r="AF14" s="17">
        <v>5.0963552510545698E-2</v>
      </c>
      <c r="AG14" s="17">
        <v>3.6022731151348401E-2</v>
      </c>
      <c r="AH14" s="17"/>
      <c r="AI14" s="17">
        <v>6.8379712436280101E-3</v>
      </c>
      <c r="AJ14" s="17">
        <v>6.1388754599824097E-2</v>
      </c>
      <c r="AK14" s="17"/>
      <c r="AL14" s="17">
        <v>4.8192079019531098E-2</v>
      </c>
      <c r="AM14" s="17">
        <v>4.4152305785852899E-2</v>
      </c>
      <c r="AN14" s="17"/>
      <c r="AO14" s="17">
        <v>1.7682410802201998E-2</v>
      </c>
      <c r="AP14" s="17">
        <v>5.1731639507592603E-2</v>
      </c>
    </row>
    <row r="15" spans="2:42" x14ac:dyDescent="0.35">
      <c r="B15" s="18" t="s">
        <v>130</v>
      </c>
      <c r="C15" s="17">
        <v>2.3219397329326499E-2</v>
      </c>
      <c r="D15" s="17">
        <v>2.3344653467514902E-2</v>
      </c>
      <c r="E15" s="17">
        <v>2.2655036944519601E-2</v>
      </c>
      <c r="F15" s="17"/>
      <c r="G15" s="17">
        <v>3.3352325735260001E-2</v>
      </c>
      <c r="H15" s="17">
        <v>3.1611973945484602E-2</v>
      </c>
      <c r="I15" s="17">
        <v>1.9436148512911498E-2</v>
      </c>
      <c r="J15" s="17">
        <v>1.4100058477403501E-2</v>
      </c>
      <c r="K15" s="17">
        <v>1.7902382171037599E-2</v>
      </c>
      <c r="L15" s="17">
        <v>2.3637316516572499E-2</v>
      </c>
      <c r="M15" s="17"/>
      <c r="N15" s="17">
        <v>2.7688496707438601E-2</v>
      </c>
      <c r="O15" s="17">
        <v>1.50566853421363E-2</v>
      </c>
      <c r="P15" s="17">
        <v>2.8440195452238502E-2</v>
      </c>
      <c r="Q15" s="17">
        <v>2.2586396467888702E-2</v>
      </c>
      <c r="R15" s="17"/>
      <c r="S15" s="17">
        <v>2.1227342263017299E-2</v>
      </c>
      <c r="T15" s="17">
        <v>2.2467519633995299E-2</v>
      </c>
      <c r="U15" s="17">
        <v>3.0580237058978402E-2</v>
      </c>
      <c r="V15" s="17">
        <v>3.1065371115989698E-2</v>
      </c>
      <c r="W15" s="17">
        <v>2.3840208839740699E-2</v>
      </c>
      <c r="X15" s="17">
        <v>3.7164166673554301E-2</v>
      </c>
      <c r="Y15" s="17">
        <v>3.2945814449253097E-2</v>
      </c>
      <c r="Z15" s="17">
        <v>2.3414410541673598E-2</v>
      </c>
      <c r="AA15" s="17">
        <v>1.4481080807054099E-2</v>
      </c>
      <c r="AB15" s="17">
        <v>6.0631298020317401E-3</v>
      </c>
      <c r="AC15" s="17">
        <v>1.9886781889445398E-2</v>
      </c>
      <c r="AD15" s="17">
        <v>1.20701472436781E-2</v>
      </c>
      <c r="AE15" s="17"/>
      <c r="AF15" s="17">
        <v>2.3586643019908499E-2</v>
      </c>
      <c r="AG15" s="17">
        <v>2.2929278390935701E-2</v>
      </c>
      <c r="AH15" s="17"/>
      <c r="AI15" s="17">
        <v>7.1268996597121997E-3</v>
      </c>
      <c r="AJ15" s="17">
        <v>3.04744098774648E-2</v>
      </c>
      <c r="AK15" s="17"/>
      <c r="AL15" s="17">
        <v>1.38782908459341E-2</v>
      </c>
      <c r="AM15" s="17">
        <v>2.3929279590992902E-2</v>
      </c>
      <c r="AN15" s="17"/>
      <c r="AO15" s="17">
        <v>7.3073451832719096E-3</v>
      </c>
      <c r="AP15" s="17">
        <v>2.7557344007709601E-2</v>
      </c>
    </row>
    <row r="16" spans="2:42" x14ac:dyDescent="0.35">
      <c r="B16" s="18" t="s">
        <v>118</v>
      </c>
      <c r="C16" s="17">
        <v>6.2584157501780696E-3</v>
      </c>
      <c r="D16" s="17">
        <v>7.7115741399627303E-3</v>
      </c>
      <c r="E16" s="17">
        <v>4.8850670616026699E-3</v>
      </c>
      <c r="F16" s="17"/>
      <c r="G16" s="17">
        <v>7.4345930227289799E-3</v>
      </c>
      <c r="H16" s="17">
        <v>1.4675239548204599E-2</v>
      </c>
      <c r="I16" s="17">
        <v>7.0285110156519002E-3</v>
      </c>
      <c r="J16" s="17">
        <v>4.0336924047569304E-3</v>
      </c>
      <c r="K16" s="17">
        <v>1.9192172748849501E-3</v>
      </c>
      <c r="L16" s="17">
        <v>2.6833131755324602E-3</v>
      </c>
      <c r="M16" s="17"/>
      <c r="N16" s="17">
        <v>8.3449580427039493E-3</v>
      </c>
      <c r="O16" s="17">
        <v>6.5667074101001402E-3</v>
      </c>
      <c r="P16" s="17">
        <v>7.0096684512253298E-3</v>
      </c>
      <c r="Q16" s="17">
        <v>3.1070809698918599E-3</v>
      </c>
      <c r="R16" s="17"/>
      <c r="S16" s="17">
        <v>9.5272676267800695E-3</v>
      </c>
      <c r="T16" s="17">
        <v>8.2256975665779396E-3</v>
      </c>
      <c r="U16" s="17">
        <v>4.6997286198318102E-3</v>
      </c>
      <c r="V16" s="17">
        <v>6.8154299908456803E-3</v>
      </c>
      <c r="W16" s="17">
        <v>1.16654469480818E-2</v>
      </c>
      <c r="X16" s="17">
        <v>4.4193869069736203E-3</v>
      </c>
      <c r="Y16" s="17">
        <v>4.5547856933213704E-3</v>
      </c>
      <c r="Z16" s="17">
        <v>0</v>
      </c>
      <c r="AA16" s="17">
        <v>3.4602727885493798E-3</v>
      </c>
      <c r="AB16" s="17">
        <v>6.5452422758194998E-3</v>
      </c>
      <c r="AC16" s="17">
        <v>6.3256574134949702E-3</v>
      </c>
      <c r="AD16" s="17">
        <v>0</v>
      </c>
      <c r="AE16" s="17"/>
      <c r="AF16" s="17">
        <v>7.84682427460235E-3</v>
      </c>
      <c r="AG16" s="17">
        <v>4.1698816320927699E-3</v>
      </c>
      <c r="AH16" s="17"/>
      <c r="AI16" s="17">
        <v>5.5469278670342197E-3</v>
      </c>
      <c r="AJ16" s="17">
        <v>6.5791772395398804E-3</v>
      </c>
      <c r="AK16" s="17"/>
      <c r="AL16" s="17">
        <v>4.2719736469653902E-3</v>
      </c>
      <c r="AM16" s="17">
        <v>6.4093764543949701E-3</v>
      </c>
      <c r="AN16" s="17"/>
      <c r="AO16" s="17">
        <v>3.3320557841164901E-3</v>
      </c>
      <c r="AP16" s="17">
        <v>7.0562005599568399E-3</v>
      </c>
    </row>
    <row r="17" spans="2:42" ht="29" x14ac:dyDescent="0.35">
      <c r="B17" s="18" t="s">
        <v>131</v>
      </c>
      <c r="C17" s="17">
        <v>8.4718165256788998E-3</v>
      </c>
      <c r="D17" s="17">
        <v>9.57150686218383E-3</v>
      </c>
      <c r="E17" s="17">
        <v>7.4596072975545696E-3</v>
      </c>
      <c r="F17" s="17"/>
      <c r="G17" s="17">
        <v>1.1963960217034801E-2</v>
      </c>
      <c r="H17" s="17">
        <v>2.0800251567775702E-3</v>
      </c>
      <c r="I17" s="17">
        <v>7.8467129959505205E-3</v>
      </c>
      <c r="J17" s="17">
        <v>1.1841501516694899E-2</v>
      </c>
      <c r="K17" s="17">
        <v>7.6326787508821103E-3</v>
      </c>
      <c r="L17" s="17">
        <v>9.6942047806544401E-3</v>
      </c>
      <c r="M17" s="17"/>
      <c r="N17" s="17">
        <v>5.3060242685606003E-3</v>
      </c>
      <c r="O17" s="17">
        <v>1.2741857374271401E-2</v>
      </c>
      <c r="P17" s="17">
        <v>3.9166355447900897E-3</v>
      </c>
      <c r="Q17" s="17">
        <v>1.1577239885486401E-2</v>
      </c>
      <c r="R17" s="17"/>
      <c r="S17" s="17">
        <v>9.6448429162255492E-3</v>
      </c>
      <c r="T17" s="17">
        <v>4.7079831221391796E-3</v>
      </c>
      <c r="U17" s="17">
        <v>1.3259212674116399E-2</v>
      </c>
      <c r="V17" s="17">
        <v>3.02526894582162E-3</v>
      </c>
      <c r="W17" s="17">
        <v>7.3571478679450002E-3</v>
      </c>
      <c r="X17" s="17">
        <v>1.91520447079663E-2</v>
      </c>
      <c r="Y17" s="17">
        <v>3.2881179813650701E-3</v>
      </c>
      <c r="Z17" s="17">
        <v>0</v>
      </c>
      <c r="AA17" s="17">
        <v>4.9052402581773197E-3</v>
      </c>
      <c r="AB17" s="17">
        <v>1.5466573233322701E-2</v>
      </c>
      <c r="AC17" s="17">
        <v>5.8284370697975797E-3</v>
      </c>
      <c r="AD17" s="17">
        <v>1.50061251817149E-2</v>
      </c>
      <c r="AE17" s="17"/>
      <c r="AF17" s="17">
        <v>7.1123273212906103E-3</v>
      </c>
      <c r="AG17" s="17">
        <v>1.0381779600534199E-2</v>
      </c>
      <c r="AH17" s="17"/>
      <c r="AI17" s="17">
        <v>1.14364551687537E-3</v>
      </c>
      <c r="AJ17" s="17">
        <v>1.17755903534148E-2</v>
      </c>
      <c r="AK17" s="17"/>
      <c r="AL17" s="17">
        <v>4.5975654349504E-3</v>
      </c>
      <c r="AM17" s="17">
        <v>8.7662422590156792E-3</v>
      </c>
      <c r="AN17" s="17"/>
      <c r="AO17" s="17">
        <v>3.6588966395207602E-3</v>
      </c>
      <c r="AP17" s="17">
        <v>9.7839156592064592E-3</v>
      </c>
    </row>
    <row r="18" spans="2:42" ht="29" x14ac:dyDescent="0.35">
      <c r="B18" s="18" t="s">
        <v>132</v>
      </c>
      <c r="C18" s="17">
        <v>1.27681796998299E-2</v>
      </c>
      <c r="D18" s="17">
        <v>9.3128223716594204E-3</v>
      </c>
      <c r="E18" s="17">
        <v>1.6234227170424199E-2</v>
      </c>
      <c r="F18" s="17"/>
      <c r="G18" s="17">
        <v>7.5687328050734201E-3</v>
      </c>
      <c r="H18" s="17">
        <v>3.9476798771446199E-3</v>
      </c>
      <c r="I18" s="17">
        <v>2.4851668331308099E-2</v>
      </c>
      <c r="J18" s="17">
        <v>1.8945885633614001E-2</v>
      </c>
      <c r="K18" s="17">
        <v>8.3291579459168104E-3</v>
      </c>
      <c r="L18" s="17">
        <v>1.1576022744320799E-2</v>
      </c>
      <c r="M18" s="17"/>
      <c r="N18" s="17">
        <v>5.9725198423533398E-3</v>
      </c>
      <c r="O18" s="17">
        <v>1.12866240776733E-2</v>
      </c>
      <c r="P18" s="17">
        <v>2.0506902101678499E-2</v>
      </c>
      <c r="Q18" s="17">
        <v>1.5006501467822101E-2</v>
      </c>
      <c r="R18" s="17"/>
      <c r="S18" s="17">
        <v>1.6702488340623701E-2</v>
      </c>
      <c r="T18" s="17">
        <v>7.5099202000517198E-3</v>
      </c>
      <c r="U18" s="17">
        <v>1.34828315577006E-2</v>
      </c>
      <c r="V18" s="17">
        <v>1.18274825915335E-2</v>
      </c>
      <c r="W18" s="17">
        <v>0</v>
      </c>
      <c r="X18" s="17">
        <v>1.25706635540582E-2</v>
      </c>
      <c r="Y18" s="17">
        <v>1.8040326578406801E-2</v>
      </c>
      <c r="Z18" s="17">
        <v>0</v>
      </c>
      <c r="AA18" s="17">
        <v>2.4403251023960602E-2</v>
      </c>
      <c r="AB18" s="17">
        <v>1.0141029703318099E-2</v>
      </c>
      <c r="AC18" s="17">
        <v>2.2777391669356401E-2</v>
      </c>
      <c r="AD18" s="17">
        <v>0</v>
      </c>
      <c r="AE18" s="17"/>
      <c r="AF18" s="17">
        <v>1.1193808978353899E-2</v>
      </c>
      <c r="AG18" s="17">
        <v>1.50062143153351E-2</v>
      </c>
      <c r="AH18" s="17"/>
      <c r="AI18" s="17">
        <v>2.6008555222425799E-3</v>
      </c>
      <c r="AJ18" s="17">
        <v>1.73519345652207E-2</v>
      </c>
      <c r="AK18" s="17"/>
      <c r="AL18" s="17">
        <v>5.90552327385316E-3</v>
      </c>
      <c r="AM18" s="17">
        <v>1.3289710856055599E-2</v>
      </c>
      <c r="AN18" s="17"/>
      <c r="AO18" s="17">
        <v>1.6548635752469099E-3</v>
      </c>
      <c r="AP18" s="17">
        <v>1.5797894052570299E-2</v>
      </c>
    </row>
    <row r="19" spans="2:42" ht="43.5" x14ac:dyDescent="0.35">
      <c r="B19" s="18" t="s">
        <v>133</v>
      </c>
      <c r="C19" s="17">
        <v>8.7322753105034304E-2</v>
      </c>
      <c r="D19" s="17">
        <v>7.3205050425216495E-2</v>
      </c>
      <c r="E19" s="17">
        <v>0.100379616087139</v>
      </c>
      <c r="F19" s="17"/>
      <c r="G19" s="17">
        <v>0.13183730257020701</v>
      </c>
      <c r="H19" s="17">
        <v>0.11347373133706599</v>
      </c>
      <c r="I19" s="17">
        <v>0.11227346695411</v>
      </c>
      <c r="J19" s="17">
        <v>8.8397983779806996E-2</v>
      </c>
      <c r="K19" s="17">
        <v>5.15693146467694E-2</v>
      </c>
      <c r="L19" s="17">
        <v>3.8957788837901297E-2</v>
      </c>
      <c r="M19" s="17"/>
      <c r="N19" s="17">
        <v>7.3098060433169701E-2</v>
      </c>
      <c r="O19" s="17">
        <v>8.1803935169799794E-2</v>
      </c>
      <c r="P19" s="17">
        <v>8.1667511681920504E-2</v>
      </c>
      <c r="Q19" s="17">
        <v>0.11455854924645199</v>
      </c>
      <c r="R19" s="17"/>
      <c r="S19" s="17">
        <v>0.10911301446340101</v>
      </c>
      <c r="T19" s="17">
        <v>9.3709622536745599E-2</v>
      </c>
      <c r="U19" s="17">
        <v>6.49317682482696E-2</v>
      </c>
      <c r="V19" s="17">
        <v>6.1350302509707799E-2</v>
      </c>
      <c r="W19" s="17">
        <v>7.4738386532801598E-2</v>
      </c>
      <c r="X19" s="17">
        <v>7.6782716448535404E-2</v>
      </c>
      <c r="Y19" s="17">
        <v>0.120834487893374</v>
      </c>
      <c r="Z19" s="17">
        <v>9.4930005097772704E-2</v>
      </c>
      <c r="AA19" s="17">
        <v>7.6095809976043899E-2</v>
      </c>
      <c r="AB19" s="17">
        <v>8.1323578718681802E-2</v>
      </c>
      <c r="AC19" s="17">
        <v>0.133035134251106</v>
      </c>
      <c r="AD19" s="17">
        <v>4.0339337047276401E-2</v>
      </c>
      <c r="AE19" s="17"/>
      <c r="AF19" s="17">
        <v>7.1943253937514107E-2</v>
      </c>
      <c r="AG19" s="17">
        <v>0.10635886489226901</v>
      </c>
      <c r="AH19" s="17"/>
      <c r="AI19" s="17">
        <v>4.8319642432443901E-3</v>
      </c>
      <c r="AJ19" s="17">
        <v>0.124512238577395</v>
      </c>
      <c r="AK19" s="17"/>
      <c r="AL19" s="17">
        <v>4.0311902360016097E-2</v>
      </c>
      <c r="AM19" s="17">
        <v>9.08953672390308E-2</v>
      </c>
      <c r="AN19" s="17"/>
      <c r="AO19" s="17">
        <v>2.6155195447120801E-2</v>
      </c>
      <c r="AP19" s="17">
        <v>0.103998264291864</v>
      </c>
    </row>
    <row r="20" spans="2:42" x14ac:dyDescent="0.35">
      <c r="B20" s="18" t="s">
        <v>134</v>
      </c>
      <c r="C20" s="17">
        <v>1.7641787804635298E-2</v>
      </c>
      <c r="D20" s="17">
        <v>1.8139799628252701E-2</v>
      </c>
      <c r="E20" s="17">
        <v>1.6670456806002501E-2</v>
      </c>
      <c r="F20" s="17"/>
      <c r="G20" s="17">
        <v>2.7722665705899499E-2</v>
      </c>
      <c r="H20" s="17">
        <v>2.2793383933948599E-2</v>
      </c>
      <c r="I20" s="17">
        <v>1.70037692519171E-2</v>
      </c>
      <c r="J20" s="17">
        <v>1.54793699715274E-2</v>
      </c>
      <c r="K20" s="17">
        <v>7.6056747458748903E-3</v>
      </c>
      <c r="L20" s="17">
        <v>1.5696275040128101E-2</v>
      </c>
      <c r="M20" s="17"/>
      <c r="N20" s="17">
        <v>1.13167686360474E-2</v>
      </c>
      <c r="O20" s="17">
        <v>1.6676833573683901E-2</v>
      </c>
      <c r="P20" s="17">
        <v>1.1941389349008199E-2</v>
      </c>
      <c r="Q20" s="17">
        <v>2.7824537880937399E-2</v>
      </c>
      <c r="R20" s="17"/>
      <c r="S20" s="17">
        <v>2.3135681879671199E-2</v>
      </c>
      <c r="T20" s="17">
        <v>1.39134500428524E-2</v>
      </c>
      <c r="U20" s="17">
        <v>0</v>
      </c>
      <c r="V20" s="17">
        <v>1.23905932437495E-2</v>
      </c>
      <c r="W20" s="17">
        <v>1.3222280307346099E-2</v>
      </c>
      <c r="X20" s="17">
        <v>2.59324325335119E-2</v>
      </c>
      <c r="Y20" s="17">
        <v>2.7169493801342599E-2</v>
      </c>
      <c r="Z20" s="17">
        <v>4.0334615676199601E-2</v>
      </c>
      <c r="AA20" s="17">
        <v>2.3782106476173698E-2</v>
      </c>
      <c r="AB20" s="17">
        <v>1.06079185938724E-2</v>
      </c>
      <c r="AC20" s="17">
        <v>1.7291802612025599E-2</v>
      </c>
      <c r="AD20" s="17">
        <v>0</v>
      </c>
      <c r="AE20" s="17"/>
      <c r="AF20" s="17">
        <v>1.04151664075083E-2</v>
      </c>
      <c r="AG20" s="17">
        <v>2.6515543872046E-2</v>
      </c>
      <c r="AH20" s="17"/>
      <c r="AI20" s="17">
        <v>1.11391442364811E-3</v>
      </c>
      <c r="AJ20" s="17">
        <v>2.5093081645709701E-2</v>
      </c>
      <c r="AK20" s="17"/>
      <c r="AL20" s="17">
        <v>0</v>
      </c>
      <c r="AM20" s="17">
        <v>1.8982484674846398E-2</v>
      </c>
      <c r="AN20" s="17"/>
      <c r="AO20" s="17">
        <v>5.0815144421481198E-3</v>
      </c>
      <c r="AP20" s="17">
        <v>2.1065971914407299E-2</v>
      </c>
    </row>
    <row r="21" spans="2:42" x14ac:dyDescent="0.35">
      <c r="B21" s="18" t="s">
        <v>75</v>
      </c>
      <c r="C21" s="19">
        <v>1.2497299843025301E-2</v>
      </c>
      <c r="D21" s="19">
        <v>7.29572829108478E-3</v>
      </c>
      <c r="E21" s="19">
        <v>1.76662178598074E-2</v>
      </c>
      <c r="F21" s="19"/>
      <c r="G21" s="19">
        <v>4.6570763171275002E-2</v>
      </c>
      <c r="H21" s="19">
        <v>1.61208596678768E-2</v>
      </c>
      <c r="I21" s="19">
        <v>4.39228748468977E-3</v>
      </c>
      <c r="J21" s="19">
        <v>4.1650158499069003E-3</v>
      </c>
      <c r="K21" s="19">
        <v>4.2199623986162501E-3</v>
      </c>
      <c r="L21" s="19">
        <v>5.6607486889367004E-3</v>
      </c>
      <c r="M21" s="19"/>
      <c r="N21" s="19">
        <v>6.8274802922054902E-3</v>
      </c>
      <c r="O21" s="19">
        <v>1.46719731950709E-2</v>
      </c>
      <c r="P21" s="19">
        <v>1.6469297958117701E-2</v>
      </c>
      <c r="Q21" s="19">
        <v>1.0368799526820301E-2</v>
      </c>
      <c r="R21" s="19"/>
      <c r="S21" s="19">
        <v>9.3688033586040199E-3</v>
      </c>
      <c r="T21" s="19">
        <v>1.66685758168463E-2</v>
      </c>
      <c r="U21" s="19">
        <v>8.6585651562866607E-3</v>
      </c>
      <c r="V21" s="19">
        <v>1.45848458124756E-2</v>
      </c>
      <c r="W21" s="19">
        <v>1.53538962217586E-2</v>
      </c>
      <c r="X21" s="19">
        <v>3.0032913059077099E-2</v>
      </c>
      <c r="Y21" s="19">
        <v>7.5186268272768499E-3</v>
      </c>
      <c r="Z21" s="19">
        <v>1.6496557415658201E-2</v>
      </c>
      <c r="AA21" s="19">
        <v>9.6650112810892797E-3</v>
      </c>
      <c r="AB21" s="19">
        <v>1.00891182300578E-2</v>
      </c>
      <c r="AC21" s="19">
        <v>0</v>
      </c>
      <c r="AD21" s="19">
        <v>0</v>
      </c>
      <c r="AE21" s="19"/>
      <c r="AF21" s="19">
        <v>4.7367611551816999E-3</v>
      </c>
      <c r="AG21" s="19">
        <v>2.1537201678404401E-2</v>
      </c>
      <c r="AH21" s="19"/>
      <c r="AI21" s="19">
        <v>1.0076624028714099E-3</v>
      </c>
      <c r="AJ21" s="19">
        <v>1.7677195811521901E-2</v>
      </c>
      <c r="AK21" s="19"/>
      <c r="AL21" s="19">
        <v>0</v>
      </c>
      <c r="AM21" s="19">
        <v>1.34470386660504E-2</v>
      </c>
      <c r="AN21" s="19"/>
      <c r="AO21" s="19">
        <v>4.7969896513604697E-3</v>
      </c>
      <c r="AP21" s="19">
        <v>1.45965598700693E-2</v>
      </c>
    </row>
    <row r="22" spans="2:42" x14ac:dyDescent="0.35">
      <c r="B22" s="16"/>
    </row>
    <row r="23" spans="2:42" x14ac:dyDescent="0.35">
      <c r="B23" t="s">
        <v>60</v>
      </c>
    </row>
    <row r="24" spans="2:42" x14ac:dyDescent="0.35">
      <c r="B24" t="s">
        <v>61</v>
      </c>
    </row>
    <row r="26" spans="2:42" x14ac:dyDescent="0.35">
      <c r="B2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153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136</v>
      </c>
      <c r="D6" s="20" t="s">
        <v>137</v>
      </c>
      <c r="E6" s="20" t="s">
        <v>138</v>
      </c>
      <c r="F6" s="20" t="s">
        <v>139</v>
      </c>
      <c r="G6" s="20" t="s">
        <v>140</v>
      </c>
      <c r="H6" s="20" t="s">
        <v>141</v>
      </c>
      <c r="I6" s="20" t="s">
        <v>142</v>
      </c>
    </row>
    <row r="7" spans="2:10" x14ac:dyDescent="0.35">
      <c r="B7" s="18" t="s">
        <v>143</v>
      </c>
      <c r="C7" s="17">
        <v>0.35717854698483698</v>
      </c>
      <c r="D7" s="17">
        <v>0.132698526623553</v>
      </c>
      <c r="E7" s="17">
        <v>0.394197224094337</v>
      </c>
      <c r="F7" s="17">
        <v>9.7482684022787494E-2</v>
      </c>
      <c r="G7" s="17">
        <v>0.17998682305008801</v>
      </c>
      <c r="H7" s="17">
        <v>1.09758603162377E-2</v>
      </c>
      <c r="I7" s="17">
        <v>8.1326138795296907E-3</v>
      </c>
    </row>
    <row r="8" spans="2:10" x14ac:dyDescent="0.35">
      <c r="B8" s="18" t="s">
        <v>144</v>
      </c>
      <c r="C8" s="17">
        <v>0.17543211857003599</v>
      </c>
      <c r="D8" s="17">
        <v>9.8269605142736097E-2</v>
      </c>
      <c r="E8" s="17">
        <v>9.2689531889201607E-2</v>
      </c>
      <c r="F8" s="17">
        <v>7.46952256952471E-2</v>
      </c>
      <c r="G8" s="17">
        <v>9.7948599309863799E-2</v>
      </c>
      <c r="H8" s="17">
        <v>1.34056167724904E-2</v>
      </c>
      <c r="I8" s="17">
        <v>1.158011040561E-2</v>
      </c>
    </row>
    <row r="9" spans="2:10" x14ac:dyDescent="0.35">
      <c r="B9" s="18" t="s">
        <v>145</v>
      </c>
      <c r="C9" s="17">
        <v>0.12910506953581499</v>
      </c>
      <c r="D9" s="17">
        <v>9.9231125269432702E-2</v>
      </c>
      <c r="E9" s="17">
        <v>0.127612573058389</v>
      </c>
      <c r="F9" s="17">
        <v>0.123223930130966</v>
      </c>
      <c r="G9" s="17">
        <v>0.15417719057533899</v>
      </c>
      <c r="H9" s="17">
        <v>3.4213595165932899E-2</v>
      </c>
      <c r="I9" s="17">
        <v>3.09307044169175E-2</v>
      </c>
    </row>
    <row r="10" spans="2:10" x14ac:dyDescent="0.35">
      <c r="B10" s="18" t="s">
        <v>146</v>
      </c>
      <c r="C10" s="17">
        <v>4.3490730824628898E-2</v>
      </c>
      <c r="D10" s="17">
        <v>4.0391271603940397E-2</v>
      </c>
      <c r="E10" s="17">
        <v>4.8306820184643703E-2</v>
      </c>
      <c r="F10" s="17">
        <v>6.3636602657335506E-2</v>
      </c>
      <c r="G10" s="17">
        <v>7.0991670786907199E-2</v>
      </c>
      <c r="H10" s="17">
        <v>1.97864213390136E-2</v>
      </c>
      <c r="I10" s="17">
        <v>2.69970120783748E-2</v>
      </c>
    </row>
    <row r="11" spans="2:10" x14ac:dyDescent="0.35">
      <c r="B11" s="18" t="s">
        <v>147</v>
      </c>
      <c r="C11" s="17">
        <v>2.7617372729434E-2</v>
      </c>
      <c r="D11" s="17">
        <v>2.9449742283288401E-2</v>
      </c>
      <c r="E11" s="17">
        <v>4.8096889537029501E-2</v>
      </c>
      <c r="F11" s="17">
        <v>5.9400823837333597E-2</v>
      </c>
      <c r="G11" s="17">
        <v>7.2875244021504096E-2</v>
      </c>
      <c r="H11" s="17">
        <v>2.2414408217076201E-2</v>
      </c>
      <c r="I11" s="17">
        <v>1.7146610534734302E-2</v>
      </c>
    </row>
    <row r="12" spans="2:10" x14ac:dyDescent="0.35">
      <c r="B12" s="18" t="s">
        <v>148</v>
      </c>
      <c r="C12" s="17">
        <v>1.36852760451017E-2</v>
      </c>
      <c r="D12" s="17">
        <v>2.0908627888757299E-2</v>
      </c>
      <c r="E12" s="17">
        <v>2.1012513009041799E-2</v>
      </c>
      <c r="F12" s="17">
        <v>3.7115354731234798E-2</v>
      </c>
      <c r="G12" s="17">
        <v>4.5966528262791698E-2</v>
      </c>
      <c r="H12" s="17">
        <v>1.6313975874738599E-2</v>
      </c>
      <c r="I12" s="17">
        <v>1.35830779789461E-2</v>
      </c>
    </row>
    <row r="13" spans="2:10" x14ac:dyDescent="0.35">
      <c r="B13" s="18" t="s">
        <v>149</v>
      </c>
      <c r="C13" s="17">
        <v>1.18284496402369E-2</v>
      </c>
      <c r="D13" s="17">
        <v>1.5300683242959801E-2</v>
      </c>
      <c r="E13" s="17">
        <v>2.29686646483576E-2</v>
      </c>
      <c r="F13" s="17">
        <v>3.5167737449032899E-2</v>
      </c>
      <c r="G13" s="17">
        <v>3.6197333778116798E-2</v>
      </c>
      <c r="H13" s="17">
        <v>1.54244613076336E-2</v>
      </c>
      <c r="I13" s="17">
        <v>8.8180086480052905E-3</v>
      </c>
    </row>
    <row r="14" spans="2:10" x14ac:dyDescent="0.35">
      <c r="B14" s="18" t="s">
        <v>150</v>
      </c>
      <c r="C14" s="17">
        <v>4.2993882774946396E-3</v>
      </c>
      <c r="D14" s="17">
        <v>8.6256540410947907E-3</v>
      </c>
      <c r="E14" s="17">
        <v>3.52453978974876E-3</v>
      </c>
      <c r="F14" s="17">
        <v>1.0032739218954799E-2</v>
      </c>
      <c r="G14" s="17">
        <v>8.3542881678403003E-3</v>
      </c>
      <c r="H14" s="17">
        <v>1.06619081054593E-2</v>
      </c>
      <c r="I14" s="17">
        <v>5.64139858681311E-3</v>
      </c>
    </row>
    <row r="15" spans="2:10" x14ac:dyDescent="0.35">
      <c r="B15" s="18" t="s">
        <v>151</v>
      </c>
      <c r="C15" s="17">
        <v>2.4384356405897301E-2</v>
      </c>
      <c r="D15" s="17">
        <v>6.6395369411967303E-2</v>
      </c>
      <c r="E15" s="17">
        <v>4.0630093636398301E-2</v>
      </c>
      <c r="F15" s="17">
        <v>6.9756499149466397E-2</v>
      </c>
      <c r="G15" s="17">
        <v>8.1473376409704604E-2</v>
      </c>
      <c r="H15" s="17">
        <v>3.5600481101491797E-2</v>
      </c>
      <c r="I15" s="17">
        <v>3.88493170274661E-2</v>
      </c>
    </row>
    <row r="16" spans="2:10" x14ac:dyDescent="0.35">
      <c r="B16" s="18" t="s">
        <v>152</v>
      </c>
      <c r="C16" s="17">
        <v>0.19635792953533099</v>
      </c>
      <c r="D16" s="17">
        <v>0.46261713141600902</v>
      </c>
      <c r="E16" s="17">
        <v>0.19094430741976701</v>
      </c>
      <c r="F16" s="17">
        <v>0.41350646323128698</v>
      </c>
      <c r="G16" s="17">
        <v>0.24215664278617899</v>
      </c>
      <c r="H16" s="17">
        <v>0.79867178067909705</v>
      </c>
      <c r="I16" s="17">
        <v>0.79917728401294597</v>
      </c>
    </row>
    <row r="17" spans="2:9" x14ac:dyDescent="0.35">
      <c r="B17" s="18" t="s">
        <v>75</v>
      </c>
      <c r="C17" s="17">
        <v>1.6620761451188501E-2</v>
      </c>
      <c r="D17" s="17">
        <v>2.6112263076261501E-2</v>
      </c>
      <c r="E17" s="17">
        <v>1.0016842733085301E-2</v>
      </c>
      <c r="F17" s="17">
        <v>1.59819398763545E-2</v>
      </c>
      <c r="G17" s="17">
        <v>9.8723028516654009E-3</v>
      </c>
      <c r="H17" s="17">
        <v>2.25314911208284E-2</v>
      </c>
      <c r="I17" s="17">
        <v>3.9143862430657303E-2</v>
      </c>
    </row>
    <row r="18" spans="2:9" x14ac:dyDescent="0.35">
      <c r="B18" s="16"/>
      <c r="C18" s="16"/>
      <c r="D18" s="16"/>
      <c r="E18" s="16"/>
      <c r="F18" s="16"/>
      <c r="G18" s="16"/>
      <c r="H18" s="16"/>
      <c r="I18" s="16"/>
    </row>
    <row r="19" spans="2:9" x14ac:dyDescent="0.35">
      <c r="B19" t="s">
        <v>60</v>
      </c>
    </row>
    <row r="20" spans="2:9" x14ac:dyDescent="0.35">
      <c r="B20" t="s">
        <v>61</v>
      </c>
    </row>
    <row r="24" spans="2:9" x14ac:dyDescent="0.35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0.35717854698483698</v>
      </c>
      <c r="D9" s="17">
        <v>0.36286749235579902</v>
      </c>
      <c r="E9" s="17">
        <v>0.35238635447598798</v>
      </c>
      <c r="F9" s="17"/>
      <c r="G9" s="17">
        <v>0.29201538761332702</v>
      </c>
      <c r="H9" s="17">
        <v>0.40883331570049602</v>
      </c>
      <c r="I9" s="17">
        <v>0.40256350040841299</v>
      </c>
      <c r="J9" s="17">
        <v>0.38372610071001501</v>
      </c>
      <c r="K9" s="17">
        <v>0.37119655239398303</v>
      </c>
      <c r="L9" s="17">
        <v>0.29061826980686201</v>
      </c>
      <c r="M9" s="17"/>
      <c r="N9" s="17">
        <v>0.39375818139525498</v>
      </c>
      <c r="O9" s="17">
        <v>0.351523256865169</v>
      </c>
      <c r="P9" s="17">
        <v>0.34440308569329903</v>
      </c>
      <c r="Q9" s="17">
        <v>0.33699540760923002</v>
      </c>
      <c r="R9" s="17"/>
      <c r="S9" s="17">
        <v>0.30400481587352302</v>
      </c>
      <c r="T9" s="17">
        <v>0.37764978533140803</v>
      </c>
      <c r="U9" s="17">
        <v>0.31592107691649002</v>
      </c>
      <c r="V9" s="17">
        <v>0.329803332734868</v>
      </c>
      <c r="W9" s="17">
        <v>0.36724378326047802</v>
      </c>
      <c r="X9" s="17">
        <v>0.31080274592372398</v>
      </c>
      <c r="Y9" s="17">
        <v>0.37621679838340799</v>
      </c>
      <c r="Z9" s="17">
        <v>0.35500038338450302</v>
      </c>
      <c r="AA9" s="17">
        <v>0.399476586103159</v>
      </c>
      <c r="AB9" s="17">
        <v>0.41294627137412598</v>
      </c>
      <c r="AC9" s="17">
        <v>0.38324599922529801</v>
      </c>
      <c r="AD9" s="17">
        <v>0.410932761324874</v>
      </c>
      <c r="AE9" s="17"/>
      <c r="AF9" s="17">
        <v>0.40041733536497598</v>
      </c>
      <c r="AG9" s="17">
        <v>0.29950569856856701</v>
      </c>
      <c r="AH9" s="17"/>
      <c r="AI9" s="17">
        <v>0.43526714757541302</v>
      </c>
      <c r="AJ9" s="17">
        <v>0.32197370875634201</v>
      </c>
      <c r="AK9" s="17"/>
      <c r="AL9" s="17">
        <v>0.41076410976032102</v>
      </c>
      <c r="AM9" s="17">
        <v>0.35310628417920897</v>
      </c>
      <c r="AN9" s="17"/>
      <c r="AO9" s="17">
        <v>0.40106319552337699</v>
      </c>
      <c r="AP9" s="17">
        <v>0.34521470576483598</v>
      </c>
    </row>
    <row r="10" spans="2:42" x14ac:dyDescent="0.35">
      <c r="B10" s="18" t="s">
        <v>144</v>
      </c>
      <c r="C10" s="17">
        <v>0.17543211857003599</v>
      </c>
      <c r="D10" s="17">
        <v>0.18921263273754199</v>
      </c>
      <c r="E10" s="17">
        <v>0.16250155289801799</v>
      </c>
      <c r="F10" s="17"/>
      <c r="G10" s="17">
        <v>0.185245747235143</v>
      </c>
      <c r="H10" s="17">
        <v>0.206927189829159</v>
      </c>
      <c r="I10" s="17">
        <v>0.19515444150786301</v>
      </c>
      <c r="J10" s="17">
        <v>0.179733701859673</v>
      </c>
      <c r="K10" s="17">
        <v>0.16084765790905001</v>
      </c>
      <c r="L10" s="17">
        <v>0.13334971481871999</v>
      </c>
      <c r="M10" s="17"/>
      <c r="N10" s="17">
        <v>0.20376541921511801</v>
      </c>
      <c r="O10" s="17">
        <v>0.161455175829743</v>
      </c>
      <c r="P10" s="17">
        <v>0.177050386709422</v>
      </c>
      <c r="Q10" s="17">
        <v>0.16026455735120501</v>
      </c>
      <c r="R10" s="17"/>
      <c r="S10" s="17">
        <v>0.19487903532379999</v>
      </c>
      <c r="T10" s="17">
        <v>0.15276753205406299</v>
      </c>
      <c r="U10" s="17">
        <v>0.17031595006285</v>
      </c>
      <c r="V10" s="17">
        <v>0.20586979513980599</v>
      </c>
      <c r="W10" s="17">
        <v>0.15488325644793699</v>
      </c>
      <c r="X10" s="17">
        <v>0.177410634574168</v>
      </c>
      <c r="Y10" s="17">
        <v>0.168449783299749</v>
      </c>
      <c r="Z10" s="17">
        <v>0.185619536302881</v>
      </c>
      <c r="AA10" s="17">
        <v>0.18147167472231601</v>
      </c>
      <c r="AB10" s="17">
        <v>0.155895393503934</v>
      </c>
      <c r="AC10" s="17">
        <v>0.20852377445228301</v>
      </c>
      <c r="AD10" s="17">
        <v>0.13377155867936399</v>
      </c>
      <c r="AE10" s="17"/>
      <c r="AF10" s="17">
        <v>0.182741820180576</v>
      </c>
      <c r="AG10" s="17">
        <v>0.16487255208024301</v>
      </c>
      <c r="AH10" s="17"/>
      <c r="AI10" s="17">
        <v>0.186035536243642</v>
      </c>
      <c r="AJ10" s="17">
        <v>0.17065175881143699</v>
      </c>
      <c r="AK10" s="17"/>
      <c r="AL10" s="17">
        <v>0.18600691727792901</v>
      </c>
      <c r="AM10" s="17">
        <v>0.17462848122399199</v>
      </c>
      <c r="AN10" s="17"/>
      <c r="AO10" s="17">
        <v>0.17160691476935</v>
      </c>
      <c r="AP10" s="17">
        <v>0.176474946356736</v>
      </c>
    </row>
    <row r="11" spans="2:42" x14ac:dyDescent="0.35">
      <c r="B11" s="18" t="s">
        <v>145</v>
      </c>
      <c r="C11" s="17">
        <v>0.12910506953581499</v>
      </c>
      <c r="D11" s="17">
        <v>0.13772657821070999</v>
      </c>
      <c r="E11" s="17">
        <v>0.120234134251304</v>
      </c>
      <c r="F11" s="17"/>
      <c r="G11" s="17">
        <v>0.14556507892076601</v>
      </c>
      <c r="H11" s="17">
        <v>0.154132542037277</v>
      </c>
      <c r="I11" s="17">
        <v>0.13669188265347301</v>
      </c>
      <c r="J11" s="17">
        <v>0.13153226124860701</v>
      </c>
      <c r="K11" s="17">
        <v>0.104959803729338</v>
      </c>
      <c r="L11" s="17">
        <v>0.10568374390459399</v>
      </c>
      <c r="M11" s="17"/>
      <c r="N11" s="17">
        <v>0.14791423782655899</v>
      </c>
      <c r="O11" s="17">
        <v>0.13285562369346099</v>
      </c>
      <c r="P11" s="17">
        <v>0.133513092313128</v>
      </c>
      <c r="Q11" s="17">
        <v>0.101349226972017</v>
      </c>
      <c r="R11" s="17"/>
      <c r="S11" s="17">
        <v>0.15270322473356901</v>
      </c>
      <c r="T11" s="17">
        <v>0.126081208864185</v>
      </c>
      <c r="U11" s="17">
        <v>0.13601707876508701</v>
      </c>
      <c r="V11" s="17">
        <v>0.127262701349977</v>
      </c>
      <c r="W11" s="17">
        <v>0.14704807385989499</v>
      </c>
      <c r="X11" s="17">
        <v>0.13111034607153901</v>
      </c>
      <c r="Y11" s="17">
        <v>0.12516364473703701</v>
      </c>
      <c r="Z11" s="17">
        <v>0.12760336961095001</v>
      </c>
      <c r="AA11" s="17">
        <v>0.117302997416439</v>
      </c>
      <c r="AB11" s="17">
        <v>0.118709128296219</v>
      </c>
      <c r="AC11" s="17">
        <v>0.10047138747170101</v>
      </c>
      <c r="AD11" s="17">
        <v>0.105773915699611</v>
      </c>
      <c r="AE11" s="17"/>
      <c r="AF11" s="17">
        <v>0.12585855186400399</v>
      </c>
      <c r="AG11" s="17">
        <v>0.13463003495854201</v>
      </c>
      <c r="AH11" s="17"/>
      <c r="AI11" s="17">
        <v>0.134876871703943</v>
      </c>
      <c r="AJ11" s="17">
        <v>0.12650295655032001</v>
      </c>
      <c r="AK11" s="17"/>
      <c r="AL11" s="17">
        <v>0.141540081470343</v>
      </c>
      <c r="AM11" s="17">
        <v>0.12816006431489901</v>
      </c>
      <c r="AN11" s="17"/>
      <c r="AO11" s="17">
        <v>0.13089648817491201</v>
      </c>
      <c r="AP11" s="17">
        <v>0.12861669264616299</v>
      </c>
    </row>
    <row r="12" spans="2:42" x14ac:dyDescent="0.35">
      <c r="B12" s="18" t="s">
        <v>146</v>
      </c>
      <c r="C12" s="17">
        <v>4.3490730824628898E-2</v>
      </c>
      <c r="D12" s="17">
        <v>4.0570687739503203E-2</v>
      </c>
      <c r="E12" s="17">
        <v>4.6040545945582698E-2</v>
      </c>
      <c r="F12" s="17"/>
      <c r="G12" s="17">
        <v>7.7902619327423497E-2</v>
      </c>
      <c r="H12" s="17">
        <v>4.5854739573963403E-2</v>
      </c>
      <c r="I12" s="17">
        <v>3.4273018751513999E-2</v>
      </c>
      <c r="J12" s="17">
        <v>2.6807680473192499E-2</v>
      </c>
      <c r="K12" s="17">
        <v>3.0558307064827001E-2</v>
      </c>
      <c r="L12" s="17">
        <v>4.8272490661327799E-2</v>
      </c>
      <c r="M12" s="17"/>
      <c r="N12" s="17">
        <v>4.1008649497827197E-2</v>
      </c>
      <c r="O12" s="17">
        <v>4.0926389926136397E-2</v>
      </c>
      <c r="P12" s="17">
        <v>5.0384864661221503E-2</v>
      </c>
      <c r="Q12" s="17">
        <v>4.3347912705602502E-2</v>
      </c>
      <c r="R12" s="17"/>
      <c r="S12" s="17">
        <v>5.0648634268834203E-2</v>
      </c>
      <c r="T12" s="17">
        <v>2.7870436090363399E-2</v>
      </c>
      <c r="U12" s="17">
        <v>5.7235554043024002E-2</v>
      </c>
      <c r="V12" s="17">
        <v>4.49185334301778E-2</v>
      </c>
      <c r="W12" s="17">
        <v>5.7559288137464297E-2</v>
      </c>
      <c r="X12" s="17">
        <v>4.8607820017406898E-2</v>
      </c>
      <c r="Y12" s="17">
        <v>3.58712277709353E-2</v>
      </c>
      <c r="Z12" s="17">
        <v>8.2661055794106993E-3</v>
      </c>
      <c r="AA12" s="17">
        <v>2.4920336172229701E-2</v>
      </c>
      <c r="AB12" s="17">
        <v>6.5071672265060707E-2</v>
      </c>
      <c r="AC12" s="17">
        <v>3.1812830650792302E-2</v>
      </c>
      <c r="AD12" s="17">
        <v>7.8515740773352299E-2</v>
      </c>
      <c r="AE12" s="17"/>
      <c r="AF12" s="17">
        <v>3.9866714771102901E-2</v>
      </c>
      <c r="AG12" s="17">
        <v>4.8767253352510198E-2</v>
      </c>
      <c r="AH12" s="17"/>
      <c r="AI12" s="17">
        <v>3.9300688345343199E-2</v>
      </c>
      <c r="AJ12" s="17">
        <v>4.5379735961590797E-2</v>
      </c>
      <c r="AK12" s="17"/>
      <c r="AL12" s="17">
        <v>2.38380280637292E-2</v>
      </c>
      <c r="AM12" s="17">
        <v>4.4984248226295202E-2</v>
      </c>
      <c r="AN12" s="17"/>
      <c r="AO12" s="17">
        <v>4.7881275266488499E-2</v>
      </c>
      <c r="AP12" s="17">
        <v>4.2293779764951703E-2</v>
      </c>
    </row>
    <row r="13" spans="2:42" x14ac:dyDescent="0.35">
      <c r="B13" s="18" t="s">
        <v>147</v>
      </c>
      <c r="C13" s="17">
        <v>2.7617372729434E-2</v>
      </c>
      <c r="D13" s="17">
        <v>1.89055116956948E-2</v>
      </c>
      <c r="E13" s="17">
        <v>3.5629700090362003E-2</v>
      </c>
      <c r="F13" s="17"/>
      <c r="G13" s="17">
        <v>5.1569833107025502E-2</v>
      </c>
      <c r="H13" s="17">
        <v>2.5432072005008698E-2</v>
      </c>
      <c r="I13" s="17">
        <v>2.60284576308141E-2</v>
      </c>
      <c r="J13" s="17">
        <v>2.1065746294294401E-2</v>
      </c>
      <c r="K13" s="17">
        <v>2.6383397692791799E-2</v>
      </c>
      <c r="L13" s="17">
        <v>2.08218402736354E-2</v>
      </c>
      <c r="M13" s="17"/>
      <c r="N13" s="17">
        <v>2.1343627099412898E-2</v>
      </c>
      <c r="O13" s="17">
        <v>3.2075153637543902E-2</v>
      </c>
      <c r="P13" s="17">
        <v>2.6841504288582299E-2</v>
      </c>
      <c r="Q13" s="17">
        <v>3.0813865437641998E-2</v>
      </c>
      <c r="R13" s="17"/>
      <c r="S13" s="17">
        <v>2.0569470323837501E-2</v>
      </c>
      <c r="T13" s="17">
        <v>2.3793867423428299E-2</v>
      </c>
      <c r="U13" s="17">
        <v>2.3408776642422999E-2</v>
      </c>
      <c r="V13" s="17">
        <v>2.8665276981028599E-2</v>
      </c>
      <c r="W13" s="17">
        <v>5.0687499679756401E-2</v>
      </c>
      <c r="X13" s="17">
        <v>2.9493071824119699E-2</v>
      </c>
      <c r="Y13" s="17">
        <v>2.6624864623231E-2</v>
      </c>
      <c r="Z13" s="17">
        <v>2.8822847955127202E-2</v>
      </c>
      <c r="AA13" s="17">
        <v>2.5623487421532899E-2</v>
      </c>
      <c r="AB13" s="17">
        <v>3.3253526548347699E-2</v>
      </c>
      <c r="AC13" s="17">
        <v>2.8090069204632501E-2</v>
      </c>
      <c r="AD13" s="17">
        <v>1.6202580321477901E-2</v>
      </c>
      <c r="AE13" s="17"/>
      <c r="AF13" s="17">
        <v>3.0088936888487301E-2</v>
      </c>
      <c r="AG13" s="17">
        <v>2.4525903350694E-2</v>
      </c>
      <c r="AH13" s="17"/>
      <c r="AI13" s="17">
        <v>1.9860766777369601E-2</v>
      </c>
      <c r="AJ13" s="17">
        <v>3.1114298729892499E-2</v>
      </c>
      <c r="AK13" s="17"/>
      <c r="AL13" s="17">
        <v>2.1891787961982101E-2</v>
      </c>
      <c r="AM13" s="17">
        <v>2.80524915316131E-2</v>
      </c>
      <c r="AN13" s="17"/>
      <c r="AO13" s="17">
        <v>2.6779885663595598E-2</v>
      </c>
      <c r="AP13" s="17">
        <v>2.7845688612394701E-2</v>
      </c>
    </row>
    <row r="14" spans="2:42" x14ac:dyDescent="0.35">
      <c r="B14" s="18" t="s">
        <v>148</v>
      </c>
      <c r="C14" s="17">
        <v>1.36852760451017E-2</v>
      </c>
      <c r="D14" s="17">
        <v>1.3228923604106E-2</v>
      </c>
      <c r="E14" s="17">
        <v>1.4230034650756901E-2</v>
      </c>
      <c r="F14" s="17"/>
      <c r="G14" s="17">
        <v>3.51173473128438E-2</v>
      </c>
      <c r="H14" s="17">
        <v>1.07791829536868E-2</v>
      </c>
      <c r="I14" s="17">
        <v>9.1768745519510697E-3</v>
      </c>
      <c r="J14" s="17">
        <v>5.39568685993249E-3</v>
      </c>
      <c r="K14" s="17">
        <v>8.9003009578013693E-3</v>
      </c>
      <c r="L14" s="17">
        <v>1.5337963981853499E-2</v>
      </c>
      <c r="M14" s="17"/>
      <c r="N14" s="17">
        <v>8.3680789905884196E-3</v>
      </c>
      <c r="O14" s="17">
        <v>1.52339363089478E-2</v>
      </c>
      <c r="P14" s="17">
        <v>1.43257641017109E-2</v>
      </c>
      <c r="Q14" s="17">
        <v>1.743814792738E-2</v>
      </c>
      <c r="R14" s="17"/>
      <c r="S14" s="17">
        <v>1.31676779973452E-2</v>
      </c>
      <c r="T14" s="17">
        <v>1.9816012593600801E-2</v>
      </c>
      <c r="U14" s="17">
        <v>1.1752670355049699E-2</v>
      </c>
      <c r="V14" s="17">
        <v>1.68309793680784E-2</v>
      </c>
      <c r="W14" s="17">
        <v>9.5649168078785207E-3</v>
      </c>
      <c r="X14" s="17">
        <v>1.39479372616567E-2</v>
      </c>
      <c r="Y14" s="17">
        <v>1.24124640201671E-2</v>
      </c>
      <c r="Z14" s="17">
        <v>2.2875997288622701E-2</v>
      </c>
      <c r="AA14" s="17">
        <v>1.38001116287068E-2</v>
      </c>
      <c r="AB14" s="17">
        <v>3.3849041611693801E-3</v>
      </c>
      <c r="AC14" s="17">
        <v>1.6639034899243899E-2</v>
      </c>
      <c r="AD14" s="17">
        <v>1.0869413067233E-2</v>
      </c>
      <c r="AE14" s="17"/>
      <c r="AF14" s="17">
        <v>1.15462753821632E-2</v>
      </c>
      <c r="AG14" s="17">
        <v>1.6024192789513499E-2</v>
      </c>
      <c r="AH14" s="17"/>
      <c r="AI14" s="17">
        <v>1.1226875145257499E-2</v>
      </c>
      <c r="AJ14" s="17">
        <v>1.4793601784393399E-2</v>
      </c>
      <c r="AK14" s="17"/>
      <c r="AL14" s="17">
        <v>2.4068680931397801E-2</v>
      </c>
      <c r="AM14" s="17">
        <v>1.28961837724051E-2</v>
      </c>
      <c r="AN14" s="17"/>
      <c r="AO14" s="17">
        <v>5.8576550283154201E-3</v>
      </c>
      <c r="AP14" s="17">
        <v>1.5819243573471701E-2</v>
      </c>
    </row>
    <row r="15" spans="2:42" x14ac:dyDescent="0.35">
      <c r="B15" s="18" t="s">
        <v>149</v>
      </c>
      <c r="C15" s="17">
        <v>1.18284496402369E-2</v>
      </c>
      <c r="D15" s="17">
        <v>1.02158435245792E-2</v>
      </c>
      <c r="E15" s="17">
        <v>1.3488600096512499E-2</v>
      </c>
      <c r="F15" s="17"/>
      <c r="G15" s="17">
        <v>7.33429998570659E-3</v>
      </c>
      <c r="H15" s="17">
        <v>8.9255125781993998E-3</v>
      </c>
      <c r="I15" s="17">
        <v>6.8789798597633598E-3</v>
      </c>
      <c r="J15" s="17">
        <v>1.01919863300955E-2</v>
      </c>
      <c r="K15" s="17">
        <v>1.4114545898634E-2</v>
      </c>
      <c r="L15" s="17">
        <v>2.10350651008934E-2</v>
      </c>
      <c r="M15" s="17"/>
      <c r="N15" s="17">
        <v>5.3659665374225698E-3</v>
      </c>
      <c r="O15" s="17">
        <v>1.5066911333279901E-2</v>
      </c>
      <c r="P15" s="17">
        <v>1.36480173031211E-2</v>
      </c>
      <c r="Q15" s="17">
        <v>1.2680905616852299E-2</v>
      </c>
      <c r="R15" s="17"/>
      <c r="S15" s="17">
        <v>1.43451371259978E-2</v>
      </c>
      <c r="T15" s="17">
        <v>1.40033184228157E-2</v>
      </c>
      <c r="U15" s="17">
        <v>7.4731933541956203E-3</v>
      </c>
      <c r="V15" s="17">
        <v>6.5219867918326398E-3</v>
      </c>
      <c r="W15" s="17">
        <v>7.6400864052693796E-3</v>
      </c>
      <c r="X15" s="17">
        <v>2.5087744841254901E-2</v>
      </c>
      <c r="Y15" s="17">
        <v>8.8282960818754606E-3</v>
      </c>
      <c r="Z15" s="17">
        <v>1.4796224928350501E-2</v>
      </c>
      <c r="AA15" s="17">
        <v>1.4247633471534399E-2</v>
      </c>
      <c r="AB15" s="17">
        <v>2.9734612986795101E-3</v>
      </c>
      <c r="AC15" s="17">
        <v>1.0753164046747501E-2</v>
      </c>
      <c r="AD15" s="17">
        <v>1.1776249265787801E-2</v>
      </c>
      <c r="AE15" s="17"/>
      <c r="AF15" s="17">
        <v>1.33874378064561E-2</v>
      </c>
      <c r="AG15" s="17">
        <v>9.8289385231247004E-3</v>
      </c>
      <c r="AH15" s="17"/>
      <c r="AI15" s="17">
        <v>1.49457441705774E-2</v>
      </c>
      <c r="AJ15" s="17">
        <v>1.0423073582512399E-2</v>
      </c>
      <c r="AK15" s="17"/>
      <c r="AL15" s="17">
        <v>1.3665411181086599E-2</v>
      </c>
      <c r="AM15" s="17">
        <v>1.16888487893601E-2</v>
      </c>
      <c r="AN15" s="17"/>
      <c r="AO15" s="17">
        <v>1.6724124288591501E-2</v>
      </c>
      <c r="AP15" s="17">
        <v>1.0493789887721001E-2</v>
      </c>
    </row>
    <row r="16" spans="2:42" x14ac:dyDescent="0.35">
      <c r="B16" s="18" t="s">
        <v>150</v>
      </c>
      <c r="C16" s="17">
        <v>4.2993882774946396E-3</v>
      </c>
      <c r="D16" s="17">
        <v>4.9429536273542102E-3</v>
      </c>
      <c r="E16" s="17">
        <v>3.7022445934410302E-3</v>
      </c>
      <c r="F16" s="17"/>
      <c r="G16" s="17">
        <v>6.7149461562856297E-3</v>
      </c>
      <c r="H16" s="17">
        <v>6.8556971478943201E-3</v>
      </c>
      <c r="I16" s="17">
        <v>4.2765251460249697E-3</v>
      </c>
      <c r="J16" s="17">
        <v>3.7999535747584002E-3</v>
      </c>
      <c r="K16" s="17">
        <v>1.892731981431E-3</v>
      </c>
      <c r="L16" s="17">
        <v>2.6327619901820301E-3</v>
      </c>
      <c r="M16" s="17"/>
      <c r="N16" s="17">
        <v>5.6698581567136601E-3</v>
      </c>
      <c r="O16" s="17">
        <v>3.8945688422680502E-3</v>
      </c>
      <c r="P16" s="17">
        <v>1.9431440374492401E-3</v>
      </c>
      <c r="Q16" s="17">
        <v>5.3705733695999904E-3</v>
      </c>
      <c r="R16" s="17"/>
      <c r="S16" s="17">
        <v>4.5772395819629001E-3</v>
      </c>
      <c r="T16" s="17">
        <v>2.72818715085411E-3</v>
      </c>
      <c r="U16" s="17">
        <v>0</v>
      </c>
      <c r="V16" s="17">
        <v>7.4028364802886503E-3</v>
      </c>
      <c r="W16" s="17">
        <v>7.6400864052693796E-3</v>
      </c>
      <c r="X16" s="17">
        <v>1.5747447988359201E-2</v>
      </c>
      <c r="Y16" s="17">
        <v>4.2192138048856099E-3</v>
      </c>
      <c r="Z16" s="17">
        <v>0</v>
      </c>
      <c r="AA16" s="17">
        <v>0</v>
      </c>
      <c r="AB16" s="17">
        <v>3.8391683016105798E-3</v>
      </c>
      <c r="AC16" s="17">
        <v>0</v>
      </c>
      <c r="AD16" s="17">
        <v>0</v>
      </c>
      <c r="AE16" s="17"/>
      <c r="AF16" s="17">
        <v>4.0323262371342403E-3</v>
      </c>
      <c r="AG16" s="17">
        <v>4.6979168431121902E-3</v>
      </c>
      <c r="AH16" s="17"/>
      <c r="AI16" s="17">
        <v>3.3080658033385001E-3</v>
      </c>
      <c r="AJ16" s="17">
        <v>4.7463081489098899E-3</v>
      </c>
      <c r="AK16" s="17"/>
      <c r="AL16" s="17">
        <v>1.030633302225E-2</v>
      </c>
      <c r="AM16" s="17">
        <v>3.8428873770185298E-3</v>
      </c>
      <c r="AN16" s="17"/>
      <c r="AO16" s="17">
        <v>4.7671762336034696E-3</v>
      </c>
      <c r="AP16" s="17">
        <v>4.1718598360488803E-3</v>
      </c>
    </row>
    <row r="17" spans="2:42" x14ac:dyDescent="0.35">
      <c r="B17" s="18" t="s">
        <v>151</v>
      </c>
      <c r="C17" s="17">
        <v>2.4384356405897301E-2</v>
      </c>
      <c r="D17" s="17">
        <v>2.5469405071100699E-2</v>
      </c>
      <c r="E17" s="17">
        <v>2.3501810155246099E-2</v>
      </c>
      <c r="F17" s="17"/>
      <c r="G17" s="17">
        <v>3.0086759432348301E-2</v>
      </c>
      <c r="H17" s="17">
        <v>2.3562471314976401E-2</v>
      </c>
      <c r="I17" s="17">
        <v>2.22339964421466E-2</v>
      </c>
      <c r="J17" s="17">
        <v>2.6635668400049599E-2</v>
      </c>
      <c r="K17" s="17">
        <v>1.52278181916284E-2</v>
      </c>
      <c r="L17" s="17">
        <v>2.7306703398036002E-2</v>
      </c>
      <c r="M17" s="17"/>
      <c r="N17" s="17">
        <v>1.82124746300278E-2</v>
      </c>
      <c r="O17" s="17">
        <v>2.65167049011166E-2</v>
      </c>
      <c r="P17" s="17">
        <v>2.9025040466110201E-2</v>
      </c>
      <c r="Q17" s="17">
        <v>2.3687804866248201E-2</v>
      </c>
      <c r="R17" s="17"/>
      <c r="S17" s="17">
        <v>4.1875798639510797E-2</v>
      </c>
      <c r="T17" s="17">
        <v>1.7245311762166898E-2</v>
      </c>
      <c r="U17" s="17">
        <v>2.96122275985547E-2</v>
      </c>
      <c r="V17" s="17">
        <v>1.37257743682661E-2</v>
      </c>
      <c r="W17" s="17">
        <v>2.6756223438909401E-2</v>
      </c>
      <c r="X17" s="17">
        <v>1.38172108491926E-2</v>
      </c>
      <c r="Y17" s="17">
        <v>1.79852403403589E-2</v>
      </c>
      <c r="Z17" s="17">
        <v>4.3822006163659298E-2</v>
      </c>
      <c r="AA17" s="17">
        <v>1.8690868913643199E-2</v>
      </c>
      <c r="AB17" s="17">
        <v>2.0433109489742699E-2</v>
      </c>
      <c r="AC17" s="17">
        <v>8.4055373643724795E-3</v>
      </c>
      <c r="AD17" s="17">
        <v>6.8614918429624305E-2</v>
      </c>
      <c r="AE17" s="17"/>
      <c r="AF17" s="17">
        <v>2.06921377254119E-2</v>
      </c>
      <c r="AG17" s="17">
        <v>2.95837806671248E-2</v>
      </c>
      <c r="AH17" s="17"/>
      <c r="AI17" s="17">
        <v>1.83123720613492E-2</v>
      </c>
      <c r="AJ17" s="17">
        <v>2.7121801115612899E-2</v>
      </c>
      <c r="AK17" s="17"/>
      <c r="AL17" s="17">
        <v>2.8517164072697301E-2</v>
      </c>
      <c r="AM17" s="17">
        <v>2.4070281530639701E-2</v>
      </c>
      <c r="AN17" s="17"/>
      <c r="AO17" s="17">
        <v>1.9433859449614298E-2</v>
      </c>
      <c r="AP17" s="17">
        <v>2.5733961826413701E-2</v>
      </c>
    </row>
    <row r="18" spans="2:42" x14ac:dyDescent="0.35">
      <c r="B18" s="18" t="s">
        <v>152</v>
      </c>
      <c r="C18" s="17">
        <v>0.19635792953533099</v>
      </c>
      <c r="D18" s="17">
        <v>0.181455773564175</v>
      </c>
      <c r="E18" s="17">
        <v>0.210356023543399</v>
      </c>
      <c r="F18" s="17"/>
      <c r="G18" s="17">
        <v>0.13721926435777199</v>
      </c>
      <c r="H18" s="17">
        <v>9.5518049393019305E-2</v>
      </c>
      <c r="I18" s="17">
        <v>0.14526323483892201</v>
      </c>
      <c r="J18" s="17">
        <v>0.20003489743116601</v>
      </c>
      <c r="K18" s="17">
        <v>0.25333608853558798</v>
      </c>
      <c r="L18" s="17">
        <v>0.31875015300632498</v>
      </c>
      <c r="M18" s="17"/>
      <c r="N18" s="17">
        <v>0.14448536750466401</v>
      </c>
      <c r="O18" s="17">
        <v>0.20356003893680399</v>
      </c>
      <c r="P18" s="17">
        <v>0.19031086654370599</v>
      </c>
      <c r="Q18" s="17">
        <v>0.24750360597641899</v>
      </c>
      <c r="R18" s="17"/>
      <c r="S18" s="17">
        <v>0.188103747091347</v>
      </c>
      <c r="T18" s="17">
        <v>0.21265301944823101</v>
      </c>
      <c r="U18" s="17">
        <v>0.23841930590633301</v>
      </c>
      <c r="V18" s="17">
        <v>0.19019108469452001</v>
      </c>
      <c r="W18" s="17">
        <v>0.157274941946002</v>
      </c>
      <c r="X18" s="17">
        <v>0.20307091589217099</v>
      </c>
      <c r="Y18" s="17">
        <v>0.20808106338097901</v>
      </c>
      <c r="Z18" s="17">
        <v>0.196621876665834</v>
      </c>
      <c r="AA18" s="17">
        <v>0.19607146709536799</v>
      </c>
      <c r="AB18" s="17">
        <v>0.17340806359213501</v>
      </c>
      <c r="AC18" s="17">
        <v>0.206199653915526</v>
      </c>
      <c r="AD18" s="17">
        <v>0.163542862438676</v>
      </c>
      <c r="AE18" s="17"/>
      <c r="AF18" s="17">
        <v>0.15970177089875201</v>
      </c>
      <c r="AG18" s="17">
        <v>0.24565456992767801</v>
      </c>
      <c r="AH18" s="17"/>
      <c r="AI18" s="17">
        <v>0.12485628259604099</v>
      </c>
      <c r="AJ18" s="17">
        <v>0.22859315842317501</v>
      </c>
      <c r="AK18" s="17"/>
      <c r="AL18" s="17">
        <v>0.12013802483446299</v>
      </c>
      <c r="AM18" s="17">
        <v>0.20215030096683601</v>
      </c>
      <c r="AN18" s="17"/>
      <c r="AO18" s="17">
        <v>0.16235836951163601</v>
      </c>
      <c r="AP18" s="17">
        <v>0.205626896046847</v>
      </c>
    </row>
    <row r="19" spans="2:42" x14ac:dyDescent="0.35">
      <c r="B19" s="18" t="s">
        <v>75</v>
      </c>
      <c r="C19" s="19">
        <v>1.6620761451188501E-2</v>
      </c>
      <c r="D19" s="19">
        <v>1.54041978694351E-2</v>
      </c>
      <c r="E19" s="19">
        <v>1.7928999299389899E-2</v>
      </c>
      <c r="F19" s="19"/>
      <c r="G19" s="19">
        <v>3.12287165513578E-2</v>
      </c>
      <c r="H19" s="19">
        <v>1.31792274663197E-2</v>
      </c>
      <c r="I19" s="19">
        <v>1.7459088209115101E-2</v>
      </c>
      <c r="J19" s="19">
        <v>1.10763168182163E-2</v>
      </c>
      <c r="K19" s="19">
        <v>1.25827956449279E-2</v>
      </c>
      <c r="L19" s="19">
        <v>1.61912930575712E-2</v>
      </c>
      <c r="M19" s="19"/>
      <c r="N19" s="19">
        <v>1.0108139146410899E-2</v>
      </c>
      <c r="O19" s="19">
        <v>1.68922397255304E-2</v>
      </c>
      <c r="P19" s="19">
        <v>1.85542338822496E-2</v>
      </c>
      <c r="Q19" s="19">
        <v>2.0547992167804199E-2</v>
      </c>
      <c r="R19" s="19"/>
      <c r="S19" s="19">
        <v>1.51252190402715E-2</v>
      </c>
      <c r="T19" s="19">
        <v>2.5391320858884001E-2</v>
      </c>
      <c r="U19" s="19">
        <v>9.8441663559932693E-3</v>
      </c>
      <c r="V19" s="19">
        <v>2.88076986611558E-2</v>
      </c>
      <c r="W19" s="19">
        <v>1.37018436111412E-2</v>
      </c>
      <c r="X19" s="19">
        <v>3.0904124756408399E-2</v>
      </c>
      <c r="Y19" s="19">
        <v>1.6147403557373902E-2</v>
      </c>
      <c r="Z19" s="19">
        <v>1.6571652120661001E-2</v>
      </c>
      <c r="AA19" s="19">
        <v>8.3948370550711304E-3</v>
      </c>
      <c r="AB19" s="19">
        <v>1.00853011689758E-2</v>
      </c>
      <c r="AC19" s="19">
        <v>5.8585487694030802E-3</v>
      </c>
      <c r="AD19" s="19">
        <v>0</v>
      </c>
      <c r="AE19" s="19"/>
      <c r="AF19" s="19">
        <v>1.16666928809371E-2</v>
      </c>
      <c r="AG19" s="19">
        <v>2.19091589388908E-2</v>
      </c>
      <c r="AH19" s="19"/>
      <c r="AI19" s="19">
        <v>1.20096495777257E-2</v>
      </c>
      <c r="AJ19" s="19">
        <v>1.8699598135813799E-2</v>
      </c>
      <c r="AK19" s="19"/>
      <c r="AL19" s="19">
        <v>1.9263461423800601E-2</v>
      </c>
      <c r="AM19" s="19">
        <v>1.64199280877321E-2</v>
      </c>
      <c r="AN19" s="19"/>
      <c r="AO19" s="19">
        <v>1.2631056090516801E-2</v>
      </c>
      <c r="AP19" s="19">
        <v>1.7708435684417E-2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0.132698526623553</v>
      </c>
      <c r="D9" s="17">
        <v>0.145628843719742</v>
      </c>
      <c r="E9" s="17">
        <v>0.120426284636484</v>
      </c>
      <c r="F9" s="17"/>
      <c r="G9" s="17">
        <v>0.127676196165734</v>
      </c>
      <c r="H9" s="17">
        <v>0.119646614675392</v>
      </c>
      <c r="I9" s="17">
        <v>0.17226797058562099</v>
      </c>
      <c r="J9" s="17">
        <v>0.134154530595232</v>
      </c>
      <c r="K9" s="17">
        <v>0.108399769783229</v>
      </c>
      <c r="L9" s="17">
        <v>0.12962553888967901</v>
      </c>
      <c r="M9" s="17"/>
      <c r="N9" s="17">
        <v>0.123520095769728</v>
      </c>
      <c r="O9" s="17">
        <v>0.14252395592209699</v>
      </c>
      <c r="P9" s="17">
        <v>0.12832478987762599</v>
      </c>
      <c r="Q9" s="17">
        <v>0.13677250118947101</v>
      </c>
      <c r="R9" s="17"/>
      <c r="S9" s="17">
        <v>0.124382187802293</v>
      </c>
      <c r="T9" s="17">
        <v>0.13522477593995999</v>
      </c>
      <c r="U9" s="17">
        <v>0.132357890879198</v>
      </c>
      <c r="V9" s="17">
        <v>0.116668425541176</v>
      </c>
      <c r="W9" s="17">
        <v>0.10284898175122099</v>
      </c>
      <c r="X9" s="17">
        <v>0.15398979708273</v>
      </c>
      <c r="Y9" s="17">
        <v>0.13596398499807699</v>
      </c>
      <c r="Z9" s="17">
        <v>0.15547136630106101</v>
      </c>
      <c r="AA9" s="17">
        <v>0.13135580933525301</v>
      </c>
      <c r="AB9" s="17">
        <v>0.13191513471550401</v>
      </c>
      <c r="AC9" s="17">
        <v>0.15053396984105599</v>
      </c>
      <c r="AD9" s="17">
        <v>0.15413939060062901</v>
      </c>
      <c r="AE9" s="17"/>
      <c r="AF9" s="17">
        <v>0.13143640379863999</v>
      </c>
      <c r="AG9" s="17">
        <v>0.13557688492101599</v>
      </c>
      <c r="AH9" s="17"/>
      <c r="AI9" s="17">
        <v>0.13997769777951899</v>
      </c>
      <c r="AJ9" s="17">
        <v>0.129416843496372</v>
      </c>
      <c r="AK9" s="17"/>
      <c r="AL9" s="17">
        <v>0.115770130803972</v>
      </c>
      <c r="AM9" s="17">
        <v>0.13398500889759099</v>
      </c>
      <c r="AN9" s="17"/>
      <c r="AO9" s="17">
        <v>0.125691790895476</v>
      </c>
      <c r="AP9" s="17">
        <v>0.134608704248596</v>
      </c>
    </row>
    <row r="10" spans="2:42" x14ac:dyDescent="0.35">
      <c r="B10" s="18" t="s">
        <v>144</v>
      </c>
      <c r="C10" s="17">
        <v>9.8269605142736097E-2</v>
      </c>
      <c r="D10" s="17">
        <v>9.8317954221129197E-2</v>
      </c>
      <c r="E10" s="17">
        <v>9.7733884091177003E-2</v>
      </c>
      <c r="F10" s="17"/>
      <c r="G10" s="17">
        <v>0.13803600506800001</v>
      </c>
      <c r="H10" s="17">
        <v>0.112514427188139</v>
      </c>
      <c r="I10" s="17">
        <v>9.73351328174685E-2</v>
      </c>
      <c r="J10" s="17">
        <v>8.6634457607718193E-2</v>
      </c>
      <c r="K10" s="17">
        <v>8.0802284452609299E-2</v>
      </c>
      <c r="L10" s="17">
        <v>8.1952221065710401E-2</v>
      </c>
      <c r="M10" s="17"/>
      <c r="N10" s="17">
        <v>0.104170845215622</v>
      </c>
      <c r="O10" s="17">
        <v>8.7376164627418595E-2</v>
      </c>
      <c r="P10" s="17">
        <v>0.108190082054776</v>
      </c>
      <c r="Q10" s="17">
        <v>9.4446580780294595E-2</v>
      </c>
      <c r="R10" s="17"/>
      <c r="S10" s="17">
        <v>0.13103662325797799</v>
      </c>
      <c r="T10" s="17">
        <v>8.6203455190947603E-2</v>
      </c>
      <c r="U10" s="17">
        <v>8.7677752446401594E-2</v>
      </c>
      <c r="V10" s="17">
        <v>9.2345520516357096E-2</v>
      </c>
      <c r="W10" s="17">
        <v>0.109449906466275</v>
      </c>
      <c r="X10" s="17">
        <v>0.11592630898891999</v>
      </c>
      <c r="Y10" s="17">
        <v>8.1750746642213906E-2</v>
      </c>
      <c r="Z10" s="17">
        <v>0.13262789183964499</v>
      </c>
      <c r="AA10" s="17">
        <v>0.105489977877168</v>
      </c>
      <c r="AB10" s="17">
        <v>8.0132775213443197E-2</v>
      </c>
      <c r="AC10" s="17">
        <v>7.0037406078382297E-2</v>
      </c>
      <c r="AD10" s="17">
        <v>3.77654551509733E-2</v>
      </c>
      <c r="AE10" s="17"/>
      <c r="AF10" s="17">
        <v>9.3070711167451706E-2</v>
      </c>
      <c r="AG10" s="17">
        <v>0.10467930770185301</v>
      </c>
      <c r="AH10" s="17"/>
      <c r="AI10" s="17">
        <v>9.3505881038751695E-2</v>
      </c>
      <c r="AJ10" s="17">
        <v>0.100417244301046</v>
      </c>
      <c r="AK10" s="17"/>
      <c r="AL10" s="17">
        <v>6.1650821302416101E-2</v>
      </c>
      <c r="AM10" s="17">
        <v>0.101052468729427</v>
      </c>
      <c r="AN10" s="17"/>
      <c r="AO10" s="17">
        <v>7.6098386335340398E-2</v>
      </c>
      <c r="AP10" s="17">
        <v>0.104313927025196</v>
      </c>
    </row>
    <row r="11" spans="2:42" x14ac:dyDescent="0.35">
      <c r="B11" s="18" t="s">
        <v>145</v>
      </c>
      <c r="C11" s="17">
        <v>9.9231125269432702E-2</v>
      </c>
      <c r="D11" s="17">
        <v>0.11100100870063299</v>
      </c>
      <c r="E11" s="17">
        <v>8.7696586617640501E-2</v>
      </c>
      <c r="F11" s="17"/>
      <c r="G11" s="17">
        <v>0.14948042116472199</v>
      </c>
      <c r="H11" s="17">
        <v>0.11485005056516</v>
      </c>
      <c r="I11" s="17">
        <v>0.100314857957191</v>
      </c>
      <c r="J11" s="17">
        <v>7.5206911731313594E-2</v>
      </c>
      <c r="K11" s="17">
        <v>8.6028445127973599E-2</v>
      </c>
      <c r="L11" s="17">
        <v>8.0337393313335295E-2</v>
      </c>
      <c r="M11" s="17"/>
      <c r="N11" s="17">
        <v>0.109618656734759</v>
      </c>
      <c r="O11" s="17">
        <v>8.60260094323924E-2</v>
      </c>
      <c r="P11" s="17">
        <v>0.119456105379056</v>
      </c>
      <c r="Q11" s="17">
        <v>8.2724662864743004E-2</v>
      </c>
      <c r="R11" s="17"/>
      <c r="S11" s="17">
        <v>0.106586821671614</v>
      </c>
      <c r="T11" s="17">
        <v>9.8288488168176202E-2</v>
      </c>
      <c r="U11" s="17">
        <v>0.10346588723776599</v>
      </c>
      <c r="V11" s="17">
        <v>9.8077102889635101E-2</v>
      </c>
      <c r="W11" s="17">
        <v>0.11466052830184199</v>
      </c>
      <c r="X11" s="17">
        <v>7.8653138425398006E-2</v>
      </c>
      <c r="Y11" s="17">
        <v>8.18540370827988E-2</v>
      </c>
      <c r="Z11" s="17">
        <v>9.3216397572936802E-2</v>
      </c>
      <c r="AA11" s="17">
        <v>0.11546541611238299</v>
      </c>
      <c r="AB11" s="17">
        <v>0.104723346391671</v>
      </c>
      <c r="AC11" s="17">
        <v>9.9402611291340204E-2</v>
      </c>
      <c r="AD11" s="17">
        <v>6.48656804606942E-2</v>
      </c>
      <c r="AE11" s="17"/>
      <c r="AF11" s="17">
        <v>9.3483137349886697E-2</v>
      </c>
      <c r="AG11" s="17">
        <v>0.10786794749892401</v>
      </c>
      <c r="AH11" s="17"/>
      <c r="AI11" s="17">
        <v>9.8204365102326899E-2</v>
      </c>
      <c r="AJ11" s="17">
        <v>9.9694021586040293E-2</v>
      </c>
      <c r="AK11" s="17"/>
      <c r="AL11" s="17">
        <v>0.125434455214713</v>
      </c>
      <c r="AM11" s="17">
        <v>9.7239789536581606E-2</v>
      </c>
      <c r="AN11" s="17"/>
      <c r="AO11" s="17">
        <v>9.1031176896286398E-2</v>
      </c>
      <c r="AP11" s="17">
        <v>0.101466596752413</v>
      </c>
    </row>
    <row r="12" spans="2:42" x14ac:dyDescent="0.35">
      <c r="B12" s="18" t="s">
        <v>146</v>
      </c>
      <c r="C12" s="17">
        <v>4.0391271603940397E-2</v>
      </c>
      <c r="D12" s="17">
        <v>4.7408280408901798E-2</v>
      </c>
      <c r="E12" s="17">
        <v>3.3217040022886203E-2</v>
      </c>
      <c r="F12" s="17"/>
      <c r="G12" s="17">
        <v>6.2820649021093702E-2</v>
      </c>
      <c r="H12" s="17">
        <v>6.5290788057465104E-2</v>
      </c>
      <c r="I12" s="17">
        <v>3.5554243777781401E-2</v>
      </c>
      <c r="J12" s="17">
        <v>2.5489769460431501E-2</v>
      </c>
      <c r="K12" s="17">
        <v>3.8464935752439602E-2</v>
      </c>
      <c r="L12" s="17">
        <v>2.23689158764621E-2</v>
      </c>
      <c r="M12" s="17"/>
      <c r="N12" s="17">
        <v>5.0709680057263402E-2</v>
      </c>
      <c r="O12" s="17">
        <v>3.6779439748675001E-2</v>
      </c>
      <c r="P12" s="17">
        <v>4.6680344878542099E-2</v>
      </c>
      <c r="Q12" s="17">
        <v>2.8003045634423601E-2</v>
      </c>
      <c r="R12" s="17"/>
      <c r="S12" s="17">
        <v>5.45463192630955E-2</v>
      </c>
      <c r="T12" s="17">
        <v>3.4474973226078301E-2</v>
      </c>
      <c r="U12" s="17">
        <v>3.1534230457772899E-2</v>
      </c>
      <c r="V12" s="17">
        <v>5.18652537208103E-2</v>
      </c>
      <c r="W12" s="17">
        <v>4.7979048493673598E-2</v>
      </c>
      <c r="X12" s="17">
        <v>5.1992434243413002E-2</v>
      </c>
      <c r="Y12" s="17">
        <v>3.5846610502004703E-2</v>
      </c>
      <c r="Z12" s="17">
        <v>3.6202265213899798E-2</v>
      </c>
      <c r="AA12" s="17">
        <v>3.5341518793330001E-2</v>
      </c>
      <c r="AB12" s="17">
        <v>2.4954720758130301E-2</v>
      </c>
      <c r="AC12" s="17">
        <v>1.8670882193030099E-2</v>
      </c>
      <c r="AD12" s="17">
        <v>5.5330988253775998E-2</v>
      </c>
      <c r="AE12" s="17"/>
      <c r="AF12" s="17">
        <v>3.4683832607648797E-2</v>
      </c>
      <c r="AG12" s="17">
        <v>4.8452437140265897E-2</v>
      </c>
      <c r="AH12" s="17"/>
      <c r="AI12" s="17">
        <v>3.5768238910274801E-2</v>
      </c>
      <c r="AJ12" s="17">
        <v>4.24754825755118E-2</v>
      </c>
      <c r="AK12" s="17"/>
      <c r="AL12" s="17">
        <v>6.34051178630166E-2</v>
      </c>
      <c r="AM12" s="17">
        <v>3.8642322348187798E-2</v>
      </c>
      <c r="AN12" s="17"/>
      <c r="AO12" s="17">
        <v>3.2323022503050303E-2</v>
      </c>
      <c r="AP12" s="17">
        <v>4.25908392063035E-2</v>
      </c>
    </row>
    <row r="13" spans="2:42" x14ac:dyDescent="0.35">
      <c r="B13" s="18" t="s">
        <v>147</v>
      </c>
      <c r="C13" s="17">
        <v>2.9449742283288401E-2</v>
      </c>
      <c r="D13" s="17">
        <v>2.5738942901010298E-2</v>
      </c>
      <c r="E13" s="17">
        <v>3.2535479185268203E-2</v>
      </c>
      <c r="F13" s="17"/>
      <c r="G13" s="17">
        <v>4.45053412816028E-2</v>
      </c>
      <c r="H13" s="17">
        <v>3.3415069406398802E-2</v>
      </c>
      <c r="I13" s="17">
        <v>3.4662063869364698E-2</v>
      </c>
      <c r="J13" s="17">
        <v>2.4859696611483701E-2</v>
      </c>
      <c r="K13" s="17">
        <v>2.4025786136630901E-2</v>
      </c>
      <c r="L13" s="17">
        <v>1.9258464217467599E-2</v>
      </c>
      <c r="M13" s="17"/>
      <c r="N13" s="17">
        <v>3.3557233995546297E-2</v>
      </c>
      <c r="O13" s="17">
        <v>3.0551637391563798E-2</v>
      </c>
      <c r="P13" s="17">
        <v>2.3317291636935099E-2</v>
      </c>
      <c r="Q13" s="17">
        <v>2.9658369314156201E-2</v>
      </c>
      <c r="R13" s="17"/>
      <c r="S13" s="17">
        <v>3.0513878489605701E-2</v>
      </c>
      <c r="T13" s="17">
        <v>2.8888647170423699E-2</v>
      </c>
      <c r="U13" s="17">
        <v>4.5275956939394499E-2</v>
      </c>
      <c r="V13" s="17">
        <v>1.3525800677521099E-2</v>
      </c>
      <c r="W13" s="17">
        <v>2.45505040756266E-2</v>
      </c>
      <c r="X13" s="17">
        <v>3.6669778298515497E-2</v>
      </c>
      <c r="Y13" s="17">
        <v>3.51980456451313E-2</v>
      </c>
      <c r="Z13" s="17">
        <v>4.16181520909766E-2</v>
      </c>
      <c r="AA13" s="17">
        <v>2.9955937680238898E-2</v>
      </c>
      <c r="AB13" s="17">
        <v>2.5704303199002E-2</v>
      </c>
      <c r="AC13" s="17">
        <v>1.2221356997235E-2</v>
      </c>
      <c r="AD13" s="17">
        <v>2.8736567842174501E-2</v>
      </c>
      <c r="AE13" s="17"/>
      <c r="AF13" s="17">
        <v>2.7159914985012901E-2</v>
      </c>
      <c r="AG13" s="17">
        <v>3.28011453366761E-2</v>
      </c>
      <c r="AH13" s="17"/>
      <c r="AI13" s="17">
        <v>3.7972018322692903E-2</v>
      </c>
      <c r="AJ13" s="17">
        <v>2.5607627723202301E-2</v>
      </c>
      <c r="AK13" s="17"/>
      <c r="AL13" s="17">
        <v>8.8929316497453701E-3</v>
      </c>
      <c r="AM13" s="17">
        <v>3.1011967834526099E-2</v>
      </c>
      <c r="AN13" s="17"/>
      <c r="AO13" s="17">
        <v>4.0589510039244797E-2</v>
      </c>
      <c r="AP13" s="17">
        <v>2.6412816681778799E-2</v>
      </c>
    </row>
    <row r="14" spans="2:42" x14ac:dyDescent="0.35">
      <c r="B14" s="18" t="s">
        <v>148</v>
      </c>
      <c r="C14" s="17">
        <v>2.0908627888757299E-2</v>
      </c>
      <c r="D14" s="17">
        <v>2.9079481992428598E-2</v>
      </c>
      <c r="E14" s="17">
        <v>1.3082987849533999E-2</v>
      </c>
      <c r="F14" s="17"/>
      <c r="G14" s="17">
        <v>3.2705470062351902E-2</v>
      </c>
      <c r="H14" s="17">
        <v>2.5720652731794399E-2</v>
      </c>
      <c r="I14" s="17">
        <v>2.0237360567144799E-2</v>
      </c>
      <c r="J14" s="17">
        <v>1.9503061540601701E-2</v>
      </c>
      <c r="K14" s="17">
        <v>1.1840503631963E-2</v>
      </c>
      <c r="L14" s="17">
        <v>1.68550550703301E-2</v>
      </c>
      <c r="M14" s="17"/>
      <c r="N14" s="17">
        <v>1.79209095465248E-2</v>
      </c>
      <c r="O14" s="17">
        <v>1.8060647443069101E-2</v>
      </c>
      <c r="P14" s="17">
        <v>2.2928418732422799E-2</v>
      </c>
      <c r="Q14" s="17">
        <v>2.5594831817380901E-2</v>
      </c>
      <c r="R14" s="17"/>
      <c r="S14" s="17">
        <v>2.38482114340677E-2</v>
      </c>
      <c r="T14" s="17">
        <v>1.9396228981707599E-2</v>
      </c>
      <c r="U14" s="17">
        <v>2.11065716380552E-2</v>
      </c>
      <c r="V14" s="17">
        <v>4.1127078516258402E-2</v>
      </c>
      <c r="W14" s="17">
        <v>3.3075008011312503E-2</v>
      </c>
      <c r="X14" s="17">
        <v>1.64943593607349E-2</v>
      </c>
      <c r="Y14" s="17">
        <v>2.0386555521506099E-2</v>
      </c>
      <c r="Z14" s="17">
        <v>6.5402166259829397E-3</v>
      </c>
      <c r="AA14" s="17">
        <v>1.8637007899837701E-2</v>
      </c>
      <c r="AB14" s="17">
        <v>6.7366656293810197E-3</v>
      </c>
      <c r="AC14" s="17">
        <v>1.9045581849182799E-2</v>
      </c>
      <c r="AD14" s="17">
        <v>1.1776249265787801E-2</v>
      </c>
      <c r="AE14" s="17"/>
      <c r="AF14" s="17">
        <v>1.8993239320931499E-2</v>
      </c>
      <c r="AG14" s="17">
        <v>2.3679018331598599E-2</v>
      </c>
      <c r="AH14" s="17"/>
      <c r="AI14" s="17">
        <v>1.72865523726175E-2</v>
      </c>
      <c r="AJ14" s="17">
        <v>2.2541575356540101E-2</v>
      </c>
      <c r="AK14" s="17"/>
      <c r="AL14" s="17">
        <v>3.8830123808590897E-2</v>
      </c>
      <c r="AM14" s="17">
        <v>1.9546674454371801E-2</v>
      </c>
      <c r="AN14" s="17"/>
      <c r="AO14" s="17">
        <v>2.1488584598697801E-2</v>
      </c>
      <c r="AP14" s="17">
        <v>2.0750519980336599E-2</v>
      </c>
    </row>
    <row r="15" spans="2:42" x14ac:dyDescent="0.35">
      <c r="B15" s="18" t="s">
        <v>149</v>
      </c>
      <c r="C15" s="17">
        <v>1.5300683242959801E-2</v>
      </c>
      <c r="D15" s="17">
        <v>1.51590809804761E-2</v>
      </c>
      <c r="E15" s="17">
        <v>1.55498621957258E-2</v>
      </c>
      <c r="F15" s="17"/>
      <c r="G15" s="17">
        <v>2.5606222461109999E-2</v>
      </c>
      <c r="H15" s="17">
        <v>7.8025996497376902E-3</v>
      </c>
      <c r="I15" s="17">
        <v>1.1808490997788501E-2</v>
      </c>
      <c r="J15" s="17">
        <v>1.2783639292540901E-2</v>
      </c>
      <c r="K15" s="17">
        <v>1.492593319564E-2</v>
      </c>
      <c r="L15" s="17">
        <v>1.9674839440412099E-2</v>
      </c>
      <c r="M15" s="17"/>
      <c r="N15" s="17">
        <v>1.7060361949407601E-2</v>
      </c>
      <c r="O15" s="17">
        <v>1.9761926444301098E-2</v>
      </c>
      <c r="P15" s="17">
        <v>1.32693284189353E-2</v>
      </c>
      <c r="Q15" s="17">
        <v>1.07580869899171E-2</v>
      </c>
      <c r="R15" s="17"/>
      <c r="S15" s="17">
        <v>1.9720972419093302E-2</v>
      </c>
      <c r="T15" s="17">
        <v>1.6906546277715501E-2</v>
      </c>
      <c r="U15" s="17">
        <v>1.2503637692493999E-2</v>
      </c>
      <c r="V15" s="17">
        <v>2.6916489244482401E-2</v>
      </c>
      <c r="W15" s="17">
        <v>1.6937170405175301E-2</v>
      </c>
      <c r="X15" s="17">
        <v>1.44674490061841E-2</v>
      </c>
      <c r="Y15" s="17">
        <v>1.6543106885458101E-2</v>
      </c>
      <c r="Z15" s="17">
        <v>7.4914681831298301E-3</v>
      </c>
      <c r="AA15" s="17">
        <v>4.9886166263550203E-3</v>
      </c>
      <c r="AB15" s="17">
        <v>1.28937818657332E-2</v>
      </c>
      <c r="AC15" s="17">
        <v>1.2044741661287E-2</v>
      </c>
      <c r="AD15" s="17">
        <v>1.6516975699078999E-2</v>
      </c>
      <c r="AE15" s="17"/>
      <c r="AF15" s="17">
        <v>1.5812266145778599E-2</v>
      </c>
      <c r="AG15" s="17">
        <v>1.47456396616132E-2</v>
      </c>
      <c r="AH15" s="17"/>
      <c r="AI15" s="17">
        <v>1.8414843235298101E-2</v>
      </c>
      <c r="AJ15" s="17">
        <v>1.38967203352015E-2</v>
      </c>
      <c r="AK15" s="17"/>
      <c r="AL15" s="17">
        <v>1.82420605719236E-2</v>
      </c>
      <c r="AM15" s="17">
        <v>1.50771517379489E-2</v>
      </c>
      <c r="AN15" s="17"/>
      <c r="AO15" s="17">
        <v>1.9235158766377498E-2</v>
      </c>
      <c r="AP15" s="17">
        <v>1.4228065778453701E-2</v>
      </c>
    </row>
    <row r="16" spans="2:42" x14ac:dyDescent="0.35">
      <c r="B16" s="18" t="s">
        <v>150</v>
      </c>
      <c r="C16" s="17">
        <v>8.6256540410947907E-3</v>
      </c>
      <c r="D16" s="17">
        <v>9.4832068842029792E-3</v>
      </c>
      <c r="E16" s="17">
        <v>7.85095975773706E-3</v>
      </c>
      <c r="F16" s="17"/>
      <c r="G16" s="17">
        <v>1.5950208637398201E-2</v>
      </c>
      <c r="H16" s="17">
        <v>1.2462314182139399E-2</v>
      </c>
      <c r="I16" s="17">
        <v>5.0514521820207298E-3</v>
      </c>
      <c r="J16" s="17">
        <v>7.9617223017460909E-3</v>
      </c>
      <c r="K16" s="17">
        <v>1.7743076900264801E-3</v>
      </c>
      <c r="L16" s="17">
        <v>8.6359330572565399E-3</v>
      </c>
      <c r="M16" s="17"/>
      <c r="N16" s="17">
        <v>8.5766269806809396E-3</v>
      </c>
      <c r="O16" s="17">
        <v>5.8418036891047399E-3</v>
      </c>
      <c r="P16" s="17">
        <v>1.5413134471836501E-2</v>
      </c>
      <c r="Q16" s="17">
        <v>5.7121217734373399E-3</v>
      </c>
      <c r="R16" s="17"/>
      <c r="S16" s="17">
        <v>7.7888136406453201E-3</v>
      </c>
      <c r="T16" s="17">
        <v>4.54138305525866E-3</v>
      </c>
      <c r="U16" s="17">
        <v>1.3688686803983901E-2</v>
      </c>
      <c r="V16" s="17">
        <v>6.2737682595670604E-3</v>
      </c>
      <c r="W16" s="17">
        <v>2.01872545169757E-2</v>
      </c>
      <c r="X16" s="17">
        <v>9.0792913333753392E-3</v>
      </c>
      <c r="Y16" s="17">
        <v>4.2474437851242998E-3</v>
      </c>
      <c r="Z16" s="17">
        <v>1.47857989825578E-2</v>
      </c>
      <c r="AA16" s="17">
        <v>5.9830356077891899E-3</v>
      </c>
      <c r="AB16" s="17">
        <v>7.5191691237695398E-3</v>
      </c>
      <c r="AC16" s="17">
        <v>4.9919677016090503E-3</v>
      </c>
      <c r="AD16" s="17">
        <v>1.79536792863958E-2</v>
      </c>
      <c r="AE16" s="17"/>
      <c r="AF16" s="17">
        <v>7.7734196659538504E-3</v>
      </c>
      <c r="AG16" s="17">
        <v>9.8523159454424001E-3</v>
      </c>
      <c r="AH16" s="17"/>
      <c r="AI16" s="17">
        <v>1.0792584889987101E-2</v>
      </c>
      <c r="AJ16" s="17">
        <v>7.6487323212708798E-3</v>
      </c>
      <c r="AK16" s="17"/>
      <c r="AL16" s="17">
        <v>0</v>
      </c>
      <c r="AM16" s="17">
        <v>9.2811651210648691E-3</v>
      </c>
      <c r="AN16" s="17"/>
      <c r="AO16" s="17">
        <v>6.7994911616603704E-3</v>
      </c>
      <c r="AP16" s="17">
        <v>9.1235029121464906E-3</v>
      </c>
    </row>
    <row r="17" spans="2:42" x14ac:dyDescent="0.35">
      <c r="B17" s="18" t="s">
        <v>151</v>
      </c>
      <c r="C17" s="17">
        <v>6.6395369411967303E-2</v>
      </c>
      <c r="D17" s="17">
        <v>6.6273595451167899E-2</v>
      </c>
      <c r="E17" s="17">
        <v>6.6302313827414194E-2</v>
      </c>
      <c r="F17" s="17"/>
      <c r="G17" s="17">
        <v>6.7705109344272804E-2</v>
      </c>
      <c r="H17" s="17">
        <v>8.6947295588708395E-2</v>
      </c>
      <c r="I17" s="17">
        <v>6.4482145558777099E-2</v>
      </c>
      <c r="J17" s="17">
        <v>4.8323346954561003E-2</v>
      </c>
      <c r="K17" s="17">
        <v>5.8374180403347298E-2</v>
      </c>
      <c r="L17" s="17">
        <v>7.0343603351329498E-2</v>
      </c>
      <c r="M17" s="17"/>
      <c r="N17" s="17">
        <v>6.2127294597844697E-2</v>
      </c>
      <c r="O17" s="17">
        <v>5.3207659911992701E-2</v>
      </c>
      <c r="P17" s="17">
        <v>7.4102156050099205E-2</v>
      </c>
      <c r="Q17" s="17">
        <v>7.6191067774653495E-2</v>
      </c>
      <c r="R17" s="17"/>
      <c r="S17" s="17">
        <v>8.6116125361218404E-2</v>
      </c>
      <c r="T17" s="17">
        <v>5.8125268046219397E-2</v>
      </c>
      <c r="U17" s="17">
        <v>5.3337159623378302E-2</v>
      </c>
      <c r="V17" s="17">
        <v>5.41524686780036E-2</v>
      </c>
      <c r="W17" s="17">
        <v>4.5203394124039398E-2</v>
      </c>
      <c r="X17" s="17">
        <v>6.3483522009635404E-2</v>
      </c>
      <c r="Y17" s="17">
        <v>9.1456708949294196E-2</v>
      </c>
      <c r="Z17" s="17">
        <v>6.6756333175345503E-2</v>
      </c>
      <c r="AA17" s="17">
        <v>5.4803720546764502E-2</v>
      </c>
      <c r="AB17" s="17">
        <v>0.10380422073466</v>
      </c>
      <c r="AC17" s="17">
        <v>6.0982255396582002E-2</v>
      </c>
      <c r="AD17" s="17">
        <v>1.1776249265787801E-2</v>
      </c>
      <c r="AE17" s="17"/>
      <c r="AF17" s="17">
        <v>7.6684830419536096E-2</v>
      </c>
      <c r="AG17" s="17">
        <v>5.3095069184823603E-2</v>
      </c>
      <c r="AH17" s="17"/>
      <c r="AI17" s="17">
        <v>6.9773641970029707E-2</v>
      </c>
      <c r="AJ17" s="17">
        <v>6.4872336113907303E-2</v>
      </c>
      <c r="AK17" s="17"/>
      <c r="AL17" s="17">
        <v>6.6061569314942198E-2</v>
      </c>
      <c r="AM17" s="17">
        <v>6.6420736724527293E-2</v>
      </c>
      <c r="AN17" s="17"/>
      <c r="AO17" s="17">
        <v>7.5005169850817802E-2</v>
      </c>
      <c r="AP17" s="17">
        <v>6.4048163980987505E-2</v>
      </c>
    </row>
    <row r="18" spans="2:42" x14ac:dyDescent="0.35">
      <c r="B18" s="18" t="s">
        <v>152</v>
      </c>
      <c r="C18" s="17">
        <v>0.46261713141600902</v>
      </c>
      <c r="D18" s="17">
        <v>0.42591619200468001</v>
      </c>
      <c r="E18" s="17">
        <v>0.49918698700754599</v>
      </c>
      <c r="F18" s="17"/>
      <c r="G18" s="17">
        <v>0.29825724638281298</v>
      </c>
      <c r="H18" s="17">
        <v>0.39819016701818799</v>
      </c>
      <c r="I18" s="17">
        <v>0.43091855269386098</v>
      </c>
      <c r="J18" s="17">
        <v>0.53786339262405103</v>
      </c>
      <c r="K18" s="17">
        <v>0.55180241316194301</v>
      </c>
      <c r="L18" s="17">
        <v>0.53009029131047503</v>
      </c>
      <c r="M18" s="17"/>
      <c r="N18" s="17">
        <v>0.44369187913668401</v>
      </c>
      <c r="O18" s="17">
        <v>0.49964162629498798</v>
      </c>
      <c r="P18" s="17">
        <v>0.425982855544357</v>
      </c>
      <c r="Q18" s="17">
        <v>0.481659708833866</v>
      </c>
      <c r="R18" s="17"/>
      <c r="S18" s="17">
        <v>0.37694622981048198</v>
      </c>
      <c r="T18" s="17">
        <v>0.49124878930518301</v>
      </c>
      <c r="U18" s="17">
        <v>0.47463512219998599</v>
      </c>
      <c r="V18" s="17">
        <v>0.46625561562884799</v>
      </c>
      <c r="W18" s="17">
        <v>0.47238739644695399</v>
      </c>
      <c r="X18" s="17">
        <v>0.42734456443361701</v>
      </c>
      <c r="Y18" s="17">
        <v>0.48442343687317901</v>
      </c>
      <c r="Z18" s="17">
        <v>0.43744580397802502</v>
      </c>
      <c r="AA18" s="17">
        <v>0.46629438451879401</v>
      </c>
      <c r="AB18" s="17">
        <v>0.48122735883301798</v>
      </c>
      <c r="AC18" s="17">
        <v>0.52701733606615497</v>
      </c>
      <c r="AD18" s="17">
        <v>0.57743294224660302</v>
      </c>
      <c r="AE18" s="17"/>
      <c r="AF18" s="17">
        <v>0.47682911996484501</v>
      </c>
      <c r="AG18" s="17">
        <v>0.44169994621156999</v>
      </c>
      <c r="AH18" s="17"/>
      <c r="AI18" s="17">
        <v>0.45649316142284702</v>
      </c>
      <c r="AJ18" s="17">
        <v>0.46537801291849301</v>
      </c>
      <c r="AK18" s="17"/>
      <c r="AL18" s="17">
        <v>0.47520231129504997</v>
      </c>
      <c r="AM18" s="17">
        <v>0.46166071410378801</v>
      </c>
      <c r="AN18" s="17"/>
      <c r="AO18" s="17">
        <v>0.485886920920788</v>
      </c>
      <c r="AP18" s="17">
        <v>0.45627331698136597</v>
      </c>
    </row>
    <row r="19" spans="2:42" x14ac:dyDescent="0.35">
      <c r="B19" s="18" t="s">
        <v>75</v>
      </c>
      <c r="C19" s="19">
        <v>2.6112263076261501E-2</v>
      </c>
      <c r="D19" s="19">
        <v>2.5993412735628801E-2</v>
      </c>
      <c r="E19" s="19">
        <v>2.6417614808586801E-2</v>
      </c>
      <c r="F19" s="19"/>
      <c r="G19" s="19">
        <v>3.7257130410901902E-2</v>
      </c>
      <c r="H19" s="19">
        <v>2.3160020936877201E-2</v>
      </c>
      <c r="I19" s="19">
        <v>2.7367728992981399E-2</v>
      </c>
      <c r="J19" s="19">
        <v>2.7219471280320501E-2</v>
      </c>
      <c r="K19" s="19">
        <v>2.35614406641978E-2</v>
      </c>
      <c r="L19" s="19">
        <v>2.0857744407542698E-2</v>
      </c>
      <c r="M19" s="19"/>
      <c r="N19" s="19">
        <v>2.9046416015939099E-2</v>
      </c>
      <c r="O19" s="19">
        <v>2.02291290943977E-2</v>
      </c>
      <c r="P19" s="19">
        <v>2.2335492955414701E-2</v>
      </c>
      <c r="Q19" s="19">
        <v>2.8479023027656501E-2</v>
      </c>
      <c r="R19" s="19"/>
      <c r="S19" s="19">
        <v>3.8513816849907297E-2</v>
      </c>
      <c r="T19" s="19">
        <v>2.6701444638329599E-2</v>
      </c>
      <c r="U19" s="19">
        <v>2.4417104081569801E-2</v>
      </c>
      <c r="V19" s="19">
        <v>3.2792476327341502E-2</v>
      </c>
      <c r="W19" s="19">
        <v>1.2720807406905101E-2</v>
      </c>
      <c r="X19" s="19">
        <v>3.18993568174777E-2</v>
      </c>
      <c r="Y19" s="19">
        <v>1.2329323115213099E-2</v>
      </c>
      <c r="Z19" s="19">
        <v>7.8443060364401501E-3</v>
      </c>
      <c r="AA19" s="19">
        <v>3.1684575002086997E-2</v>
      </c>
      <c r="AB19" s="19">
        <v>2.0388523535688399E-2</v>
      </c>
      <c r="AC19" s="19">
        <v>2.5051890924140299E-2</v>
      </c>
      <c r="AD19" s="19">
        <v>2.37058219280992E-2</v>
      </c>
      <c r="AE19" s="19"/>
      <c r="AF19" s="19">
        <v>2.4073124574314701E-2</v>
      </c>
      <c r="AG19" s="19">
        <v>2.7550288066217201E-2</v>
      </c>
      <c r="AH19" s="19"/>
      <c r="AI19" s="19">
        <v>2.1811014955655499E-2</v>
      </c>
      <c r="AJ19" s="19">
        <v>2.8051403272414802E-2</v>
      </c>
      <c r="AK19" s="19"/>
      <c r="AL19" s="19">
        <v>2.65104781756305E-2</v>
      </c>
      <c r="AM19" s="19">
        <v>2.6082000511984699E-2</v>
      </c>
      <c r="AN19" s="19"/>
      <c r="AO19" s="19">
        <v>2.5850788032260201E-2</v>
      </c>
      <c r="AP19" s="19">
        <v>2.6183546452421502E-2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0.394197224094337</v>
      </c>
      <c r="D9" s="17">
        <v>0.41690482887906</v>
      </c>
      <c r="E9" s="17">
        <v>0.373045917014934</v>
      </c>
      <c r="F9" s="17"/>
      <c r="G9" s="17">
        <v>0.68169570551530401</v>
      </c>
      <c r="H9" s="17">
        <v>0.59016729273241397</v>
      </c>
      <c r="I9" s="17">
        <v>0.45009800348582601</v>
      </c>
      <c r="J9" s="17">
        <v>0.30591005908615199</v>
      </c>
      <c r="K9" s="17">
        <v>0.23922479158378099</v>
      </c>
      <c r="L9" s="17">
        <v>0.17182960435646299</v>
      </c>
      <c r="M9" s="17"/>
      <c r="N9" s="17">
        <v>0.44414953337514901</v>
      </c>
      <c r="O9" s="17">
        <v>0.35911022403567</v>
      </c>
      <c r="P9" s="17">
        <v>0.40479310162006499</v>
      </c>
      <c r="Q9" s="17">
        <v>0.36705749029922102</v>
      </c>
      <c r="R9" s="17"/>
      <c r="S9" s="17">
        <v>0.492802025987081</v>
      </c>
      <c r="T9" s="17">
        <v>0.34958923410566001</v>
      </c>
      <c r="U9" s="17">
        <v>0.32868724976242503</v>
      </c>
      <c r="V9" s="17">
        <v>0.35701251538763801</v>
      </c>
      <c r="W9" s="17">
        <v>0.41598187480575799</v>
      </c>
      <c r="X9" s="17">
        <v>0.41890581171873997</v>
      </c>
      <c r="Y9" s="17">
        <v>0.41301830161259601</v>
      </c>
      <c r="Z9" s="17">
        <v>0.38603901859360701</v>
      </c>
      <c r="AA9" s="17">
        <v>0.39022277271363398</v>
      </c>
      <c r="AB9" s="17">
        <v>0.36738905631114699</v>
      </c>
      <c r="AC9" s="17">
        <v>0.37560454926887898</v>
      </c>
      <c r="AD9" s="17">
        <v>0.375447196540663</v>
      </c>
      <c r="AE9" s="17"/>
      <c r="AF9" s="17">
        <v>0.37116397578750698</v>
      </c>
      <c r="AG9" s="17">
        <v>0.42802059486803301</v>
      </c>
      <c r="AH9" s="17"/>
      <c r="AI9" s="17">
        <v>0.41799185227718599</v>
      </c>
      <c r="AJ9" s="17">
        <v>0.38346984481555602</v>
      </c>
      <c r="AK9" s="17"/>
      <c r="AL9" s="17">
        <v>0.37525685282758597</v>
      </c>
      <c r="AM9" s="17">
        <v>0.39563660749238999</v>
      </c>
      <c r="AN9" s="17"/>
      <c r="AO9" s="17">
        <v>0.38970661779362697</v>
      </c>
      <c r="AP9" s="17">
        <v>0.39542145403697998</v>
      </c>
    </row>
    <row r="10" spans="2:42" x14ac:dyDescent="0.35">
      <c r="B10" s="18" t="s">
        <v>144</v>
      </c>
      <c r="C10" s="17">
        <v>9.2689531889201607E-2</v>
      </c>
      <c r="D10" s="17">
        <v>8.7565436633103996E-2</v>
      </c>
      <c r="E10" s="17">
        <v>9.7615700150896503E-2</v>
      </c>
      <c r="F10" s="17"/>
      <c r="G10" s="17">
        <v>0.108516315082401</v>
      </c>
      <c r="H10" s="17">
        <v>0.122125006436224</v>
      </c>
      <c r="I10" s="17">
        <v>0.13216816334197601</v>
      </c>
      <c r="J10" s="17">
        <v>9.6273557059114903E-2</v>
      </c>
      <c r="K10" s="17">
        <v>6.6966698876966699E-2</v>
      </c>
      <c r="L10" s="17">
        <v>4.0235040390183399E-2</v>
      </c>
      <c r="M10" s="17"/>
      <c r="N10" s="17">
        <v>0.101558184874455</v>
      </c>
      <c r="O10" s="17">
        <v>9.7752638505241699E-2</v>
      </c>
      <c r="P10" s="17">
        <v>8.69674305324597E-2</v>
      </c>
      <c r="Q10" s="17">
        <v>8.4123816212389999E-2</v>
      </c>
      <c r="R10" s="17"/>
      <c r="S10" s="17">
        <v>0.10589815441511299</v>
      </c>
      <c r="T10" s="17">
        <v>8.7713286482545103E-2</v>
      </c>
      <c r="U10" s="17">
        <v>9.2935535905288899E-2</v>
      </c>
      <c r="V10" s="17">
        <v>0.101710022704421</v>
      </c>
      <c r="W10" s="17">
        <v>7.6134138764323997E-2</v>
      </c>
      <c r="X10" s="17">
        <v>9.6712294108082894E-2</v>
      </c>
      <c r="Y10" s="17">
        <v>9.5008686932214301E-2</v>
      </c>
      <c r="Z10" s="17">
        <v>8.6743158072694906E-2</v>
      </c>
      <c r="AA10" s="17">
        <v>7.2201053315832903E-2</v>
      </c>
      <c r="AB10" s="17">
        <v>8.8600221995606396E-2</v>
      </c>
      <c r="AC10" s="17">
        <v>0.10526752786650399</v>
      </c>
      <c r="AD10" s="17">
        <v>0.119819010789793</v>
      </c>
      <c r="AE10" s="17"/>
      <c r="AF10" s="17">
        <v>9.1865247060714306E-2</v>
      </c>
      <c r="AG10" s="17">
        <v>9.0368908110195698E-2</v>
      </c>
      <c r="AH10" s="17"/>
      <c r="AI10" s="17">
        <v>9.9093983241574493E-2</v>
      </c>
      <c r="AJ10" s="17">
        <v>8.9802200420877706E-2</v>
      </c>
      <c r="AK10" s="17"/>
      <c r="AL10" s="17">
        <v>8.9675684480519602E-2</v>
      </c>
      <c r="AM10" s="17">
        <v>9.2918570795737607E-2</v>
      </c>
      <c r="AN10" s="17"/>
      <c r="AO10" s="17">
        <v>0.101405066833355</v>
      </c>
      <c r="AP10" s="17">
        <v>9.03135010973031E-2</v>
      </c>
    </row>
    <row r="11" spans="2:42" x14ac:dyDescent="0.35">
      <c r="B11" s="18" t="s">
        <v>145</v>
      </c>
      <c r="C11" s="17">
        <v>0.127612573058389</v>
      </c>
      <c r="D11" s="17">
        <v>0.139577331333263</v>
      </c>
      <c r="E11" s="17">
        <v>0.113651032491209</v>
      </c>
      <c r="F11" s="17"/>
      <c r="G11" s="17">
        <v>8.2472133692948604E-2</v>
      </c>
      <c r="H11" s="17">
        <v>0.128997905679337</v>
      </c>
      <c r="I11" s="17">
        <v>0.16853142766872301</v>
      </c>
      <c r="J11" s="17">
        <v>0.15344332800186899</v>
      </c>
      <c r="K11" s="17">
        <v>0.15938880227797</v>
      </c>
      <c r="L11" s="17">
        <v>8.1050404803501994E-2</v>
      </c>
      <c r="M11" s="17"/>
      <c r="N11" s="17">
        <v>0.11741038962278</v>
      </c>
      <c r="O11" s="17">
        <v>0.136442331820191</v>
      </c>
      <c r="P11" s="17">
        <v>0.13826461507485899</v>
      </c>
      <c r="Q11" s="17">
        <v>0.12039875173489401</v>
      </c>
      <c r="R11" s="17"/>
      <c r="S11" s="17">
        <v>0.13464847266694499</v>
      </c>
      <c r="T11" s="17">
        <v>0.11614351887324099</v>
      </c>
      <c r="U11" s="17">
        <v>9.1779927633191594E-2</v>
      </c>
      <c r="V11" s="17">
        <v>0.13405696700153499</v>
      </c>
      <c r="W11" s="17">
        <v>0.14852333226679801</v>
      </c>
      <c r="X11" s="17">
        <v>0.10009174066176101</v>
      </c>
      <c r="Y11" s="17">
        <v>0.12189679153032799</v>
      </c>
      <c r="Z11" s="17">
        <v>0.12876484431538401</v>
      </c>
      <c r="AA11" s="17">
        <v>0.13741934192177699</v>
      </c>
      <c r="AB11" s="17">
        <v>0.14087190559288301</v>
      </c>
      <c r="AC11" s="17">
        <v>0.13835897923805399</v>
      </c>
      <c r="AD11" s="17">
        <v>0.17478367702915101</v>
      </c>
      <c r="AE11" s="17"/>
      <c r="AF11" s="17">
        <v>0.13262252310862699</v>
      </c>
      <c r="AG11" s="17">
        <v>0.12131088195703101</v>
      </c>
      <c r="AH11" s="17"/>
      <c r="AI11" s="17">
        <v>0.14395675353425899</v>
      </c>
      <c r="AJ11" s="17">
        <v>0.12024409385298999</v>
      </c>
      <c r="AK11" s="17"/>
      <c r="AL11" s="17">
        <v>0.160076403854465</v>
      </c>
      <c r="AM11" s="17">
        <v>0.12514546729647</v>
      </c>
      <c r="AN11" s="17"/>
      <c r="AO11" s="17">
        <v>0.138382141718803</v>
      </c>
      <c r="AP11" s="17">
        <v>0.124676571204621</v>
      </c>
    </row>
    <row r="12" spans="2:42" x14ac:dyDescent="0.35">
      <c r="B12" s="18" t="s">
        <v>146</v>
      </c>
      <c r="C12" s="17">
        <v>4.8306820184643703E-2</v>
      </c>
      <c r="D12" s="17">
        <v>4.9263552326945702E-2</v>
      </c>
      <c r="E12" s="17">
        <v>4.7722991161216199E-2</v>
      </c>
      <c r="F12" s="17"/>
      <c r="G12" s="17">
        <v>3.7999987505870303E-2</v>
      </c>
      <c r="H12" s="17">
        <v>5.6017314602022E-2</v>
      </c>
      <c r="I12" s="17">
        <v>3.15091117650469E-2</v>
      </c>
      <c r="J12" s="17">
        <v>6.8014913417197703E-2</v>
      </c>
      <c r="K12" s="17">
        <v>5.8699717222093703E-2</v>
      </c>
      <c r="L12" s="17">
        <v>3.95928807487907E-2</v>
      </c>
      <c r="M12" s="17"/>
      <c r="N12" s="17">
        <v>4.8446240201445799E-2</v>
      </c>
      <c r="O12" s="17">
        <v>4.4588862437284098E-2</v>
      </c>
      <c r="P12" s="17">
        <v>5.2803570890919603E-2</v>
      </c>
      <c r="Q12" s="17">
        <v>4.74788669395294E-2</v>
      </c>
      <c r="R12" s="17"/>
      <c r="S12" s="17">
        <v>4.5721700847704903E-2</v>
      </c>
      <c r="T12" s="17">
        <v>5.4530973690712602E-2</v>
      </c>
      <c r="U12" s="17">
        <v>5.5671637103431301E-2</v>
      </c>
      <c r="V12" s="17">
        <v>2.94212774253984E-2</v>
      </c>
      <c r="W12" s="17">
        <v>6.2693657884347595E-2</v>
      </c>
      <c r="X12" s="17">
        <v>3.6341672132921901E-2</v>
      </c>
      <c r="Y12" s="17">
        <v>3.9936887438755501E-2</v>
      </c>
      <c r="Z12" s="17">
        <v>7.1737779053343401E-2</v>
      </c>
      <c r="AA12" s="17">
        <v>5.3757132697376198E-2</v>
      </c>
      <c r="AB12" s="17">
        <v>5.0606221512827003E-2</v>
      </c>
      <c r="AC12" s="17">
        <v>3.7876309349172403E-2</v>
      </c>
      <c r="AD12" s="17">
        <v>5.4391658178373298E-2</v>
      </c>
      <c r="AE12" s="17"/>
      <c r="AF12" s="17">
        <v>4.9574522499814602E-2</v>
      </c>
      <c r="AG12" s="17">
        <v>4.7023423291453599E-2</v>
      </c>
      <c r="AH12" s="17"/>
      <c r="AI12" s="17">
        <v>4.2074723165236701E-2</v>
      </c>
      <c r="AJ12" s="17">
        <v>5.1116448808196997E-2</v>
      </c>
      <c r="AK12" s="17"/>
      <c r="AL12" s="17">
        <v>3.6111571329832802E-2</v>
      </c>
      <c r="AM12" s="17">
        <v>4.9233604485200498E-2</v>
      </c>
      <c r="AN12" s="17"/>
      <c r="AO12" s="17">
        <v>4.0304299927632098E-2</v>
      </c>
      <c r="AP12" s="17">
        <v>5.0488468777104098E-2</v>
      </c>
    </row>
    <row r="13" spans="2:42" x14ac:dyDescent="0.35">
      <c r="B13" s="18" t="s">
        <v>147</v>
      </c>
      <c r="C13" s="17">
        <v>4.8096889537029501E-2</v>
      </c>
      <c r="D13" s="17">
        <v>4.9358462610838497E-2</v>
      </c>
      <c r="E13" s="17">
        <v>4.5757596589868103E-2</v>
      </c>
      <c r="F13" s="17"/>
      <c r="G13" s="17">
        <v>2.7820308862298401E-2</v>
      </c>
      <c r="H13" s="17">
        <v>2.9217786572620901E-2</v>
      </c>
      <c r="I13" s="17">
        <v>5.2481896242599697E-2</v>
      </c>
      <c r="J13" s="17">
        <v>7.3389384084757397E-2</v>
      </c>
      <c r="K13" s="17">
        <v>5.3244973449426601E-2</v>
      </c>
      <c r="L13" s="17">
        <v>4.9520549722851803E-2</v>
      </c>
      <c r="M13" s="17"/>
      <c r="N13" s="17">
        <v>4.6127109764210701E-2</v>
      </c>
      <c r="O13" s="17">
        <v>5.1130545829845997E-2</v>
      </c>
      <c r="P13" s="17">
        <v>4.6889869737747801E-2</v>
      </c>
      <c r="Q13" s="17">
        <v>4.7567858741845603E-2</v>
      </c>
      <c r="R13" s="17"/>
      <c r="S13" s="17">
        <v>4.3203935377359497E-2</v>
      </c>
      <c r="T13" s="17">
        <v>5.7979990377764003E-2</v>
      </c>
      <c r="U13" s="17">
        <v>6.6066627645088596E-2</v>
      </c>
      <c r="V13" s="17">
        <v>6.0603242603373603E-2</v>
      </c>
      <c r="W13" s="17">
        <v>4.6404033378181699E-2</v>
      </c>
      <c r="X13" s="17">
        <v>1.8405115199264899E-2</v>
      </c>
      <c r="Y13" s="17">
        <v>3.8837825432238599E-2</v>
      </c>
      <c r="Z13" s="17">
        <v>1.7174109442412398E-2</v>
      </c>
      <c r="AA13" s="17">
        <v>7.2047380247905204E-2</v>
      </c>
      <c r="AB13" s="17">
        <v>3.66373928115859E-2</v>
      </c>
      <c r="AC13" s="17">
        <v>4.68268907530041E-2</v>
      </c>
      <c r="AD13" s="17">
        <v>5.0210129125974202E-2</v>
      </c>
      <c r="AE13" s="17"/>
      <c r="AF13" s="17">
        <v>4.4349208787071798E-2</v>
      </c>
      <c r="AG13" s="17">
        <v>5.3581107142133398E-2</v>
      </c>
      <c r="AH13" s="17"/>
      <c r="AI13" s="17">
        <v>4.4447827332237899E-2</v>
      </c>
      <c r="AJ13" s="17">
        <v>4.9742003467024898E-2</v>
      </c>
      <c r="AK13" s="17"/>
      <c r="AL13" s="17">
        <v>6.3786333748621707E-2</v>
      </c>
      <c r="AM13" s="17">
        <v>4.6904562036961403E-2</v>
      </c>
      <c r="AN13" s="17"/>
      <c r="AO13" s="17">
        <v>6.0956684033135602E-2</v>
      </c>
      <c r="AP13" s="17">
        <v>4.45910499189194E-2</v>
      </c>
    </row>
    <row r="14" spans="2:42" x14ac:dyDescent="0.35">
      <c r="B14" s="18" t="s">
        <v>148</v>
      </c>
      <c r="C14" s="17">
        <v>2.1012513009041799E-2</v>
      </c>
      <c r="D14" s="17">
        <v>1.6710638110907498E-2</v>
      </c>
      <c r="E14" s="17">
        <v>2.5364790894217101E-2</v>
      </c>
      <c r="F14" s="17"/>
      <c r="G14" s="17">
        <v>1.16160938979043E-2</v>
      </c>
      <c r="H14" s="17">
        <v>8.6569437147107596E-3</v>
      </c>
      <c r="I14" s="17">
        <v>1.99074999822559E-2</v>
      </c>
      <c r="J14" s="17">
        <v>2.4714013694439801E-2</v>
      </c>
      <c r="K14" s="17">
        <v>2.00586395956493E-2</v>
      </c>
      <c r="L14" s="17">
        <v>3.5932324226519499E-2</v>
      </c>
      <c r="M14" s="17"/>
      <c r="N14" s="17">
        <v>2.71127647999733E-2</v>
      </c>
      <c r="O14" s="17">
        <v>1.7615164095620198E-2</v>
      </c>
      <c r="P14" s="17">
        <v>2.0379594415955E-2</v>
      </c>
      <c r="Q14" s="17">
        <v>1.8790089348280001E-2</v>
      </c>
      <c r="R14" s="17"/>
      <c r="S14" s="17">
        <v>1.47268174196177E-2</v>
      </c>
      <c r="T14" s="17">
        <v>2.66022114691691E-2</v>
      </c>
      <c r="U14" s="17">
        <v>1.93365880151537E-2</v>
      </c>
      <c r="V14" s="17">
        <v>2.3861968591884698E-2</v>
      </c>
      <c r="W14" s="17">
        <v>2.11726927729796E-2</v>
      </c>
      <c r="X14" s="17">
        <v>2.3482326438103E-2</v>
      </c>
      <c r="Y14" s="17">
        <v>2.6258164266555199E-2</v>
      </c>
      <c r="Z14" s="17">
        <v>8.0952123772228494E-3</v>
      </c>
      <c r="AA14" s="17">
        <v>2.3903036894829401E-2</v>
      </c>
      <c r="AB14" s="17">
        <v>1.7525594657544399E-2</v>
      </c>
      <c r="AC14" s="17">
        <v>2.3388742833012E-2</v>
      </c>
      <c r="AD14" s="17">
        <v>1.3312772491707E-2</v>
      </c>
      <c r="AE14" s="17"/>
      <c r="AF14" s="17">
        <v>2.31732526802251E-2</v>
      </c>
      <c r="AG14" s="17">
        <v>1.82821017719174E-2</v>
      </c>
      <c r="AH14" s="17"/>
      <c r="AI14" s="17">
        <v>2.0579113358314499E-2</v>
      </c>
      <c r="AJ14" s="17">
        <v>2.1207903430649402E-2</v>
      </c>
      <c r="AK14" s="17"/>
      <c r="AL14" s="17">
        <v>2.5312198503381299E-2</v>
      </c>
      <c r="AM14" s="17">
        <v>2.06857561661986E-2</v>
      </c>
      <c r="AN14" s="17"/>
      <c r="AO14" s="17">
        <v>2.76893569287468E-2</v>
      </c>
      <c r="AP14" s="17">
        <v>1.91922705514561E-2</v>
      </c>
    </row>
    <row r="15" spans="2:42" x14ac:dyDescent="0.35">
      <c r="B15" s="18" t="s">
        <v>149</v>
      </c>
      <c r="C15" s="17">
        <v>2.29686646483576E-2</v>
      </c>
      <c r="D15" s="17">
        <v>2.5785789858148899E-2</v>
      </c>
      <c r="E15" s="17">
        <v>2.03848226187445E-2</v>
      </c>
      <c r="F15" s="17"/>
      <c r="G15" s="17">
        <v>7.2086181017947202E-3</v>
      </c>
      <c r="H15" s="17">
        <v>1.15626348573363E-2</v>
      </c>
      <c r="I15" s="17">
        <v>1.5850855482600599E-2</v>
      </c>
      <c r="J15" s="17">
        <v>3.2167674796265401E-2</v>
      </c>
      <c r="K15" s="17">
        <v>3.1187448682368901E-2</v>
      </c>
      <c r="L15" s="17">
        <v>3.56451292743468E-2</v>
      </c>
      <c r="M15" s="17"/>
      <c r="N15" s="17">
        <v>1.6917383736783202E-2</v>
      </c>
      <c r="O15" s="17">
        <v>1.77177986435062E-2</v>
      </c>
      <c r="P15" s="17">
        <v>3.1447287210601998E-2</v>
      </c>
      <c r="Q15" s="17">
        <v>2.7803008530433399E-2</v>
      </c>
      <c r="R15" s="17"/>
      <c r="S15" s="17">
        <v>1.9756103221002502E-2</v>
      </c>
      <c r="T15" s="17">
        <v>2.19570130510022E-2</v>
      </c>
      <c r="U15" s="17">
        <v>3.2204983847137797E-2</v>
      </c>
      <c r="V15" s="17">
        <v>1.48556184060992E-2</v>
      </c>
      <c r="W15" s="17">
        <v>2.19352279051978E-2</v>
      </c>
      <c r="X15" s="17">
        <v>1.5173540271462799E-2</v>
      </c>
      <c r="Y15" s="17">
        <v>1.9511275871773599E-2</v>
      </c>
      <c r="Z15" s="17">
        <v>2.4985729647555001E-2</v>
      </c>
      <c r="AA15" s="17">
        <v>1.82344473802518E-2</v>
      </c>
      <c r="AB15" s="17">
        <v>3.28252960719745E-2</v>
      </c>
      <c r="AC15" s="17">
        <v>2.45362370690747E-2</v>
      </c>
      <c r="AD15" s="17">
        <v>5.9670176365583E-2</v>
      </c>
      <c r="AE15" s="17"/>
      <c r="AF15" s="17">
        <v>2.7849568068664801E-2</v>
      </c>
      <c r="AG15" s="17">
        <v>1.65840525752344E-2</v>
      </c>
      <c r="AH15" s="17"/>
      <c r="AI15" s="17">
        <v>1.6484225392833601E-2</v>
      </c>
      <c r="AJ15" s="17">
        <v>2.5892057221239401E-2</v>
      </c>
      <c r="AK15" s="17"/>
      <c r="AL15" s="17">
        <v>2.03705875910907E-2</v>
      </c>
      <c r="AM15" s="17">
        <v>2.3166106870076801E-2</v>
      </c>
      <c r="AN15" s="17"/>
      <c r="AO15" s="17">
        <v>1.6041177986325501E-2</v>
      </c>
      <c r="AP15" s="17">
        <v>2.4857237377963502E-2</v>
      </c>
    </row>
    <row r="16" spans="2:42" x14ac:dyDescent="0.35">
      <c r="B16" s="18" t="s">
        <v>150</v>
      </c>
      <c r="C16" s="17">
        <v>3.52453978974876E-3</v>
      </c>
      <c r="D16" s="17">
        <v>3.55344442255514E-3</v>
      </c>
      <c r="E16" s="17">
        <v>3.52187354012872E-3</v>
      </c>
      <c r="F16" s="17"/>
      <c r="G16" s="17">
        <v>2.0699051121638801E-3</v>
      </c>
      <c r="H16" s="17">
        <v>1.90709234539086E-3</v>
      </c>
      <c r="I16" s="17">
        <v>5.4152185971795301E-3</v>
      </c>
      <c r="J16" s="17">
        <v>0</v>
      </c>
      <c r="K16" s="17">
        <v>3.9748548962922799E-3</v>
      </c>
      <c r="L16" s="17">
        <v>6.84197618773392E-3</v>
      </c>
      <c r="M16" s="17"/>
      <c r="N16" s="17">
        <v>4.1161861591692299E-3</v>
      </c>
      <c r="O16" s="17">
        <v>4.6327054388571303E-3</v>
      </c>
      <c r="P16" s="17">
        <v>2.5024533746377002E-3</v>
      </c>
      <c r="Q16" s="17">
        <v>2.6809768990618001E-3</v>
      </c>
      <c r="R16" s="17"/>
      <c r="S16" s="17">
        <v>3.9229844474160704E-3</v>
      </c>
      <c r="T16" s="17">
        <v>2.2472751644649399E-3</v>
      </c>
      <c r="U16" s="17">
        <v>7.30145850299262E-3</v>
      </c>
      <c r="V16" s="17">
        <v>7.1106454118357396E-3</v>
      </c>
      <c r="W16" s="17">
        <v>3.78557027065703E-3</v>
      </c>
      <c r="X16" s="17">
        <v>3.1714401279264201E-3</v>
      </c>
      <c r="Y16" s="17">
        <v>0</v>
      </c>
      <c r="Z16" s="17">
        <v>0</v>
      </c>
      <c r="AA16" s="17">
        <v>5.5936050522829598E-3</v>
      </c>
      <c r="AB16" s="17">
        <v>3.2425092146459002E-3</v>
      </c>
      <c r="AC16" s="17">
        <v>0</v>
      </c>
      <c r="AD16" s="17">
        <v>0</v>
      </c>
      <c r="AE16" s="17"/>
      <c r="AF16" s="17">
        <v>3.53211442159623E-3</v>
      </c>
      <c r="AG16" s="17">
        <v>3.54551975331149E-3</v>
      </c>
      <c r="AH16" s="17"/>
      <c r="AI16" s="17">
        <v>1.04856309259861E-3</v>
      </c>
      <c r="AJ16" s="17">
        <v>4.6407892604968803E-3</v>
      </c>
      <c r="AK16" s="17"/>
      <c r="AL16" s="17">
        <v>0</v>
      </c>
      <c r="AM16" s="17">
        <v>3.7923890302780602E-3</v>
      </c>
      <c r="AN16" s="17"/>
      <c r="AO16" s="17">
        <v>1.5210130983405101E-3</v>
      </c>
      <c r="AP16" s="17">
        <v>4.0707416169091402E-3</v>
      </c>
    </row>
    <row r="17" spans="2:42" x14ac:dyDescent="0.35">
      <c r="B17" s="18" t="s">
        <v>151</v>
      </c>
      <c r="C17" s="17">
        <v>4.0630093636398301E-2</v>
      </c>
      <c r="D17" s="17">
        <v>2.8571568019479399E-2</v>
      </c>
      <c r="E17" s="17">
        <v>5.2697444492475598E-2</v>
      </c>
      <c r="F17" s="17"/>
      <c r="G17" s="17">
        <v>1.0878027753498999E-2</v>
      </c>
      <c r="H17" s="17">
        <v>1.46368773937567E-2</v>
      </c>
      <c r="I17" s="17">
        <v>3.9364038255861697E-2</v>
      </c>
      <c r="J17" s="17">
        <v>4.5195345288606199E-2</v>
      </c>
      <c r="K17" s="17">
        <v>5.4721935260324102E-2</v>
      </c>
      <c r="L17" s="17">
        <v>6.9651896993252194E-2</v>
      </c>
      <c r="M17" s="17"/>
      <c r="N17" s="17">
        <v>3.0664270065120999E-2</v>
      </c>
      <c r="O17" s="17">
        <v>4.5643246750524703E-2</v>
      </c>
      <c r="P17" s="17">
        <v>3.08491198529771E-2</v>
      </c>
      <c r="Q17" s="17">
        <v>5.53351795700677E-2</v>
      </c>
      <c r="R17" s="17"/>
      <c r="S17" s="17">
        <v>1.7637079187700001E-2</v>
      </c>
      <c r="T17" s="17">
        <v>3.4360521242295099E-2</v>
      </c>
      <c r="U17" s="17">
        <v>7.0320419250240199E-2</v>
      </c>
      <c r="V17" s="17">
        <v>4.7695875114655797E-2</v>
      </c>
      <c r="W17" s="17">
        <v>3.7584924734156498E-2</v>
      </c>
      <c r="X17" s="17">
        <v>6.0469337167272499E-2</v>
      </c>
      <c r="Y17" s="17">
        <v>1.8162429427101699E-2</v>
      </c>
      <c r="Z17" s="17">
        <v>3.8504215451109998E-2</v>
      </c>
      <c r="AA17" s="17">
        <v>4.2965971783190199E-2</v>
      </c>
      <c r="AB17" s="17">
        <v>3.7410535805610302E-2</v>
      </c>
      <c r="AC17" s="17">
        <v>6.15943916043055E-2</v>
      </c>
      <c r="AD17" s="17">
        <v>5.1208116206913602E-2</v>
      </c>
      <c r="AE17" s="17"/>
      <c r="AF17" s="17">
        <v>4.3794915621322199E-2</v>
      </c>
      <c r="AG17" s="17">
        <v>3.5970568665106402E-2</v>
      </c>
      <c r="AH17" s="17"/>
      <c r="AI17" s="17">
        <v>4.11341812744545E-2</v>
      </c>
      <c r="AJ17" s="17">
        <v>4.0402834809674E-2</v>
      </c>
      <c r="AK17" s="17"/>
      <c r="AL17" s="17">
        <v>4.12662472459066E-2</v>
      </c>
      <c r="AM17" s="17">
        <v>4.0581748810880197E-2</v>
      </c>
      <c r="AN17" s="17"/>
      <c r="AO17" s="17">
        <v>4.4962232727928E-2</v>
      </c>
      <c r="AP17" s="17">
        <v>3.94490650544215E-2</v>
      </c>
    </row>
    <row r="18" spans="2:42" x14ac:dyDescent="0.35">
      <c r="B18" s="18" t="s">
        <v>152</v>
      </c>
      <c r="C18" s="17">
        <v>0.19094430741976701</v>
      </c>
      <c r="D18" s="17">
        <v>0.174995256133189</v>
      </c>
      <c r="E18" s="17">
        <v>0.20789979106290599</v>
      </c>
      <c r="F18" s="17"/>
      <c r="G18" s="17">
        <v>1.31903998198118E-2</v>
      </c>
      <c r="H18" s="17">
        <v>3.2268121267295898E-2</v>
      </c>
      <c r="I18" s="17">
        <v>8.28117351158391E-2</v>
      </c>
      <c r="J18" s="17">
        <v>0.190806388496259</v>
      </c>
      <c r="K18" s="17">
        <v>0.29975376727575098</v>
      </c>
      <c r="L18" s="17">
        <v>0.45475445838787198</v>
      </c>
      <c r="M18" s="17"/>
      <c r="N18" s="17">
        <v>0.159135704446207</v>
      </c>
      <c r="O18" s="17">
        <v>0.21367098813197</v>
      </c>
      <c r="P18" s="17">
        <v>0.176463967954961</v>
      </c>
      <c r="Q18" s="17">
        <v>0.214382211327794</v>
      </c>
      <c r="R18" s="17"/>
      <c r="S18" s="17">
        <v>0.114669481111661</v>
      </c>
      <c r="T18" s="17">
        <v>0.22874253648435899</v>
      </c>
      <c r="U18" s="17">
        <v>0.222524417773282</v>
      </c>
      <c r="V18" s="17">
        <v>0.20647848142938999</v>
      </c>
      <c r="W18" s="17">
        <v>0.15795229700275501</v>
      </c>
      <c r="X18" s="17">
        <v>0.21192998898111801</v>
      </c>
      <c r="Y18" s="17">
        <v>0.22315042368355101</v>
      </c>
      <c r="Z18" s="17">
        <v>0.230996810664719</v>
      </c>
      <c r="AA18" s="17">
        <v>0.18106772259100501</v>
      </c>
      <c r="AB18" s="17">
        <v>0.21835144878728299</v>
      </c>
      <c r="AC18" s="17">
        <v>0.18654637201799401</v>
      </c>
      <c r="AD18" s="17">
        <v>8.7844490780134496E-2</v>
      </c>
      <c r="AE18" s="17"/>
      <c r="AF18" s="17">
        <v>0.20264185533717199</v>
      </c>
      <c r="AG18" s="17">
        <v>0.175964497805947</v>
      </c>
      <c r="AH18" s="17"/>
      <c r="AI18" s="17">
        <v>0.166889532361092</v>
      </c>
      <c r="AJ18" s="17">
        <v>0.201788969229031</v>
      </c>
      <c r="AK18" s="17"/>
      <c r="AL18" s="17">
        <v>0.18411403744900801</v>
      </c>
      <c r="AM18" s="17">
        <v>0.19146337735042801</v>
      </c>
      <c r="AN18" s="17"/>
      <c r="AO18" s="17">
        <v>0.17205334367275699</v>
      </c>
      <c r="AP18" s="17">
        <v>0.19609436554461501</v>
      </c>
    </row>
    <row r="19" spans="2:42" x14ac:dyDescent="0.35">
      <c r="B19" s="18" t="s">
        <v>75</v>
      </c>
      <c r="C19" s="19">
        <v>1.0016842733085301E-2</v>
      </c>
      <c r="D19" s="19">
        <v>7.7136916725093199E-3</v>
      </c>
      <c r="E19" s="19">
        <v>1.23380399834038E-2</v>
      </c>
      <c r="F19" s="19"/>
      <c r="G19" s="19">
        <v>1.6532504656003501E-2</v>
      </c>
      <c r="H19" s="19">
        <v>4.4430243988918703E-3</v>
      </c>
      <c r="I19" s="19">
        <v>1.8620500620916999E-3</v>
      </c>
      <c r="J19" s="19">
        <v>1.0085336075338999E-2</v>
      </c>
      <c r="K19" s="19">
        <v>1.27783708793774E-2</v>
      </c>
      <c r="L19" s="19">
        <v>1.49457349084845E-2</v>
      </c>
      <c r="M19" s="19"/>
      <c r="N19" s="19">
        <v>4.3622329547063597E-3</v>
      </c>
      <c r="O19" s="19">
        <v>1.16954943112881E-2</v>
      </c>
      <c r="P19" s="19">
        <v>8.6389893348163306E-3</v>
      </c>
      <c r="Q19" s="19">
        <v>1.4381750396482901E-2</v>
      </c>
      <c r="R19" s="19"/>
      <c r="S19" s="19">
        <v>7.01324531839893E-3</v>
      </c>
      <c r="T19" s="19">
        <v>2.0133439058787402E-2</v>
      </c>
      <c r="U19" s="19">
        <v>1.31711545617684E-2</v>
      </c>
      <c r="V19" s="19">
        <v>1.71933859237688E-2</v>
      </c>
      <c r="W19" s="19">
        <v>7.8322502148438205E-3</v>
      </c>
      <c r="X19" s="19">
        <v>1.53167331933457E-2</v>
      </c>
      <c r="Y19" s="19">
        <v>4.2192138048856099E-3</v>
      </c>
      <c r="Z19" s="19">
        <v>6.9591223819523802E-3</v>
      </c>
      <c r="AA19" s="19">
        <v>2.5875354019150101E-3</v>
      </c>
      <c r="AB19" s="19">
        <v>6.5398172388923198E-3</v>
      </c>
      <c r="AC19" s="19">
        <v>0</v>
      </c>
      <c r="AD19" s="19">
        <v>1.3312772491707E-2</v>
      </c>
      <c r="AE19" s="19"/>
      <c r="AF19" s="19">
        <v>9.4328166272846792E-3</v>
      </c>
      <c r="AG19" s="19">
        <v>9.3483440596361499E-3</v>
      </c>
      <c r="AH19" s="19"/>
      <c r="AI19" s="19">
        <v>6.29924497021319E-3</v>
      </c>
      <c r="AJ19" s="19">
        <v>1.1692854684262699E-2</v>
      </c>
      <c r="AK19" s="19"/>
      <c r="AL19" s="19">
        <v>4.0300829695879203E-3</v>
      </c>
      <c r="AM19" s="19">
        <v>1.0471809665377601E-2</v>
      </c>
      <c r="AN19" s="19"/>
      <c r="AO19" s="19">
        <v>6.9780652793502203E-3</v>
      </c>
      <c r="AP19" s="19">
        <v>1.0845274819706201E-2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9.7482684022787494E-2</v>
      </c>
      <c r="D9" s="17">
        <v>0.105614332836956</v>
      </c>
      <c r="E9" s="17">
        <v>8.9640076977555494E-2</v>
      </c>
      <c r="F9" s="17"/>
      <c r="G9" s="17">
        <v>0.12882155934318401</v>
      </c>
      <c r="H9" s="17">
        <v>0.12179864959401999</v>
      </c>
      <c r="I9" s="17">
        <v>0.10080853011930101</v>
      </c>
      <c r="J9" s="17">
        <v>6.8282899035608399E-2</v>
      </c>
      <c r="K9" s="17">
        <v>7.9167030184399897E-2</v>
      </c>
      <c r="L9" s="17">
        <v>8.9943486082843499E-2</v>
      </c>
      <c r="M9" s="17"/>
      <c r="N9" s="17">
        <v>0.12513157374952799</v>
      </c>
      <c r="O9" s="17">
        <v>8.9283412874781198E-2</v>
      </c>
      <c r="P9" s="17">
        <v>9.7596851055776701E-2</v>
      </c>
      <c r="Q9" s="17">
        <v>7.7337494881577304E-2</v>
      </c>
      <c r="R9" s="17"/>
      <c r="S9" s="17">
        <v>0.121974897186083</v>
      </c>
      <c r="T9" s="17">
        <v>7.1250915973797402E-2</v>
      </c>
      <c r="U9" s="17">
        <v>6.0470099677395701E-2</v>
      </c>
      <c r="V9" s="17">
        <v>9.9297098929677002E-2</v>
      </c>
      <c r="W9" s="17">
        <v>0.110089947964506</v>
      </c>
      <c r="X9" s="17">
        <v>0.102551298451134</v>
      </c>
      <c r="Y9" s="17">
        <v>0.12898184387258599</v>
      </c>
      <c r="Z9" s="17">
        <v>8.4434869947749805E-2</v>
      </c>
      <c r="AA9" s="17">
        <v>9.0927035726020802E-2</v>
      </c>
      <c r="AB9" s="17">
        <v>9.7990774856269405E-2</v>
      </c>
      <c r="AC9" s="17">
        <v>0.11508536060859099</v>
      </c>
      <c r="AD9" s="17">
        <v>7.1993491438957197E-2</v>
      </c>
      <c r="AE9" s="17"/>
      <c r="AF9" s="17">
        <v>9.9832370363312994E-2</v>
      </c>
      <c r="AG9" s="17">
        <v>9.4322851273521899E-2</v>
      </c>
      <c r="AH9" s="17"/>
      <c r="AI9" s="17">
        <v>0.124796813121049</v>
      </c>
      <c r="AJ9" s="17">
        <v>8.5168601186316001E-2</v>
      </c>
      <c r="AK9" s="17"/>
      <c r="AL9" s="17">
        <v>0.11477520435586799</v>
      </c>
      <c r="AM9" s="17">
        <v>9.6168529916335094E-2</v>
      </c>
      <c r="AN9" s="17"/>
      <c r="AO9" s="17">
        <v>9.0707277615465695E-2</v>
      </c>
      <c r="AP9" s="17">
        <v>9.9329796604468196E-2</v>
      </c>
    </row>
    <row r="10" spans="2:42" x14ac:dyDescent="0.35">
      <c r="B10" s="18" t="s">
        <v>144</v>
      </c>
      <c r="C10" s="17">
        <v>7.46952256952471E-2</v>
      </c>
      <c r="D10" s="17">
        <v>7.3249165391194998E-2</v>
      </c>
      <c r="E10" s="17">
        <v>7.6648570373370806E-2</v>
      </c>
      <c r="F10" s="17"/>
      <c r="G10" s="17">
        <v>8.5676369624492904E-2</v>
      </c>
      <c r="H10" s="17">
        <v>9.1755752266135401E-2</v>
      </c>
      <c r="I10" s="17">
        <v>0.12200362519239299</v>
      </c>
      <c r="J10" s="17">
        <v>5.7692777774034101E-2</v>
      </c>
      <c r="K10" s="17">
        <v>5.3488827130078999E-2</v>
      </c>
      <c r="L10" s="17">
        <v>4.2919217535272003E-2</v>
      </c>
      <c r="M10" s="17"/>
      <c r="N10" s="17">
        <v>8.87093542674528E-2</v>
      </c>
      <c r="O10" s="17">
        <v>6.15095285143685E-2</v>
      </c>
      <c r="P10" s="17">
        <v>8.87330275332463E-2</v>
      </c>
      <c r="Q10" s="17">
        <v>6.05094755931418E-2</v>
      </c>
      <c r="R10" s="17"/>
      <c r="S10" s="17">
        <v>7.88100148746083E-2</v>
      </c>
      <c r="T10" s="17">
        <v>6.3964922285343298E-2</v>
      </c>
      <c r="U10" s="17">
        <v>5.44316739915005E-2</v>
      </c>
      <c r="V10" s="17">
        <v>7.4752902083633596E-2</v>
      </c>
      <c r="W10" s="17">
        <v>5.5945083432272398E-2</v>
      </c>
      <c r="X10" s="17">
        <v>9.3409534371639097E-2</v>
      </c>
      <c r="Y10" s="17">
        <v>9.1629671187592396E-2</v>
      </c>
      <c r="Z10" s="17">
        <v>9.7296264214515593E-2</v>
      </c>
      <c r="AA10" s="17">
        <v>8.7128966420802798E-2</v>
      </c>
      <c r="AB10" s="17">
        <v>7.3354587497385298E-2</v>
      </c>
      <c r="AC10" s="17">
        <v>5.8031880699982698E-2</v>
      </c>
      <c r="AD10" s="17">
        <v>5.4356503137202597E-2</v>
      </c>
      <c r="AE10" s="17"/>
      <c r="AF10" s="17">
        <v>7.8851840677162194E-2</v>
      </c>
      <c r="AG10" s="17">
        <v>6.7940625862799503E-2</v>
      </c>
      <c r="AH10" s="17"/>
      <c r="AI10" s="17">
        <v>8.0066325518384801E-2</v>
      </c>
      <c r="AJ10" s="17">
        <v>7.22737621403544E-2</v>
      </c>
      <c r="AK10" s="17"/>
      <c r="AL10" s="17">
        <v>6.7725592761238296E-2</v>
      </c>
      <c r="AM10" s="17">
        <v>7.5224886587024198E-2</v>
      </c>
      <c r="AN10" s="17"/>
      <c r="AO10" s="17">
        <v>7.9341300303724702E-2</v>
      </c>
      <c r="AP10" s="17">
        <v>7.34286119530113E-2</v>
      </c>
    </row>
    <row r="11" spans="2:42" x14ac:dyDescent="0.35">
      <c r="B11" s="18" t="s">
        <v>145</v>
      </c>
      <c r="C11" s="17">
        <v>0.123223930130966</v>
      </c>
      <c r="D11" s="17">
        <v>0.13828922025822599</v>
      </c>
      <c r="E11" s="17">
        <v>0.10745952967733501</v>
      </c>
      <c r="F11" s="17"/>
      <c r="G11" s="17">
        <v>0.137911341431384</v>
      </c>
      <c r="H11" s="17">
        <v>0.1849985165088</v>
      </c>
      <c r="I11" s="17">
        <v>0.15436945615228401</v>
      </c>
      <c r="J11" s="17">
        <v>0.102731375343895</v>
      </c>
      <c r="K11" s="17">
        <v>9.8895179720992099E-2</v>
      </c>
      <c r="L11" s="17">
        <v>7.0510416586778799E-2</v>
      </c>
      <c r="M11" s="17"/>
      <c r="N11" s="17">
        <v>0.14674979271474201</v>
      </c>
      <c r="O11" s="17">
        <v>0.118840538391769</v>
      </c>
      <c r="P11" s="17">
        <v>0.126273160906994</v>
      </c>
      <c r="Q11" s="17">
        <v>9.88680526320352E-2</v>
      </c>
      <c r="R11" s="17"/>
      <c r="S11" s="17">
        <v>0.15474140723310401</v>
      </c>
      <c r="T11" s="17">
        <v>0.12971821753333801</v>
      </c>
      <c r="U11" s="17">
        <v>7.5381115936318605E-2</v>
      </c>
      <c r="V11" s="17">
        <v>0.107570873986111</v>
      </c>
      <c r="W11" s="17">
        <v>0.18577735294714101</v>
      </c>
      <c r="X11" s="17">
        <v>0.11467896662785899</v>
      </c>
      <c r="Y11" s="17">
        <v>0.13572906920666999</v>
      </c>
      <c r="Z11" s="17">
        <v>0.115346019945731</v>
      </c>
      <c r="AA11" s="17">
        <v>9.70095814575134E-2</v>
      </c>
      <c r="AB11" s="17">
        <v>0.103653705107122</v>
      </c>
      <c r="AC11" s="17">
        <v>0.13527793190482601</v>
      </c>
      <c r="AD11" s="17">
        <v>0.11416662634980999</v>
      </c>
      <c r="AE11" s="17"/>
      <c r="AF11" s="17">
        <v>0.13747394250030301</v>
      </c>
      <c r="AG11" s="17">
        <v>0.105081027017881</v>
      </c>
      <c r="AH11" s="17"/>
      <c r="AI11" s="17">
        <v>0.146996660532592</v>
      </c>
      <c r="AJ11" s="17">
        <v>0.11250642307219701</v>
      </c>
      <c r="AK11" s="17"/>
      <c r="AL11" s="17">
        <v>0.14385085965545699</v>
      </c>
      <c r="AM11" s="17">
        <v>0.12165637585802</v>
      </c>
      <c r="AN11" s="17"/>
      <c r="AO11" s="17">
        <v>0.14000285437187401</v>
      </c>
      <c r="AP11" s="17">
        <v>0.11864965661743</v>
      </c>
    </row>
    <row r="12" spans="2:42" x14ac:dyDescent="0.35">
      <c r="B12" s="18" t="s">
        <v>146</v>
      </c>
      <c r="C12" s="17">
        <v>6.3636602657335506E-2</v>
      </c>
      <c r="D12" s="17">
        <v>7.0581647549771698E-2</v>
      </c>
      <c r="E12" s="17">
        <v>5.7317508161261098E-2</v>
      </c>
      <c r="F12" s="17"/>
      <c r="G12" s="17">
        <v>6.1310738356381698E-2</v>
      </c>
      <c r="H12" s="17">
        <v>8.0457622271749296E-2</v>
      </c>
      <c r="I12" s="17">
        <v>5.8926948811326797E-2</v>
      </c>
      <c r="J12" s="17">
        <v>5.5833800555145599E-2</v>
      </c>
      <c r="K12" s="17">
        <v>7.7964665439307398E-2</v>
      </c>
      <c r="L12" s="17">
        <v>5.2003772029136301E-2</v>
      </c>
      <c r="M12" s="17"/>
      <c r="N12" s="17">
        <v>5.9221855197777402E-2</v>
      </c>
      <c r="O12" s="17">
        <v>5.2135084574632402E-2</v>
      </c>
      <c r="P12" s="17">
        <v>8.5824245079713202E-2</v>
      </c>
      <c r="Q12" s="17">
        <v>6.1674136065964898E-2</v>
      </c>
      <c r="R12" s="17"/>
      <c r="S12" s="17">
        <v>9.04181035453374E-2</v>
      </c>
      <c r="T12" s="17">
        <v>6.8906876123661295E-2</v>
      </c>
      <c r="U12" s="17">
        <v>5.4355034509829002E-2</v>
      </c>
      <c r="V12" s="17">
        <v>7.5878104271652494E-2</v>
      </c>
      <c r="W12" s="17">
        <v>5.0446632462407902E-2</v>
      </c>
      <c r="X12" s="17">
        <v>3.97286220497656E-2</v>
      </c>
      <c r="Y12" s="17">
        <v>5.1972351433903101E-2</v>
      </c>
      <c r="Z12" s="17">
        <v>8.9080038630016695E-3</v>
      </c>
      <c r="AA12" s="17">
        <v>6.12282799227973E-2</v>
      </c>
      <c r="AB12" s="17">
        <v>8.9101978843592194E-2</v>
      </c>
      <c r="AC12" s="17">
        <v>3.4266520403828798E-2</v>
      </c>
      <c r="AD12" s="17">
        <v>9.1695995174191802E-2</v>
      </c>
      <c r="AE12" s="17"/>
      <c r="AF12" s="17">
        <v>7.4369606179757602E-2</v>
      </c>
      <c r="AG12" s="17">
        <v>4.9713210323735803E-2</v>
      </c>
      <c r="AH12" s="17"/>
      <c r="AI12" s="17">
        <v>8.2544985543856295E-2</v>
      </c>
      <c r="AJ12" s="17">
        <v>5.5112099008300698E-2</v>
      </c>
      <c r="AK12" s="17"/>
      <c r="AL12" s="17">
        <v>7.5956368345165295E-2</v>
      </c>
      <c r="AM12" s="17">
        <v>6.2700355635077004E-2</v>
      </c>
      <c r="AN12" s="17"/>
      <c r="AO12" s="17">
        <v>7.6788694724009302E-2</v>
      </c>
      <c r="AP12" s="17">
        <v>6.0051076820018402E-2</v>
      </c>
    </row>
    <row r="13" spans="2:42" x14ac:dyDescent="0.35">
      <c r="B13" s="18" t="s">
        <v>147</v>
      </c>
      <c r="C13" s="17">
        <v>5.9400823837333597E-2</v>
      </c>
      <c r="D13" s="17">
        <v>6.5472452169551498E-2</v>
      </c>
      <c r="E13" s="17">
        <v>5.3290712614276099E-2</v>
      </c>
      <c r="F13" s="17"/>
      <c r="G13" s="17">
        <v>7.8121108138312204E-2</v>
      </c>
      <c r="H13" s="17">
        <v>7.5385076520547697E-2</v>
      </c>
      <c r="I13" s="17">
        <v>7.4173622912648896E-2</v>
      </c>
      <c r="J13" s="17">
        <v>6.5340660251927404E-2</v>
      </c>
      <c r="K13" s="17">
        <v>4.9101403662067097E-2</v>
      </c>
      <c r="L13" s="17">
        <v>2.3862261575226099E-2</v>
      </c>
      <c r="M13" s="17"/>
      <c r="N13" s="17">
        <v>7.4897676607959193E-2</v>
      </c>
      <c r="O13" s="17">
        <v>4.02665583727492E-2</v>
      </c>
      <c r="P13" s="17">
        <v>6.6105280946101394E-2</v>
      </c>
      <c r="Q13" s="17">
        <v>5.7430435303055E-2</v>
      </c>
      <c r="R13" s="17"/>
      <c r="S13" s="17">
        <v>5.1595762744449998E-2</v>
      </c>
      <c r="T13" s="17">
        <v>5.7885218579646597E-2</v>
      </c>
      <c r="U13" s="17">
        <v>9.3754495217771003E-2</v>
      </c>
      <c r="V13" s="17">
        <v>5.8330341489626097E-2</v>
      </c>
      <c r="W13" s="17">
        <v>3.8783175127928698E-2</v>
      </c>
      <c r="X13" s="17">
        <v>8.4380216969571806E-2</v>
      </c>
      <c r="Y13" s="17">
        <v>3.2207426812909001E-2</v>
      </c>
      <c r="Z13" s="17">
        <v>8.1345075530438501E-2</v>
      </c>
      <c r="AA13" s="17">
        <v>6.5158216897144197E-2</v>
      </c>
      <c r="AB13" s="17">
        <v>5.2416628266753501E-2</v>
      </c>
      <c r="AC13" s="17">
        <v>2.52679074692038E-2</v>
      </c>
      <c r="AD13" s="17">
        <v>8.71480888985669E-2</v>
      </c>
      <c r="AE13" s="17"/>
      <c r="AF13" s="17">
        <v>5.8147799010422399E-2</v>
      </c>
      <c r="AG13" s="17">
        <v>6.0870434835180003E-2</v>
      </c>
      <c r="AH13" s="17"/>
      <c r="AI13" s="17">
        <v>6.9117024948493394E-2</v>
      </c>
      <c r="AJ13" s="17">
        <v>5.5020449676099398E-2</v>
      </c>
      <c r="AK13" s="17"/>
      <c r="AL13" s="17">
        <v>7.7059019235018206E-2</v>
      </c>
      <c r="AM13" s="17">
        <v>5.8058880063526698E-2</v>
      </c>
      <c r="AN13" s="17"/>
      <c r="AO13" s="17">
        <v>5.6762208962500997E-2</v>
      </c>
      <c r="AP13" s="17">
        <v>6.0120163525687401E-2</v>
      </c>
    </row>
    <row r="14" spans="2:42" x14ac:dyDescent="0.35">
      <c r="B14" s="18" t="s">
        <v>148</v>
      </c>
      <c r="C14" s="17">
        <v>3.7115354731234798E-2</v>
      </c>
      <c r="D14" s="17">
        <v>3.3833825340283903E-2</v>
      </c>
      <c r="E14" s="17">
        <v>3.9894893922094797E-2</v>
      </c>
      <c r="F14" s="17"/>
      <c r="G14" s="17">
        <v>2.9739917572414301E-2</v>
      </c>
      <c r="H14" s="17">
        <v>4.98741971164973E-2</v>
      </c>
      <c r="I14" s="17">
        <v>3.3391064147092697E-2</v>
      </c>
      <c r="J14" s="17">
        <v>3.8172217630925799E-2</v>
      </c>
      <c r="K14" s="17">
        <v>3.31033224969099E-2</v>
      </c>
      <c r="L14" s="17">
        <v>3.6487249802735697E-2</v>
      </c>
      <c r="M14" s="17"/>
      <c r="N14" s="17">
        <v>3.9378929139528403E-2</v>
      </c>
      <c r="O14" s="17">
        <v>4.1505527405862198E-2</v>
      </c>
      <c r="P14" s="17">
        <v>3.2456707241170502E-2</v>
      </c>
      <c r="Q14" s="17">
        <v>3.4705249539904497E-2</v>
      </c>
      <c r="R14" s="17"/>
      <c r="S14" s="17">
        <v>2.40485015795972E-2</v>
      </c>
      <c r="T14" s="17">
        <v>5.1437613116741797E-2</v>
      </c>
      <c r="U14" s="17">
        <v>3.0244087387726399E-2</v>
      </c>
      <c r="V14" s="17">
        <v>4.94329407276149E-2</v>
      </c>
      <c r="W14" s="17">
        <v>5.2115449292304598E-2</v>
      </c>
      <c r="X14" s="17">
        <v>3.0451695095135001E-2</v>
      </c>
      <c r="Y14" s="17">
        <v>3.7416547874819003E-2</v>
      </c>
      <c r="Z14" s="17">
        <v>1.49980369704727E-2</v>
      </c>
      <c r="AA14" s="17">
        <v>2.66357437282519E-2</v>
      </c>
      <c r="AB14" s="17">
        <v>4.4612992359559497E-2</v>
      </c>
      <c r="AC14" s="17">
        <v>4.8462332798405901E-2</v>
      </c>
      <c r="AD14" s="17">
        <v>2.7965904933972999E-2</v>
      </c>
      <c r="AE14" s="17"/>
      <c r="AF14" s="17">
        <v>3.5762534506341002E-2</v>
      </c>
      <c r="AG14" s="17">
        <v>3.9269905867765999E-2</v>
      </c>
      <c r="AH14" s="17"/>
      <c r="AI14" s="17">
        <v>3.4874263136285298E-2</v>
      </c>
      <c r="AJ14" s="17">
        <v>3.8125710486860399E-2</v>
      </c>
      <c r="AK14" s="17"/>
      <c r="AL14" s="17">
        <v>2.5808581854974401E-2</v>
      </c>
      <c r="AM14" s="17">
        <v>3.7974618836169101E-2</v>
      </c>
      <c r="AN14" s="17"/>
      <c r="AO14" s="17">
        <v>3.6524281899973997E-2</v>
      </c>
      <c r="AP14" s="17">
        <v>3.7276493118761203E-2</v>
      </c>
    </row>
    <row r="15" spans="2:42" x14ac:dyDescent="0.35">
      <c r="B15" s="18" t="s">
        <v>149</v>
      </c>
      <c r="C15" s="17">
        <v>3.5167737449032899E-2</v>
      </c>
      <c r="D15" s="17">
        <v>3.0962106482437499E-2</v>
      </c>
      <c r="E15" s="17">
        <v>3.9528679550358298E-2</v>
      </c>
      <c r="F15" s="17"/>
      <c r="G15" s="17">
        <v>1.32752088436491E-2</v>
      </c>
      <c r="H15" s="17">
        <v>3.4527397767645601E-2</v>
      </c>
      <c r="I15" s="17">
        <v>4.4686391430557297E-2</v>
      </c>
      <c r="J15" s="17">
        <v>3.5994558790917702E-2</v>
      </c>
      <c r="K15" s="17">
        <v>2.8703069580096E-2</v>
      </c>
      <c r="L15" s="17">
        <v>4.6254433843888297E-2</v>
      </c>
      <c r="M15" s="17"/>
      <c r="N15" s="17">
        <v>3.6342620723704602E-2</v>
      </c>
      <c r="O15" s="17">
        <v>3.3737584991988E-2</v>
      </c>
      <c r="P15" s="17">
        <v>3.59356883497551E-2</v>
      </c>
      <c r="Q15" s="17">
        <v>3.5177421571123003E-2</v>
      </c>
      <c r="R15" s="17"/>
      <c r="S15" s="17">
        <v>2.9402343601459002E-2</v>
      </c>
      <c r="T15" s="17">
        <v>2.98509089337466E-2</v>
      </c>
      <c r="U15" s="17">
        <v>4.6849610067908901E-2</v>
      </c>
      <c r="V15" s="17">
        <v>4.1412468332640902E-2</v>
      </c>
      <c r="W15" s="17">
        <v>2.4336746903032801E-2</v>
      </c>
      <c r="X15" s="17">
        <v>3.5216593590625601E-2</v>
      </c>
      <c r="Y15" s="17">
        <v>3.3451550843876798E-2</v>
      </c>
      <c r="Z15" s="17">
        <v>4.2133512048637703E-2</v>
      </c>
      <c r="AA15" s="17">
        <v>4.1211440527725199E-2</v>
      </c>
      <c r="AB15" s="17">
        <v>3.0486285359813899E-2</v>
      </c>
      <c r="AC15" s="17">
        <v>4.1498292633641E-2</v>
      </c>
      <c r="AD15" s="17">
        <v>3.7022883676622903E-2</v>
      </c>
      <c r="AE15" s="17"/>
      <c r="AF15" s="17">
        <v>3.73098473258517E-2</v>
      </c>
      <c r="AG15" s="17">
        <v>3.25877918914068E-2</v>
      </c>
      <c r="AH15" s="17"/>
      <c r="AI15" s="17">
        <v>3.9205136413113802E-2</v>
      </c>
      <c r="AJ15" s="17">
        <v>3.3347548889891103E-2</v>
      </c>
      <c r="AK15" s="17"/>
      <c r="AL15" s="17">
        <v>3.8491541391822703E-2</v>
      </c>
      <c r="AM15" s="17">
        <v>3.4915143233943E-2</v>
      </c>
      <c r="AN15" s="17"/>
      <c r="AO15" s="17">
        <v>3.7921824587143702E-2</v>
      </c>
      <c r="AP15" s="17">
        <v>3.4416917690331401E-2</v>
      </c>
    </row>
    <row r="16" spans="2:42" x14ac:dyDescent="0.35">
      <c r="B16" s="18" t="s">
        <v>150</v>
      </c>
      <c r="C16" s="17">
        <v>1.0032739218954799E-2</v>
      </c>
      <c r="D16" s="17">
        <v>8.0296861956879097E-3</v>
      </c>
      <c r="E16" s="17">
        <v>1.2061065058924901E-2</v>
      </c>
      <c r="F16" s="17"/>
      <c r="G16" s="17">
        <v>1.18688847555948E-2</v>
      </c>
      <c r="H16" s="17">
        <v>6.0517911456178398E-3</v>
      </c>
      <c r="I16" s="17">
        <v>9.22028254868139E-3</v>
      </c>
      <c r="J16" s="17">
        <v>1.40838216497551E-2</v>
      </c>
      <c r="K16" s="17">
        <v>9.9810463546976102E-3</v>
      </c>
      <c r="L16" s="17">
        <v>9.4629991946616407E-3</v>
      </c>
      <c r="M16" s="17"/>
      <c r="N16" s="17">
        <v>1.22680341376427E-2</v>
      </c>
      <c r="O16" s="17">
        <v>8.5821395522824497E-3</v>
      </c>
      <c r="P16" s="17">
        <v>6.9314138987119399E-3</v>
      </c>
      <c r="Q16" s="17">
        <v>1.1988246365288601E-2</v>
      </c>
      <c r="R16" s="17"/>
      <c r="S16" s="17">
        <v>9.6608561310054502E-3</v>
      </c>
      <c r="T16" s="17">
        <v>2.2472751644649399E-3</v>
      </c>
      <c r="U16" s="17">
        <v>1.8325834022965198E-2</v>
      </c>
      <c r="V16" s="17">
        <v>1.0512004115169201E-2</v>
      </c>
      <c r="W16" s="17">
        <v>2.2593012925807E-2</v>
      </c>
      <c r="X16" s="17">
        <v>1.0012429093445701E-2</v>
      </c>
      <c r="Y16" s="17">
        <v>1.1340591881421299E-2</v>
      </c>
      <c r="Z16" s="17">
        <v>0</v>
      </c>
      <c r="AA16" s="17">
        <v>5.6954934802838399E-3</v>
      </c>
      <c r="AB16" s="17">
        <v>1.07189159876877E-2</v>
      </c>
      <c r="AC16" s="17">
        <v>1.14001236325266E-2</v>
      </c>
      <c r="AD16" s="17">
        <v>1.4040621790949601E-2</v>
      </c>
      <c r="AE16" s="17"/>
      <c r="AF16" s="17">
        <v>9.7946232120191996E-3</v>
      </c>
      <c r="AG16" s="17">
        <v>1.04429571091957E-2</v>
      </c>
      <c r="AH16" s="17"/>
      <c r="AI16" s="17">
        <v>8.6750230628420393E-3</v>
      </c>
      <c r="AJ16" s="17">
        <v>1.0644841078569001E-2</v>
      </c>
      <c r="AK16" s="17"/>
      <c r="AL16" s="17">
        <v>1.08194197928529E-2</v>
      </c>
      <c r="AM16" s="17">
        <v>9.9729550182285891E-3</v>
      </c>
      <c r="AN16" s="17"/>
      <c r="AO16" s="17">
        <v>9.2001423792723407E-3</v>
      </c>
      <c r="AP16" s="17">
        <v>1.02597219275319E-2</v>
      </c>
    </row>
    <row r="17" spans="2:42" x14ac:dyDescent="0.35">
      <c r="B17" s="18" t="s">
        <v>151</v>
      </c>
      <c r="C17" s="17">
        <v>6.9756499149466397E-2</v>
      </c>
      <c r="D17" s="17">
        <v>5.72193215695221E-2</v>
      </c>
      <c r="E17" s="17">
        <v>8.1859323701531497E-2</v>
      </c>
      <c r="F17" s="17"/>
      <c r="G17" s="17">
        <v>6.9792229255998595E-2</v>
      </c>
      <c r="H17" s="17">
        <v>7.6715896491653002E-2</v>
      </c>
      <c r="I17" s="17">
        <v>8.3433885332604193E-2</v>
      </c>
      <c r="J17" s="17">
        <v>7.2543990647141496E-2</v>
      </c>
      <c r="K17" s="17">
        <v>5.8824391944866203E-2</v>
      </c>
      <c r="L17" s="17">
        <v>5.7975737600215897E-2</v>
      </c>
      <c r="M17" s="17"/>
      <c r="N17" s="17">
        <v>6.3159732140180697E-2</v>
      </c>
      <c r="O17" s="17">
        <v>7.2872885924722894E-2</v>
      </c>
      <c r="P17" s="17">
        <v>6.7678744543805305E-2</v>
      </c>
      <c r="Q17" s="17">
        <v>7.3666946282142903E-2</v>
      </c>
      <c r="R17" s="17"/>
      <c r="S17" s="17">
        <v>7.5777989184884598E-2</v>
      </c>
      <c r="T17" s="17">
        <v>5.2863558819618198E-2</v>
      </c>
      <c r="U17" s="17">
        <v>9.3277470947252E-2</v>
      </c>
      <c r="V17" s="17">
        <v>6.3374721595382905E-2</v>
      </c>
      <c r="W17" s="17">
        <v>6.3457797929536805E-2</v>
      </c>
      <c r="X17" s="17">
        <v>8.6078197525752298E-2</v>
      </c>
      <c r="Y17" s="17">
        <v>5.0448975987325402E-2</v>
      </c>
      <c r="Z17" s="17">
        <v>9.9204192852408196E-2</v>
      </c>
      <c r="AA17" s="17">
        <v>5.9988106852995299E-2</v>
      </c>
      <c r="AB17" s="17">
        <v>6.3340332374607802E-2</v>
      </c>
      <c r="AC17" s="17">
        <v>0.110182630748402</v>
      </c>
      <c r="AD17" s="17">
        <v>3.71399101359291E-2</v>
      </c>
      <c r="AE17" s="17"/>
      <c r="AF17" s="17">
        <v>6.3154615862364802E-2</v>
      </c>
      <c r="AG17" s="17">
        <v>7.9284912480992495E-2</v>
      </c>
      <c r="AH17" s="17"/>
      <c r="AI17" s="17">
        <v>7.6626702601451893E-2</v>
      </c>
      <c r="AJ17" s="17">
        <v>6.6659191741025303E-2</v>
      </c>
      <c r="AK17" s="17"/>
      <c r="AL17" s="17">
        <v>6.0619174667659599E-2</v>
      </c>
      <c r="AM17" s="17">
        <v>7.0450894891582905E-2</v>
      </c>
      <c r="AN17" s="17"/>
      <c r="AO17" s="17">
        <v>7.0519635407302703E-2</v>
      </c>
      <c r="AP17" s="17">
        <v>6.9548452797905405E-2</v>
      </c>
    </row>
    <row r="18" spans="2:42" x14ac:dyDescent="0.35">
      <c r="B18" s="18" t="s">
        <v>152</v>
      </c>
      <c r="C18" s="17">
        <v>0.41350646323128698</v>
      </c>
      <c r="D18" s="17">
        <v>0.39983932114777698</v>
      </c>
      <c r="E18" s="17">
        <v>0.42710684331694099</v>
      </c>
      <c r="F18" s="17"/>
      <c r="G18" s="17">
        <v>0.35491417693331201</v>
      </c>
      <c r="H18" s="17">
        <v>0.265642631275188</v>
      </c>
      <c r="I18" s="17">
        <v>0.30121233971815498</v>
      </c>
      <c r="J18" s="17">
        <v>0.473202200690303</v>
      </c>
      <c r="K18" s="17">
        <v>0.48652845122767802</v>
      </c>
      <c r="L18" s="17">
        <v>0.56752925769940399</v>
      </c>
      <c r="M18" s="17"/>
      <c r="N18" s="17">
        <v>0.34462146788881398</v>
      </c>
      <c r="O18" s="17">
        <v>0.45832723052372998</v>
      </c>
      <c r="P18" s="17">
        <v>0.38024745439189001</v>
      </c>
      <c r="Q18" s="17">
        <v>0.47072589798343101</v>
      </c>
      <c r="R18" s="17"/>
      <c r="S18" s="17">
        <v>0.330933922117226</v>
      </c>
      <c r="T18" s="17">
        <v>0.45346890675696</v>
      </c>
      <c r="U18" s="17">
        <v>0.45801505719465602</v>
      </c>
      <c r="V18" s="17">
        <v>0.40393653316926398</v>
      </c>
      <c r="W18" s="17">
        <v>0.38756476720006</v>
      </c>
      <c r="X18" s="17">
        <v>0.38818976498255597</v>
      </c>
      <c r="Y18" s="17">
        <v>0.41533766949895801</v>
      </c>
      <c r="Z18" s="17">
        <v>0.43369559711378802</v>
      </c>
      <c r="AA18" s="17">
        <v>0.45849701702048501</v>
      </c>
      <c r="AB18" s="17">
        <v>0.42462006839431099</v>
      </c>
      <c r="AC18" s="17">
        <v>0.40806686128250103</v>
      </c>
      <c r="AD18" s="17">
        <v>0.45115720197209003</v>
      </c>
      <c r="AE18" s="17"/>
      <c r="AF18" s="17">
        <v>0.39145766852913699</v>
      </c>
      <c r="AG18" s="17">
        <v>0.44302420344445698</v>
      </c>
      <c r="AH18" s="17"/>
      <c r="AI18" s="17">
        <v>0.32492729596813402</v>
      </c>
      <c r="AJ18" s="17">
        <v>0.45344078437841701</v>
      </c>
      <c r="AK18" s="17"/>
      <c r="AL18" s="17">
        <v>0.37523008703029798</v>
      </c>
      <c r="AM18" s="17">
        <v>0.416415296414408</v>
      </c>
      <c r="AN18" s="17"/>
      <c r="AO18" s="17">
        <v>0.391142034159284</v>
      </c>
      <c r="AP18" s="17">
        <v>0.41960345813278299</v>
      </c>
    </row>
    <row r="19" spans="2:42" x14ac:dyDescent="0.35">
      <c r="B19" s="18" t="s">
        <v>75</v>
      </c>
      <c r="C19" s="19">
        <v>1.59819398763545E-2</v>
      </c>
      <c r="D19" s="19">
        <v>1.6908921058591798E-2</v>
      </c>
      <c r="E19" s="19">
        <v>1.5192796646351399E-2</v>
      </c>
      <c r="F19" s="19"/>
      <c r="G19" s="19">
        <v>2.85684657452769E-2</v>
      </c>
      <c r="H19" s="19">
        <v>1.27924690421453E-2</v>
      </c>
      <c r="I19" s="19">
        <v>1.7773853634956399E-2</v>
      </c>
      <c r="J19" s="19">
        <v>1.6121697630346699E-2</v>
      </c>
      <c r="K19" s="19">
        <v>2.4242612258907299E-2</v>
      </c>
      <c r="L19" s="19">
        <v>3.0511680498376101E-3</v>
      </c>
      <c r="M19" s="19"/>
      <c r="N19" s="19">
        <v>9.5189634326706494E-3</v>
      </c>
      <c r="O19" s="19">
        <v>2.2939508873114699E-2</v>
      </c>
      <c r="P19" s="19">
        <v>1.22174260528361E-2</v>
      </c>
      <c r="Q19" s="19">
        <v>1.7916643782336001E-2</v>
      </c>
      <c r="R19" s="19"/>
      <c r="S19" s="19">
        <v>3.2636201802244802E-2</v>
      </c>
      <c r="T19" s="19">
        <v>1.8405586712680898E-2</v>
      </c>
      <c r="U19" s="19">
        <v>1.48955210466771E-2</v>
      </c>
      <c r="V19" s="19">
        <v>1.5502011299227901E-2</v>
      </c>
      <c r="W19" s="19">
        <v>8.8900338150023593E-3</v>
      </c>
      <c r="X19" s="19">
        <v>1.53026812425156E-2</v>
      </c>
      <c r="Y19" s="19">
        <v>1.14843013999391E-2</v>
      </c>
      <c r="Z19" s="19">
        <v>2.2638427513257099E-2</v>
      </c>
      <c r="AA19" s="19">
        <v>6.5201179659804204E-3</v>
      </c>
      <c r="AB19" s="19">
        <v>9.7037309528971404E-3</v>
      </c>
      <c r="AC19" s="19">
        <v>1.24601578180914E-2</v>
      </c>
      <c r="AD19" s="19">
        <v>1.3312772491707E-2</v>
      </c>
      <c r="AE19" s="19"/>
      <c r="AF19" s="19">
        <v>1.3845151833327801E-2</v>
      </c>
      <c r="AG19" s="19">
        <v>1.7462079893064E-2</v>
      </c>
      <c r="AH19" s="19"/>
      <c r="AI19" s="19">
        <v>1.2169769153797199E-2</v>
      </c>
      <c r="AJ19" s="19">
        <v>1.7700588341969602E-2</v>
      </c>
      <c r="AK19" s="19"/>
      <c r="AL19" s="19">
        <v>9.66415090964526E-3</v>
      </c>
      <c r="AM19" s="19">
        <v>1.6462063545685499E-2</v>
      </c>
      <c r="AN19" s="19"/>
      <c r="AO19" s="19">
        <v>1.10897455894476E-2</v>
      </c>
      <c r="AP19" s="19">
        <v>1.7315650812071499E-2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0.17998682305008801</v>
      </c>
      <c r="D9" s="17">
        <v>0.22380129691113501</v>
      </c>
      <c r="E9" s="17">
        <v>0.137211808218275</v>
      </c>
      <c r="F9" s="17"/>
      <c r="G9" s="17">
        <v>0.30341992717176403</v>
      </c>
      <c r="H9" s="17">
        <v>0.191554641111612</v>
      </c>
      <c r="I9" s="17">
        <v>0.170189084221163</v>
      </c>
      <c r="J9" s="17">
        <v>0.150739418935847</v>
      </c>
      <c r="K9" s="17">
        <v>0.15101250314939099</v>
      </c>
      <c r="L9" s="17">
        <v>0.13912384802475999</v>
      </c>
      <c r="M9" s="17"/>
      <c r="N9" s="17">
        <v>0.204545170086911</v>
      </c>
      <c r="O9" s="17">
        <v>0.17483449604394299</v>
      </c>
      <c r="P9" s="17">
        <v>0.16293855168805299</v>
      </c>
      <c r="Q9" s="17">
        <v>0.174873081321683</v>
      </c>
      <c r="R9" s="17"/>
      <c r="S9" s="17">
        <v>0.24255629400596501</v>
      </c>
      <c r="T9" s="17">
        <v>0.15920506933261599</v>
      </c>
      <c r="U9" s="17">
        <v>0.13864000332666199</v>
      </c>
      <c r="V9" s="17">
        <v>0.186632434591742</v>
      </c>
      <c r="W9" s="17">
        <v>0.17967157992337399</v>
      </c>
      <c r="X9" s="17">
        <v>0.16159622105431401</v>
      </c>
      <c r="Y9" s="17">
        <v>0.15641142568300001</v>
      </c>
      <c r="Z9" s="17">
        <v>0.163746446866193</v>
      </c>
      <c r="AA9" s="17">
        <v>0.16601267218399299</v>
      </c>
      <c r="AB9" s="17">
        <v>0.195832374983402</v>
      </c>
      <c r="AC9" s="17">
        <v>0.20173000644549099</v>
      </c>
      <c r="AD9" s="17">
        <v>0.17662594047535399</v>
      </c>
      <c r="AE9" s="17"/>
      <c r="AF9" s="17">
        <v>0.16066364539845199</v>
      </c>
      <c r="AG9" s="17">
        <v>0.207661602129146</v>
      </c>
      <c r="AH9" s="17"/>
      <c r="AI9" s="17">
        <v>0.18202528424276701</v>
      </c>
      <c r="AJ9" s="17">
        <v>0.17906781955942999</v>
      </c>
      <c r="AK9" s="17"/>
      <c r="AL9" s="17">
        <v>0.14398242942409101</v>
      </c>
      <c r="AM9" s="17">
        <v>0.18272299573183501</v>
      </c>
      <c r="AN9" s="17"/>
      <c r="AO9" s="17">
        <v>0.13849072228412199</v>
      </c>
      <c r="AP9" s="17">
        <v>0.19129949792265</v>
      </c>
    </row>
    <row r="10" spans="2:42" x14ac:dyDescent="0.35">
      <c r="B10" s="18" t="s">
        <v>144</v>
      </c>
      <c r="C10" s="17">
        <v>9.7948599309863799E-2</v>
      </c>
      <c r="D10" s="17">
        <v>0.11365380635115201</v>
      </c>
      <c r="E10" s="17">
        <v>8.3325697873493906E-2</v>
      </c>
      <c r="F10" s="17"/>
      <c r="G10" s="17">
        <v>0.117311026086566</v>
      </c>
      <c r="H10" s="17">
        <v>0.15095203184373501</v>
      </c>
      <c r="I10" s="17">
        <v>7.7327515110827499E-2</v>
      </c>
      <c r="J10" s="17">
        <v>0.104012836337343</v>
      </c>
      <c r="K10" s="17">
        <v>7.1711566911556196E-2</v>
      </c>
      <c r="L10" s="17">
        <v>7.1136776450532901E-2</v>
      </c>
      <c r="M10" s="17"/>
      <c r="N10" s="17">
        <v>0.11901431325777399</v>
      </c>
      <c r="O10" s="17">
        <v>9.2487474385941307E-2</v>
      </c>
      <c r="P10" s="17">
        <v>0.1015920360262</v>
      </c>
      <c r="Q10" s="17">
        <v>7.8969673680857097E-2</v>
      </c>
      <c r="R10" s="17"/>
      <c r="S10" s="17">
        <v>0.129343997384786</v>
      </c>
      <c r="T10" s="17">
        <v>8.3276046031705506E-2</v>
      </c>
      <c r="U10" s="17">
        <v>6.9507854985148207E-2</v>
      </c>
      <c r="V10" s="17">
        <v>0.111967498462932</v>
      </c>
      <c r="W10" s="17">
        <v>9.6681992998154498E-2</v>
      </c>
      <c r="X10" s="17">
        <v>9.2828709663384398E-2</v>
      </c>
      <c r="Y10" s="17">
        <v>9.4099045443474694E-2</v>
      </c>
      <c r="Z10" s="17">
        <v>0.123682645747099</v>
      </c>
      <c r="AA10" s="17">
        <v>0.109205278684246</v>
      </c>
      <c r="AB10" s="17">
        <v>7.6284029277293705E-2</v>
      </c>
      <c r="AC10" s="17">
        <v>9.0958578216892294E-2</v>
      </c>
      <c r="AD10" s="17">
        <v>7.86416422469325E-2</v>
      </c>
      <c r="AE10" s="17"/>
      <c r="AF10" s="17">
        <v>9.1392764690573405E-2</v>
      </c>
      <c r="AG10" s="17">
        <v>0.10513695187779</v>
      </c>
      <c r="AH10" s="17"/>
      <c r="AI10" s="17">
        <v>0.10651245993252299</v>
      </c>
      <c r="AJ10" s="17">
        <v>9.4087737089873294E-2</v>
      </c>
      <c r="AK10" s="17"/>
      <c r="AL10" s="17">
        <v>7.57978180849921E-2</v>
      </c>
      <c r="AM10" s="17">
        <v>9.9631959487969601E-2</v>
      </c>
      <c r="AN10" s="17"/>
      <c r="AO10" s="17">
        <v>0.100326431256758</v>
      </c>
      <c r="AP10" s="17">
        <v>9.7300354312857495E-2</v>
      </c>
    </row>
    <row r="11" spans="2:42" x14ac:dyDescent="0.35">
      <c r="B11" s="18" t="s">
        <v>145</v>
      </c>
      <c r="C11" s="17">
        <v>0.15417719057533899</v>
      </c>
      <c r="D11" s="17">
        <v>0.17030536307601901</v>
      </c>
      <c r="E11" s="17">
        <v>0.13623252076664899</v>
      </c>
      <c r="F11" s="17"/>
      <c r="G11" s="17">
        <v>0.211081791537403</v>
      </c>
      <c r="H11" s="17">
        <v>0.18423169823746299</v>
      </c>
      <c r="I11" s="17">
        <v>0.163034088609702</v>
      </c>
      <c r="J11" s="17">
        <v>0.145023459052816</v>
      </c>
      <c r="K11" s="17">
        <v>0.14021386613214401</v>
      </c>
      <c r="L11" s="17">
        <v>0.101127091927492</v>
      </c>
      <c r="M11" s="17"/>
      <c r="N11" s="17">
        <v>0.173797120140361</v>
      </c>
      <c r="O11" s="17">
        <v>0.16493364873903801</v>
      </c>
      <c r="P11" s="17">
        <v>0.15096350171660999</v>
      </c>
      <c r="Q11" s="17">
        <v>0.121268182025106</v>
      </c>
      <c r="R11" s="17"/>
      <c r="S11" s="17">
        <v>0.21241601461746701</v>
      </c>
      <c r="T11" s="17">
        <v>0.13861195892426401</v>
      </c>
      <c r="U11" s="17">
        <v>0.126958602517078</v>
      </c>
      <c r="V11" s="17">
        <v>0.17349423713221401</v>
      </c>
      <c r="W11" s="17">
        <v>0.12788006258997101</v>
      </c>
      <c r="X11" s="17">
        <v>0.13485779782939</v>
      </c>
      <c r="Y11" s="17">
        <v>0.17453726263611299</v>
      </c>
      <c r="Z11" s="17">
        <v>0.131876884352573</v>
      </c>
      <c r="AA11" s="17">
        <v>0.15112158265325301</v>
      </c>
      <c r="AB11" s="17">
        <v>0.14425294996494301</v>
      </c>
      <c r="AC11" s="17">
        <v>0.13778594942747299</v>
      </c>
      <c r="AD11" s="17">
        <v>0.12756148142715101</v>
      </c>
      <c r="AE11" s="17"/>
      <c r="AF11" s="17">
        <v>0.13810755307293901</v>
      </c>
      <c r="AG11" s="17">
        <v>0.176357131528944</v>
      </c>
      <c r="AH11" s="17"/>
      <c r="AI11" s="17">
        <v>0.16239152732416601</v>
      </c>
      <c r="AJ11" s="17">
        <v>0.15047390489459</v>
      </c>
      <c r="AK11" s="17"/>
      <c r="AL11" s="17">
        <v>0.17299216883601801</v>
      </c>
      <c r="AM11" s="17">
        <v>0.15274733648421601</v>
      </c>
      <c r="AN11" s="17"/>
      <c r="AO11" s="17">
        <v>0.13753976705500601</v>
      </c>
      <c r="AP11" s="17">
        <v>0.15871288813555501</v>
      </c>
    </row>
    <row r="12" spans="2:42" x14ac:dyDescent="0.35">
      <c r="B12" s="18" t="s">
        <v>146</v>
      </c>
      <c r="C12" s="17">
        <v>7.0991670786907199E-2</v>
      </c>
      <c r="D12" s="17">
        <v>7.7796980749532799E-2</v>
      </c>
      <c r="E12" s="17">
        <v>6.4251442586244101E-2</v>
      </c>
      <c r="F12" s="17"/>
      <c r="G12" s="17">
        <v>6.4249917699245998E-2</v>
      </c>
      <c r="H12" s="17">
        <v>9.8448365628599099E-2</v>
      </c>
      <c r="I12" s="17">
        <v>8.1683279406943393E-2</v>
      </c>
      <c r="J12" s="17">
        <v>4.5350671468890602E-2</v>
      </c>
      <c r="K12" s="17">
        <v>6.9659349135728493E-2</v>
      </c>
      <c r="L12" s="17">
        <v>6.6079697063398696E-2</v>
      </c>
      <c r="M12" s="17"/>
      <c r="N12" s="17">
        <v>7.8032189691038104E-2</v>
      </c>
      <c r="O12" s="17">
        <v>6.618279675739E-2</v>
      </c>
      <c r="P12" s="17">
        <v>9.4091149845038705E-2</v>
      </c>
      <c r="Q12" s="17">
        <v>4.7750154685586001E-2</v>
      </c>
      <c r="R12" s="17"/>
      <c r="S12" s="17">
        <v>6.9214732420516206E-2</v>
      </c>
      <c r="T12" s="17">
        <v>6.7242058844946495E-2</v>
      </c>
      <c r="U12" s="17">
        <v>8.3338590492231607E-2</v>
      </c>
      <c r="V12" s="17">
        <v>6.8374707720864306E-2</v>
      </c>
      <c r="W12" s="17">
        <v>0.103646312836988</v>
      </c>
      <c r="X12" s="17">
        <v>9.2909826665206294E-2</v>
      </c>
      <c r="Y12" s="17">
        <v>5.0117546165208797E-2</v>
      </c>
      <c r="Z12" s="17">
        <v>3.8759126868855097E-2</v>
      </c>
      <c r="AA12" s="17">
        <v>7.8731126225967202E-2</v>
      </c>
      <c r="AB12" s="17">
        <v>7.1218221428504605E-2</v>
      </c>
      <c r="AC12" s="17">
        <v>3.85493176162338E-2</v>
      </c>
      <c r="AD12" s="17">
        <v>5.1650800025652803E-2</v>
      </c>
      <c r="AE12" s="17"/>
      <c r="AF12" s="17">
        <v>7.30874097235477E-2</v>
      </c>
      <c r="AG12" s="17">
        <v>6.8035961023923494E-2</v>
      </c>
      <c r="AH12" s="17"/>
      <c r="AI12" s="17">
        <v>7.0996281064596906E-2</v>
      </c>
      <c r="AJ12" s="17">
        <v>7.0989592326299297E-2</v>
      </c>
      <c r="AK12" s="17"/>
      <c r="AL12" s="17">
        <v>5.6805206623566598E-2</v>
      </c>
      <c r="AM12" s="17">
        <v>7.2069778533909806E-2</v>
      </c>
      <c r="AN12" s="17"/>
      <c r="AO12" s="17">
        <v>6.6562627599269703E-2</v>
      </c>
      <c r="AP12" s="17">
        <v>7.2199117381970698E-2</v>
      </c>
    </row>
    <row r="13" spans="2:42" x14ac:dyDescent="0.35">
      <c r="B13" s="18" t="s">
        <v>147</v>
      </c>
      <c r="C13" s="17">
        <v>7.2875244021504096E-2</v>
      </c>
      <c r="D13" s="17">
        <v>6.6765124319577901E-2</v>
      </c>
      <c r="E13" s="17">
        <v>7.8755903441175196E-2</v>
      </c>
      <c r="F13" s="17"/>
      <c r="G13" s="17">
        <v>7.6353582396740102E-2</v>
      </c>
      <c r="H13" s="17">
        <v>7.1540732049607703E-2</v>
      </c>
      <c r="I13" s="17">
        <v>8.5654508957339004E-2</v>
      </c>
      <c r="J13" s="17">
        <v>7.6760894165485996E-2</v>
      </c>
      <c r="K13" s="17">
        <v>7.3643569535932193E-2</v>
      </c>
      <c r="L13" s="17">
        <v>5.7558634715306797E-2</v>
      </c>
      <c r="M13" s="17"/>
      <c r="N13" s="17">
        <v>8.0906653153115293E-2</v>
      </c>
      <c r="O13" s="17">
        <v>7.0122219787527904E-2</v>
      </c>
      <c r="P13" s="17">
        <v>7.6058109442195695E-2</v>
      </c>
      <c r="Q13" s="17">
        <v>6.52315450137987E-2</v>
      </c>
      <c r="R13" s="17"/>
      <c r="S13" s="17">
        <v>6.2956416590465705E-2</v>
      </c>
      <c r="T13" s="17">
        <v>9.3344912338484104E-2</v>
      </c>
      <c r="U13" s="17">
        <v>7.6320768664610697E-2</v>
      </c>
      <c r="V13" s="17">
        <v>5.3212741527759302E-2</v>
      </c>
      <c r="W13" s="17">
        <v>8.0035140425832194E-2</v>
      </c>
      <c r="X13" s="17">
        <v>8.6780065754443095E-2</v>
      </c>
      <c r="Y13" s="17">
        <v>7.0453818988952102E-2</v>
      </c>
      <c r="Z13" s="17">
        <v>7.5599476600152302E-2</v>
      </c>
      <c r="AA13" s="17">
        <v>5.0323184291542998E-2</v>
      </c>
      <c r="AB13" s="17">
        <v>6.8767750913214395E-2</v>
      </c>
      <c r="AC13" s="17">
        <v>8.2302497472132696E-2</v>
      </c>
      <c r="AD13" s="17">
        <v>0.10411921907428399</v>
      </c>
      <c r="AE13" s="17"/>
      <c r="AF13" s="17">
        <v>6.4293151245839106E-2</v>
      </c>
      <c r="AG13" s="17">
        <v>8.5104040374524001E-2</v>
      </c>
      <c r="AH13" s="17"/>
      <c r="AI13" s="17">
        <v>7.2986499816253603E-2</v>
      </c>
      <c r="AJ13" s="17">
        <v>7.2825086351543097E-2</v>
      </c>
      <c r="AK13" s="17"/>
      <c r="AL13" s="17">
        <v>8.1340618398241402E-2</v>
      </c>
      <c r="AM13" s="17">
        <v>7.2231913478265394E-2</v>
      </c>
      <c r="AN13" s="17"/>
      <c r="AO13" s="17">
        <v>7.4673569346312293E-2</v>
      </c>
      <c r="AP13" s="17">
        <v>7.2384984229882002E-2</v>
      </c>
    </row>
    <row r="14" spans="2:42" x14ac:dyDescent="0.35">
      <c r="B14" s="18" t="s">
        <v>148</v>
      </c>
      <c r="C14" s="17">
        <v>4.5966528262791698E-2</v>
      </c>
      <c r="D14" s="17">
        <v>4.3071107043439701E-2</v>
      </c>
      <c r="E14" s="17">
        <v>4.9126601277721803E-2</v>
      </c>
      <c r="F14" s="17"/>
      <c r="G14" s="17">
        <v>4.3663714052021997E-2</v>
      </c>
      <c r="H14" s="17">
        <v>5.8173191683116701E-2</v>
      </c>
      <c r="I14" s="17">
        <v>4.8940640198596799E-2</v>
      </c>
      <c r="J14" s="17">
        <v>4.6489490497125599E-2</v>
      </c>
      <c r="K14" s="17">
        <v>3.2489931428804998E-2</v>
      </c>
      <c r="L14" s="17">
        <v>4.37252034962042E-2</v>
      </c>
      <c r="M14" s="17"/>
      <c r="N14" s="17">
        <v>4.4841122687569498E-2</v>
      </c>
      <c r="O14" s="17">
        <v>4.00550483214741E-2</v>
      </c>
      <c r="P14" s="17">
        <v>5.7185894326246003E-2</v>
      </c>
      <c r="Q14" s="17">
        <v>4.26731610244327E-2</v>
      </c>
      <c r="R14" s="17"/>
      <c r="S14" s="17">
        <v>4.2408891943925803E-2</v>
      </c>
      <c r="T14" s="17">
        <v>6.5189441416435706E-2</v>
      </c>
      <c r="U14" s="17">
        <v>3.5948602433423002E-2</v>
      </c>
      <c r="V14" s="17">
        <v>3.5466709421676901E-2</v>
      </c>
      <c r="W14" s="17">
        <v>4.2075644436211201E-2</v>
      </c>
      <c r="X14" s="17">
        <v>4.6665758262533399E-2</v>
      </c>
      <c r="Y14" s="17">
        <v>5.5625040328405699E-2</v>
      </c>
      <c r="Z14" s="17">
        <v>2.7857178587077001E-2</v>
      </c>
      <c r="AA14" s="17">
        <v>4.1722769177239598E-2</v>
      </c>
      <c r="AB14" s="17">
        <v>4.5305187738703401E-2</v>
      </c>
      <c r="AC14" s="17">
        <v>5.3670580650545301E-2</v>
      </c>
      <c r="AD14" s="17">
        <v>4.7596610978982601E-2</v>
      </c>
      <c r="AE14" s="17"/>
      <c r="AF14" s="17">
        <v>4.91186983974247E-2</v>
      </c>
      <c r="AG14" s="17">
        <v>4.1371325012065301E-2</v>
      </c>
      <c r="AH14" s="17"/>
      <c r="AI14" s="17">
        <v>4.2188581746346203E-2</v>
      </c>
      <c r="AJ14" s="17">
        <v>4.7669747361885402E-2</v>
      </c>
      <c r="AK14" s="17"/>
      <c r="AL14" s="17">
        <v>2.7018933999052201E-2</v>
      </c>
      <c r="AM14" s="17">
        <v>4.7406460576270203E-2</v>
      </c>
      <c r="AN14" s="17"/>
      <c r="AO14" s="17">
        <v>4.4523015184329703E-2</v>
      </c>
      <c r="AP14" s="17">
        <v>4.6360059072422098E-2</v>
      </c>
    </row>
    <row r="15" spans="2:42" x14ac:dyDescent="0.35">
      <c r="B15" s="18" t="s">
        <v>149</v>
      </c>
      <c r="C15" s="17">
        <v>3.6197333778116798E-2</v>
      </c>
      <c r="D15" s="17">
        <v>4.6141741962195698E-2</v>
      </c>
      <c r="E15" s="17">
        <v>2.67510126640591E-2</v>
      </c>
      <c r="F15" s="17"/>
      <c r="G15" s="17">
        <v>2.6263205023639401E-2</v>
      </c>
      <c r="H15" s="17">
        <v>2.0880689204682699E-2</v>
      </c>
      <c r="I15" s="17">
        <v>3.7759753715692401E-2</v>
      </c>
      <c r="J15" s="17">
        <v>4.0159187059166601E-2</v>
      </c>
      <c r="K15" s="17">
        <v>5.5040308702185202E-2</v>
      </c>
      <c r="L15" s="17">
        <v>3.8229515186227803E-2</v>
      </c>
      <c r="M15" s="17"/>
      <c r="N15" s="17">
        <v>4.1864018160545503E-2</v>
      </c>
      <c r="O15" s="17">
        <v>3.0736999442161302E-2</v>
      </c>
      <c r="P15" s="17">
        <v>3.6845952509347898E-2</v>
      </c>
      <c r="Q15" s="17">
        <v>3.5660628542264199E-2</v>
      </c>
      <c r="R15" s="17"/>
      <c r="S15" s="17">
        <v>3.20483795864639E-2</v>
      </c>
      <c r="T15" s="17">
        <v>3.9203157471162799E-2</v>
      </c>
      <c r="U15" s="17">
        <v>4.0710193954949403E-2</v>
      </c>
      <c r="V15" s="17">
        <v>3.5294841141012202E-2</v>
      </c>
      <c r="W15" s="17">
        <v>4.5350946828788499E-2</v>
      </c>
      <c r="X15" s="17">
        <v>3.4055321570927902E-2</v>
      </c>
      <c r="Y15" s="17">
        <v>4.6349191493067897E-2</v>
      </c>
      <c r="Z15" s="17">
        <v>3.2677344893609697E-2</v>
      </c>
      <c r="AA15" s="17">
        <v>3.26222977570172E-2</v>
      </c>
      <c r="AB15" s="17">
        <v>3.1988456032829099E-2</v>
      </c>
      <c r="AC15" s="17">
        <v>2.37334219082086E-2</v>
      </c>
      <c r="AD15" s="17">
        <v>4.22734094756953E-2</v>
      </c>
      <c r="AE15" s="17"/>
      <c r="AF15" s="17">
        <v>3.1895491067884002E-2</v>
      </c>
      <c r="AG15" s="17">
        <v>4.2324176863535803E-2</v>
      </c>
      <c r="AH15" s="17"/>
      <c r="AI15" s="17">
        <v>3.3455369507170797E-2</v>
      </c>
      <c r="AJ15" s="17">
        <v>3.7433498952763399E-2</v>
      </c>
      <c r="AK15" s="17"/>
      <c r="AL15" s="17">
        <v>1.7994773015062901E-2</v>
      </c>
      <c r="AM15" s="17">
        <v>3.7580646881930503E-2</v>
      </c>
      <c r="AN15" s="17"/>
      <c r="AO15" s="17">
        <v>3.71585216394896E-2</v>
      </c>
      <c r="AP15" s="17">
        <v>3.5935294560781803E-2</v>
      </c>
    </row>
    <row r="16" spans="2:42" x14ac:dyDescent="0.35">
      <c r="B16" s="18" t="s">
        <v>150</v>
      </c>
      <c r="C16" s="17">
        <v>8.3542881678403003E-3</v>
      </c>
      <c r="D16" s="17">
        <v>8.1466342350609202E-3</v>
      </c>
      <c r="E16" s="17">
        <v>8.6175911834300602E-3</v>
      </c>
      <c r="F16" s="17"/>
      <c r="G16" s="17">
        <v>9.6063958209425E-3</v>
      </c>
      <c r="H16" s="17">
        <v>8.78456083662176E-3</v>
      </c>
      <c r="I16" s="17">
        <v>5.0989903171187404E-3</v>
      </c>
      <c r="J16" s="17">
        <v>1.21049642371239E-2</v>
      </c>
      <c r="K16" s="17">
        <v>4.2777136380227803E-3</v>
      </c>
      <c r="L16" s="17">
        <v>9.5036926036856095E-3</v>
      </c>
      <c r="M16" s="17"/>
      <c r="N16" s="17">
        <v>5.3131835162468699E-3</v>
      </c>
      <c r="O16" s="17">
        <v>3.88945017977263E-3</v>
      </c>
      <c r="P16" s="17">
        <v>1.25754291855721E-2</v>
      </c>
      <c r="Q16" s="17">
        <v>1.26729459951347E-2</v>
      </c>
      <c r="R16" s="17"/>
      <c r="S16" s="17">
        <v>9.1575634585881992E-3</v>
      </c>
      <c r="T16" s="17">
        <v>2.19255589606948E-3</v>
      </c>
      <c r="U16" s="17">
        <v>0</v>
      </c>
      <c r="V16" s="17">
        <v>1.15132885868199E-2</v>
      </c>
      <c r="W16" s="17">
        <v>3.4784666178142701E-2</v>
      </c>
      <c r="X16" s="17">
        <v>1.04342753896942E-2</v>
      </c>
      <c r="Y16" s="17">
        <v>4.5547856933213704E-3</v>
      </c>
      <c r="Z16" s="17">
        <v>0</v>
      </c>
      <c r="AA16" s="17">
        <v>6.8191963210839203E-3</v>
      </c>
      <c r="AB16" s="17">
        <v>1.39600133661986E-2</v>
      </c>
      <c r="AC16" s="17">
        <v>0</v>
      </c>
      <c r="AD16" s="17">
        <v>0</v>
      </c>
      <c r="AE16" s="17"/>
      <c r="AF16" s="17">
        <v>9.2121776997846194E-3</v>
      </c>
      <c r="AG16" s="17">
        <v>7.2703215618776596E-3</v>
      </c>
      <c r="AH16" s="17"/>
      <c r="AI16" s="17">
        <v>1.0456307722076799E-2</v>
      </c>
      <c r="AJ16" s="17">
        <v>7.40663053535154E-3</v>
      </c>
      <c r="AK16" s="17"/>
      <c r="AL16" s="17">
        <v>3.2912444952047697E-2</v>
      </c>
      <c r="AM16" s="17">
        <v>6.4879782278641704E-3</v>
      </c>
      <c r="AN16" s="17"/>
      <c r="AO16" s="17">
        <v>1.08493737882323E-2</v>
      </c>
      <c r="AP16" s="17">
        <v>7.6740774520939704E-3</v>
      </c>
    </row>
    <row r="17" spans="2:42" x14ac:dyDescent="0.35">
      <c r="B17" s="18" t="s">
        <v>151</v>
      </c>
      <c r="C17" s="17">
        <v>8.1473376409704604E-2</v>
      </c>
      <c r="D17" s="17">
        <v>5.4871798779390503E-2</v>
      </c>
      <c r="E17" s="17">
        <v>0.106629263675935</v>
      </c>
      <c r="F17" s="17"/>
      <c r="G17" s="17">
        <v>5.8547377010685402E-2</v>
      </c>
      <c r="H17" s="17">
        <v>8.9542004997480301E-2</v>
      </c>
      <c r="I17" s="17">
        <v>0.108043093349453</v>
      </c>
      <c r="J17" s="17">
        <v>8.8878640465488504E-2</v>
      </c>
      <c r="K17" s="17">
        <v>5.9185398869294699E-2</v>
      </c>
      <c r="L17" s="17">
        <v>7.7518899744336706E-2</v>
      </c>
      <c r="M17" s="17"/>
      <c r="N17" s="17">
        <v>8.2657261922128106E-2</v>
      </c>
      <c r="O17" s="17">
        <v>7.6670913610396699E-2</v>
      </c>
      <c r="P17" s="17">
        <v>6.9672601481933605E-2</v>
      </c>
      <c r="Q17" s="17">
        <v>9.6653931705736496E-2</v>
      </c>
      <c r="R17" s="17"/>
      <c r="S17" s="17">
        <v>6.6882822007223605E-2</v>
      </c>
      <c r="T17" s="17">
        <v>8.0669332328680704E-2</v>
      </c>
      <c r="U17" s="17">
        <v>9.3115839474731593E-2</v>
      </c>
      <c r="V17" s="17">
        <v>5.2629688325849203E-2</v>
      </c>
      <c r="W17" s="17">
        <v>8.0118079894326899E-2</v>
      </c>
      <c r="X17" s="17">
        <v>6.58972736308132E-2</v>
      </c>
      <c r="Y17" s="17">
        <v>8.2649235070276703E-2</v>
      </c>
      <c r="Z17" s="17">
        <v>0.100918410037265</v>
      </c>
      <c r="AA17" s="17">
        <v>7.5200351957053102E-2</v>
      </c>
      <c r="AB17" s="17">
        <v>8.4652656399184803E-2</v>
      </c>
      <c r="AC17" s="17">
        <v>0.170427737662811</v>
      </c>
      <c r="AD17" s="17">
        <v>9.5144554255307295E-2</v>
      </c>
      <c r="AE17" s="17"/>
      <c r="AF17" s="17">
        <v>9.6944707262512794E-2</v>
      </c>
      <c r="AG17" s="17">
        <v>5.97916322821316E-2</v>
      </c>
      <c r="AH17" s="17"/>
      <c r="AI17" s="17">
        <v>8.5324235005826601E-2</v>
      </c>
      <c r="AJ17" s="17">
        <v>7.9737286213542993E-2</v>
      </c>
      <c r="AK17" s="17"/>
      <c r="AL17" s="17">
        <v>8.83219308744711E-2</v>
      </c>
      <c r="AM17" s="17">
        <v>8.0952916939379893E-2</v>
      </c>
      <c r="AN17" s="17"/>
      <c r="AO17" s="17">
        <v>0.10594920696015001</v>
      </c>
      <c r="AP17" s="17">
        <v>7.4800770836117705E-2</v>
      </c>
    </row>
    <row r="18" spans="2:42" x14ac:dyDescent="0.35">
      <c r="B18" s="18" t="s">
        <v>152</v>
      </c>
      <c r="C18" s="17">
        <v>0.24215664278617899</v>
      </c>
      <c r="D18" s="17">
        <v>0.189814370252885</v>
      </c>
      <c r="E18" s="17">
        <v>0.29501424035107698</v>
      </c>
      <c r="F18" s="17"/>
      <c r="G18" s="17">
        <v>7.5013826570744596E-2</v>
      </c>
      <c r="H18" s="17">
        <v>0.11505534543165299</v>
      </c>
      <c r="I18" s="17">
        <v>0.215881936024437</v>
      </c>
      <c r="J18" s="17">
        <v>0.27955664786082601</v>
      </c>
      <c r="K18" s="17">
        <v>0.33823366832573698</v>
      </c>
      <c r="L18" s="17">
        <v>0.384434772535094</v>
      </c>
      <c r="M18" s="17"/>
      <c r="N18" s="17">
        <v>0.165898238025877</v>
      </c>
      <c r="O18" s="17">
        <v>0.26706344040425101</v>
      </c>
      <c r="P18" s="17">
        <v>0.225650275176705</v>
      </c>
      <c r="Q18" s="17">
        <v>0.313827191931208</v>
      </c>
      <c r="R18" s="17"/>
      <c r="S18" s="17">
        <v>0.12819759289498001</v>
      </c>
      <c r="T18" s="17">
        <v>0.25466707861444798</v>
      </c>
      <c r="U18" s="17">
        <v>0.32040772452640898</v>
      </c>
      <c r="V18" s="17">
        <v>0.25296350316956701</v>
      </c>
      <c r="W18" s="17">
        <v>0.20560173816868499</v>
      </c>
      <c r="X18" s="17">
        <v>0.26231242712668201</v>
      </c>
      <c r="Y18" s="17">
        <v>0.25748471030124398</v>
      </c>
      <c r="Z18" s="17">
        <v>0.29597448218417399</v>
      </c>
      <c r="AA18" s="17">
        <v>0.27780879523304702</v>
      </c>
      <c r="AB18" s="17">
        <v>0.263970487459039</v>
      </c>
      <c r="AC18" s="17">
        <v>0.200841910600211</v>
      </c>
      <c r="AD18" s="17">
        <v>0.26307356954893402</v>
      </c>
      <c r="AE18" s="17"/>
      <c r="AF18" s="17">
        <v>0.276003437628357</v>
      </c>
      <c r="AG18" s="17">
        <v>0.197734462247976</v>
      </c>
      <c r="AH18" s="17"/>
      <c r="AI18" s="17">
        <v>0.22526246804167399</v>
      </c>
      <c r="AJ18" s="17">
        <v>0.24977307699534801</v>
      </c>
      <c r="AK18" s="17"/>
      <c r="AL18" s="17">
        <v>0.294029670962345</v>
      </c>
      <c r="AM18" s="17">
        <v>0.238214524941077</v>
      </c>
      <c r="AN18" s="17"/>
      <c r="AO18" s="17">
        <v>0.271476029986226</v>
      </c>
      <c r="AP18" s="17">
        <v>0.23416358587879499</v>
      </c>
    </row>
    <row r="19" spans="2:42" x14ac:dyDescent="0.35">
      <c r="B19" s="18" t="s">
        <v>75</v>
      </c>
      <c r="C19" s="19">
        <v>9.8723028516654009E-3</v>
      </c>
      <c r="D19" s="19">
        <v>5.6317763196121404E-3</v>
      </c>
      <c r="E19" s="19">
        <v>1.4083917961939901E-2</v>
      </c>
      <c r="F19" s="19"/>
      <c r="G19" s="19">
        <v>1.44892366302459E-2</v>
      </c>
      <c r="H19" s="19">
        <v>1.08367389754293E-2</v>
      </c>
      <c r="I19" s="19">
        <v>6.3871100887266299E-3</v>
      </c>
      <c r="J19" s="19">
        <v>1.09237899198874E-2</v>
      </c>
      <c r="K19" s="19">
        <v>4.5321241712029496E-3</v>
      </c>
      <c r="L19" s="19">
        <v>1.1561868252961301E-2</v>
      </c>
      <c r="M19" s="19"/>
      <c r="N19" s="19">
        <v>3.1307293584331699E-3</v>
      </c>
      <c r="O19" s="19">
        <v>1.30235123281046E-2</v>
      </c>
      <c r="P19" s="19">
        <v>1.24264986020978E-2</v>
      </c>
      <c r="Q19" s="19">
        <v>1.04195040741935E-2</v>
      </c>
      <c r="R19" s="19"/>
      <c r="S19" s="19">
        <v>4.8172950896195601E-3</v>
      </c>
      <c r="T19" s="19">
        <v>1.6398388801188501E-2</v>
      </c>
      <c r="U19" s="19">
        <v>1.5051819624757301E-2</v>
      </c>
      <c r="V19" s="19">
        <v>1.8450349919563999E-2</v>
      </c>
      <c r="W19" s="19">
        <v>4.1538357195259699E-3</v>
      </c>
      <c r="X19" s="19">
        <v>1.1662323052611299E-2</v>
      </c>
      <c r="Y19" s="19">
        <v>7.7179381969356602E-3</v>
      </c>
      <c r="Z19" s="19">
        <v>8.9080038630016695E-3</v>
      </c>
      <c r="AA19" s="19">
        <v>1.04327455155581E-2</v>
      </c>
      <c r="AB19" s="19">
        <v>3.76787243668859E-3</v>
      </c>
      <c r="AC19" s="19">
        <v>0</v>
      </c>
      <c r="AD19" s="19">
        <v>1.3312772491707E-2</v>
      </c>
      <c r="AE19" s="19"/>
      <c r="AF19" s="19">
        <v>9.2809638126858697E-3</v>
      </c>
      <c r="AG19" s="19">
        <v>9.2123950980857999E-3</v>
      </c>
      <c r="AH19" s="19"/>
      <c r="AI19" s="19">
        <v>8.4009855965984197E-3</v>
      </c>
      <c r="AJ19" s="19">
        <v>1.0535619719373199E-2</v>
      </c>
      <c r="AK19" s="19"/>
      <c r="AL19" s="19">
        <v>8.8040048301127605E-3</v>
      </c>
      <c r="AM19" s="19">
        <v>9.9534887172822595E-3</v>
      </c>
      <c r="AN19" s="19"/>
      <c r="AO19" s="19">
        <v>1.24507349001049E-2</v>
      </c>
      <c r="AP19" s="19">
        <v>9.1693702168739698E-3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1.09758603162377E-2</v>
      </c>
      <c r="D9" s="17">
        <v>1.47889428570969E-2</v>
      </c>
      <c r="E9" s="17">
        <v>6.7222959058026999E-3</v>
      </c>
      <c r="F9" s="17"/>
      <c r="G9" s="17">
        <v>2.1411586808951E-2</v>
      </c>
      <c r="H9" s="17">
        <v>2.5075877785091599E-2</v>
      </c>
      <c r="I9" s="17">
        <v>1.23037793159418E-2</v>
      </c>
      <c r="J9" s="17">
        <v>9.4381752328174997E-3</v>
      </c>
      <c r="K9" s="17">
        <v>0</v>
      </c>
      <c r="L9" s="17">
        <v>0</v>
      </c>
      <c r="M9" s="17"/>
      <c r="N9" s="17">
        <v>1.7282239296484099E-2</v>
      </c>
      <c r="O9" s="17">
        <v>6.3653880368882004E-3</v>
      </c>
      <c r="P9" s="17">
        <v>7.8635141400590202E-3</v>
      </c>
      <c r="Q9" s="17">
        <v>1.1838924330976599E-2</v>
      </c>
      <c r="R9" s="17"/>
      <c r="S9" s="17">
        <v>3.2900661324663398E-2</v>
      </c>
      <c r="T9" s="17">
        <v>5.8080890056942201E-3</v>
      </c>
      <c r="U9" s="17">
        <v>0</v>
      </c>
      <c r="V9" s="17">
        <v>1.6163264054373901E-2</v>
      </c>
      <c r="W9" s="17">
        <v>5.78897941388008E-3</v>
      </c>
      <c r="X9" s="17">
        <v>1.64794207076055E-2</v>
      </c>
      <c r="Y9" s="17">
        <v>0</v>
      </c>
      <c r="Z9" s="17">
        <v>2.48604812732891E-2</v>
      </c>
      <c r="AA9" s="17">
        <v>8.6935375876091205E-3</v>
      </c>
      <c r="AB9" s="17">
        <v>0</v>
      </c>
      <c r="AC9" s="17">
        <v>6.50332511137289E-3</v>
      </c>
      <c r="AD9" s="17">
        <v>0</v>
      </c>
      <c r="AE9" s="17"/>
      <c r="AF9" s="17">
        <v>1.1430873712052999E-2</v>
      </c>
      <c r="AG9" s="17">
        <v>1.0458882074927499E-2</v>
      </c>
      <c r="AH9" s="17"/>
      <c r="AI9" s="17">
        <v>2.1070843351089101E-2</v>
      </c>
      <c r="AJ9" s="17">
        <v>6.4247191512848498E-3</v>
      </c>
      <c r="AK9" s="17"/>
      <c r="AL9" s="17">
        <v>9.5642756245849607E-3</v>
      </c>
      <c r="AM9" s="17">
        <v>1.10831344314858E-2</v>
      </c>
      <c r="AN9" s="17"/>
      <c r="AO9" s="17">
        <v>7.7502453741548002E-3</v>
      </c>
      <c r="AP9" s="17">
        <v>1.1855228074419801E-2</v>
      </c>
    </row>
    <row r="10" spans="2:42" x14ac:dyDescent="0.35">
      <c r="B10" s="18" t="s">
        <v>144</v>
      </c>
      <c r="C10" s="17">
        <v>1.34056167724904E-2</v>
      </c>
      <c r="D10" s="17">
        <v>1.8219284711915602E-2</v>
      </c>
      <c r="E10" s="17">
        <v>8.8032102548577292E-3</v>
      </c>
      <c r="F10" s="17"/>
      <c r="G10" s="17">
        <v>1.7014194171987001E-2</v>
      </c>
      <c r="H10" s="17">
        <v>3.4100129942905198E-2</v>
      </c>
      <c r="I10" s="17">
        <v>2.3735898427172698E-2</v>
      </c>
      <c r="J10" s="17">
        <v>1.7557873329586699E-3</v>
      </c>
      <c r="K10" s="17">
        <v>1.9094826139822601E-3</v>
      </c>
      <c r="L10" s="17">
        <v>2.8416286856489501E-3</v>
      </c>
      <c r="M10" s="17"/>
      <c r="N10" s="17">
        <v>1.27234333248794E-2</v>
      </c>
      <c r="O10" s="17">
        <v>1.5199578356460399E-2</v>
      </c>
      <c r="P10" s="17">
        <v>1.92033345797183E-2</v>
      </c>
      <c r="Q10" s="17">
        <v>7.3557966839663397E-3</v>
      </c>
      <c r="R10" s="17"/>
      <c r="S10" s="17">
        <v>3.6762222742190501E-2</v>
      </c>
      <c r="T10" s="17">
        <v>0</v>
      </c>
      <c r="U10" s="17">
        <v>5.5391527653007797E-3</v>
      </c>
      <c r="V10" s="17">
        <v>1.1592886593104699E-2</v>
      </c>
      <c r="W10" s="17">
        <v>1.8994772102710202E-2</v>
      </c>
      <c r="X10" s="17">
        <v>3.3107140721233101E-3</v>
      </c>
      <c r="Y10" s="17">
        <v>1.20793179149528E-2</v>
      </c>
      <c r="Z10" s="17">
        <v>1.7805597286625501E-2</v>
      </c>
      <c r="AA10" s="17">
        <v>1.6635836045519901E-2</v>
      </c>
      <c r="AB10" s="17">
        <v>7.4987822888670404E-3</v>
      </c>
      <c r="AC10" s="17">
        <v>0</v>
      </c>
      <c r="AD10" s="17">
        <v>3.2134504471833303E-2</v>
      </c>
      <c r="AE10" s="17"/>
      <c r="AF10" s="17">
        <v>1.42995569459474E-2</v>
      </c>
      <c r="AG10" s="17">
        <v>1.23177119638947E-2</v>
      </c>
      <c r="AH10" s="17"/>
      <c r="AI10" s="17">
        <v>2.2110115854030599E-2</v>
      </c>
      <c r="AJ10" s="17">
        <v>9.4813502379627601E-3</v>
      </c>
      <c r="AK10" s="17"/>
      <c r="AL10" s="17">
        <v>9.6779300565611095E-3</v>
      </c>
      <c r="AM10" s="17">
        <v>1.36889042696828E-2</v>
      </c>
      <c r="AN10" s="17"/>
      <c r="AO10" s="17">
        <v>1.3960300004230399E-2</v>
      </c>
      <c r="AP10" s="17">
        <v>1.32543989244973E-2</v>
      </c>
    </row>
    <row r="11" spans="2:42" x14ac:dyDescent="0.35">
      <c r="B11" s="18" t="s">
        <v>145</v>
      </c>
      <c r="C11" s="17">
        <v>3.4213595165932899E-2</v>
      </c>
      <c r="D11" s="17">
        <v>4.5316934679289302E-2</v>
      </c>
      <c r="E11" s="17">
        <v>2.30471918410722E-2</v>
      </c>
      <c r="F11" s="17"/>
      <c r="G11" s="17">
        <v>6.5639391151157994E-2</v>
      </c>
      <c r="H11" s="17">
        <v>6.7024303569351198E-2</v>
      </c>
      <c r="I11" s="17">
        <v>5.6309444579260702E-2</v>
      </c>
      <c r="J11" s="17">
        <v>2.1758225190952E-2</v>
      </c>
      <c r="K11" s="17">
        <v>2.1588054855877499E-3</v>
      </c>
      <c r="L11" s="17">
        <v>0</v>
      </c>
      <c r="M11" s="17"/>
      <c r="N11" s="17">
        <v>5.5495256812748202E-2</v>
      </c>
      <c r="O11" s="17">
        <v>2.2366122270287898E-2</v>
      </c>
      <c r="P11" s="17">
        <v>3.3834781266600403E-2</v>
      </c>
      <c r="Q11" s="17">
        <v>2.2935807160780999E-2</v>
      </c>
      <c r="R11" s="17"/>
      <c r="S11" s="17">
        <v>5.9774619267376899E-2</v>
      </c>
      <c r="T11" s="17">
        <v>1.6587839456260699E-2</v>
      </c>
      <c r="U11" s="17">
        <v>2.1863141046742099E-2</v>
      </c>
      <c r="V11" s="17">
        <v>2.3542602982602599E-2</v>
      </c>
      <c r="W11" s="17">
        <v>2.9134979307977201E-2</v>
      </c>
      <c r="X11" s="17">
        <v>6.1158048331626497E-2</v>
      </c>
      <c r="Y11" s="17">
        <v>4.0161822063547799E-2</v>
      </c>
      <c r="Z11" s="17">
        <v>1.0004322165257601E-2</v>
      </c>
      <c r="AA11" s="17">
        <v>3.3425210126762202E-2</v>
      </c>
      <c r="AB11" s="17">
        <v>2.2643343417562699E-2</v>
      </c>
      <c r="AC11" s="17">
        <v>4.0073977070291401E-2</v>
      </c>
      <c r="AD11" s="17">
        <v>3.15120623248554E-2</v>
      </c>
      <c r="AE11" s="17"/>
      <c r="AF11" s="17">
        <v>3.9809647306759198E-2</v>
      </c>
      <c r="AG11" s="17">
        <v>2.6963271438670802E-2</v>
      </c>
      <c r="AH11" s="17"/>
      <c r="AI11" s="17">
        <v>6.0675066912511198E-2</v>
      </c>
      <c r="AJ11" s="17">
        <v>2.2283917529494601E-2</v>
      </c>
      <c r="AK11" s="17"/>
      <c r="AL11" s="17">
        <v>4.2875007042737799E-2</v>
      </c>
      <c r="AM11" s="17">
        <v>3.3555366650578497E-2</v>
      </c>
      <c r="AN11" s="17"/>
      <c r="AO11" s="17">
        <v>3.7750152929838403E-2</v>
      </c>
      <c r="AP11" s="17">
        <v>3.3249458116605297E-2</v>
      </c>
    </row>
    <row r="12" spans="2:42" x14ac:dyDescent="0.35">
      <c r="B12" s="18" t="s">
        <v>146</v>
      </c>
      <c r="C12" s="17">
        <v>1.97864213390136E-2</v>
      </c>
      <c r="D12" s="17">
        <v>2.2280243847975199E-2</v>
      </c>
      <c r="E12" s="17">
        <v>1.7495149023321901E-2</v>
      </c>
      <c r="F12" s="17"/>
      <c r="G12" s="17">
        <v>3.56877107518625E-2</v>
      </c>
      <c r="H12" s="17">
        <v>4.7708825150819402E-2</v>
      </c>
      <c r="I12" s="17">
        <v>2.8841601554986999E-2</v>
      </c>
      <c r="J12" s="17">
        <v>0</v>
      </c>
      <c r="K12" s="17">
        <v>4.0628403562361802E-3</v>
      </c>
      <c r="L12" s="17">
        <v>5.5750017991787401E-3</v>
      </c>
      <c r="M12" s="17"/>
      <c r="N12" s="17">
        <v>2.83571124875815E-2</v>
      </c>
      <c r="O12" s="17">
        <v>1.55510831014783E-2</v>
      </c>
      <c r="P12" s="17">
        <v>2.3102982854752901E-2</v>
      </c>
      <c r="Q12" s="17">
        <v>1.22744243652834E-2</v>
      </c>
      <c r="R12" s="17"/>
      <c r="S12" s="17">
        <v>2.4287536278457599E-2</v>
      </c>
      <c r="T12" s="17">
        <v>1.2401316974815601E-2</v>
      </c>
      <c r="U12" s="17">
        <v>1.4325045360120799E-2</v>
      </c>
      <c r="V12" s="17">
        <v>3.9456440374115102E-2</v>
      </c>
      <c r="W12" s="17">
        <v>1.4138724928922101E-2</v>
      </c>
      <c r="X12" s="17">
        <v>1.5792526304324501E-2</v>
      </c>
      <c r="Y12" s="17">
        <v>1.7449389845232401E-2</v>
      </c>
      <c r="Z12" s="17">
        <v>3.3607652388786102E-2</v>
      </c>
      <c r="AA12" s="17">
        <v>1.5926088103854302E-2</v>
      </c>
      <c r="AB12" s="17">
        <v>2.0961320260110501E-2</v>
      </c>
      <c r="AC12" s="17">
        <v>1.70981449767761E-2</v>
      </c>
      <c r="AD12" s="17">
        <v>1.4447495367086E-2</v>
      </c>
      <c r="AE12" s="17"/>
      <c r="AF12" s="17">
        <v>2.20557999702366E-2</v>
      </c>
      <c r="AG12" s="17">
        <v>1.68985205953417E-2</v>
      </c>
      <c r="AH12" s="17"/>
      <c r="AI12" s="17">
        <v>2.50119441777245E-2</v>
      </c>
      <c r="AJ12" s="17">
        <v>1.7430588543896099E-2</v>
      </c>
      <c r="AK12" s="17"/>
      <c r="AL12" s="17">
        <v>2.1987317113960701E-2</v>
      </c>
      <c r="AM12" s="17">
        <v>1.96191631161051E-2</v>
      </c>
      <c r="AN12" s="17"/>
      <c r="AO12" s="17">
        <v>2.33209935243863E-2</v>
      </c>
      <c r="AP12" s="17">
        <v>1.8822825598482799E-2</v>
      </c>
    </row>
    <row r="13" spans="2:42" x14ac:dyDescent="0.35">
      <c r="B13" s="18" t="s">
        <v>147</v>
      </c>
      <c r="C13" s="17">
        <v>2.2414408217076201E-2</v>
      </c>
      <c r="D13" s="17">
        <v>2.3968191316513E-2</v>
      </c>
      <c r="E13" s="17">
        <v>2.04331972700297E-2</v>
      </c>
      <c r="F13" s="17"/>
      <c r="G13" s="17">
        <v>3.7530402017892699E-2</v>
      </c>
      <c r="H13" s="17">
        <v>5.8771755062756899E-2</v>
      </c>
      <c r="I13" s="17">
        <v>1.5957935352537801E-2</v>
      </c>
      <c r="J13" s="17">
        <v>1.03659475662599E-2</v>
      </c>
      <c r="K13" s="17">
        <v>1.42735824149922E-2</v>
      </c>
      <c r="L13" s="17">
        <v>3.0902079922682899E-3</v>
      </c>
      <c r="M13" s="17"/>
      <c r="N13" s="17">
        <v>2.8698268861385198E-2</v>
      </c>
      <c r="O13" s="17">
        <v>1.6698471255814799E-2</v>
      </c>
      <c r="P13" s="17">
        <v>1.9705891821916802E-2</v>
      </c>
      <c r="Q13" s="17">
        <v>2.4247145115620799E-2</v>
      </c>
      <c r="R13" s="17"/>
      <c r="S13" s="17">
        <v>3.9241044431196498E-2</v>
      </c>
      <c r="T13" s="17">
        <v>2.16955859950035E-2</v>
      </c>
      <c r="U13" s="17">
        <v>9.3880863402459203E-3</v>
      </c>
      <c r="V13" s="17">
        <v>1.7961764076099101E-2</v>
      </c>
      <c r="W13" s="17">
        <v>7.4984690151343701E-3</v>
      </c>
      <c r="X13" s="17">
        <v>3.03423472571702E-2</v>
      </c>
      <c r="Y13" s="17">
        <v>1.69883874065033E-2</v>
      </c>
      <c r="Z13" s="17">
        <v>1.48370867336469E-2</v>
      </c>
      <c r="AA13" s="17">
        <v>2.6866502800916899E-2</v>
      </c>
      <c r="AB13" s="17">
        <v>1.4471985869060001E-2</v>
      </c>
      <c r="AC13" s="17">
        <v>3.5723757224040101E-2</v>
      </c>
      <c r="AD13" s="17">
        <v>1.6202580321477901E-2</v>
      </c>
      <c r="AE13" s="17"/>
      <c r="AF13" s="17">
        <v>2.6240897776527199E-2</v>
      </c>
      <c r="AG13" s="17">
        <v>1.7448075806222998E-2</v>
      </c>
      <c r="AH13" s="17"/>
      <c r="AI13" s="17">
        <v>2.6154149844801002E-2</v>
      </c>
      <c r="AJ13" s="17">
        <v>2.07284131035167E-2</v>
      </c>
      <c r="AK13" s="17"/>
      <c r="AL13" s="17">
        <v>4.02848795282333E-2</v>
      </c>
      <c r="AM13" s="17">
        <v>2.1056332424453299E-2</v>
      </c>
      <c r="AN13" s="17"/>
      <c r="AO13" s="17">
        <v>2.8748193598259E-2</v>
      </c>
      <c r="AP13" s="17">
        <v>2.06876904434228E-2</v>
      </c>
    </row>
    <row r="14" spans="2:42" x14ac:dyDescent="0.35">
      <c r="B14" s="18" t="s">
        <v>148</v>
      </c>
      <c r="C14" s="17">
        <v>1.6313975874738599E-2</v>
      </c>
      <c r="D14" s="17">
        <v>2.01033974980587E-2</v>
      </c>
      <c r="E14" s="17">
        <v>1.27326303060571E-2</v>
      </c>
      <c r="F14" s="17"/>
      <c r="G14" s="17">
        <v>3.0563581820523902E-2</v>
      </c>
      <c r="H14" s="17">
        <v>3.3094249822731903E-2</v>
      </c>
      <c r="I14" s="17">
        <v>1.82006910712358E-2</v>
      </c>
      <c r="J14" s="17">
        <v>1.14527160228306E-2</v>
      </c>
      <c r="K14" s="17">
        <v>7.2191503811621502E-3</v>
      </c>
      <c r="L14" s="17">
        <v>1.5784102543837399E-3</v>
      </c>
      <c r="M14" s="17"/>
      <c r="N14" s="17">
        <v>1.6046607155324102E-2</v>
      </c>
      <c r="O14" s="17">
        <v>8.9065120715605805E-3</v>
      </c>
      <c r="P14" s="17">
        <v>3.2447596862899997E-2</v>
      </c>
      <c r="Q14" s="17">
        <v>1.0316553037355E-2</v>
      </c>
      <c r="R14" s="17"/>
      <c r="S14" s="17">
        <v>1.6933213928187502E-2</v>
      </c>
      <c r="T14" s="17">
        <v>2.4041035216419E-2</v>
      </c>
      <c r="U14" s="17">
        <v>1.0212041045038501E-2</v>
      </c>
      <c r="V14" s="17">
        <v>1.9439391085091299E-2</v>
      </c>
      <c r="W14" s="17">
        <v>1.5239753391779701E-2</v>
      </c>
      <c r="X14" s="17">
        <v>7.4103930379642198E-3</v>
      </c>
      <c r="Y14" s="17">
        <v>4.5547856933213704E-3</v>
      </c>
      <c r="Z14" s="17">
        <v>2.7043144054191701E-2</v>
      </c>
      <c r="AA14" s="17">
        <v>2.2571385744235801E-2</v>
      </c>
      <c r="AB14" s="17">
        <v>1.5516989958004599E-2</v>
      </c>
      <c r="AC14" s="17">
        <v>1.54104574922492E-2</v>
      </c>
      <c r="AD14" s="17">
        <v>1.41808251854375E-2</v>
      </c>
      <c r="AE14" s="17"/>
      <c r="AF14" s="17">
        <v>1.63712812144419E-2</v>
      </c>
      <c r="AG14" s="17">
        <v>1.6381060761867398E-2</v>
      </c>
      <c r="AH14" s="17"/>
      <c r="AI14" s="17">
        <v>2.1025083754758801E-2</v>
      </c>
      <c r="AJ14" s="17">
        <v>1.41900577927297E-2</v>
      </c>
      <c r="AK14" s="17"/>
      <c r="AL14" s="17">
        <v>3.6783449858995898E-2</v>
      </c>
      <c r="AM14" s="17">
        <v>1.47583875177383E-2</v>
      </c>
      <c r="AN14" s="17"/>
      <c r="AO14" s="17">
        <v>2.05801453402852E-2</v>
      </c>
      <c r="AP14" s="17">
        <v>1.5150931944727599E-2</v>
      </c>
    </row>
    <row r="15" spans="2:42" x14ac:dyDescent="0.35">
      <c r="B15" s="18" t="s">
        <v>149</v>
      </c>
      <c r="C15" s="17">
        <v>1.54244613076336E-2</v>
      </c>
      <c r="D15" s="17">
        <v>1.7227125789297301E-2</v>
      </c>
      <c r="E15" s="17">
        <v>1.2334508822907E-2</v>
      </c>
      <c r="F15" s="17"/>
      <c r="G15" s="17">
        <v>3.7717145284190602E-2</v>
      </c>
      <c r="H15" s="17">
        <v>1.6834495252220201E-2</v>
      </c>
      <c r="I15" s="17">
        <v>1.9025685961097001E-2</v>
      </c>
      <c r="J15" s="17">
        <v>1.15245187803046E-2</v>
      </c>
      <c r="K15" s="17">
        <v>8.24525808333707E-3</v>
      </c>
      <c r="L15" s="17">
        <v>4.4085525883854303E-3</v>
      </c>
      <c r="M15" s="17"/>
      <c r="N15" s="17">
        <v>1.7102450426585598E-2</v>
      </c>
      <c r="O15" s="17">
        <v>1.22608332929478E-2</v>
      </c>
      <c r="P15" s="17">
        <v>2.48360375375823E-2</v>
      </c>
      <c r="Q15" s="17">
        <v>7.4329530925210498E-3</v>
      </c>
      <c r="R15" s="17"/>
      <c r="S15" s="17">
        <v>5.0874860124441E-3</v>
      </c>
      <c r="T15" s="17">
        <v>2.3525500082082498E-2</v>
      </c>
      <c r="U15" s="17">
        <v>0</v>
      </c>
      <c r="V15" s="17">
        <v>1.5877313287143199E-2</v>
      </c>
      <c r="W15" s="17">
        <v>1.9471359860661602E-2</v>
      </c>
      <c r="X15" s="17">
        <v>3.1871569265043101E-2</v>
      </c>
      <c r="Y15" s="17">
        <v>1.8684988255154099E-2</v>
      </c>
      <c r="Z15" s="17">
        <v>0</v>
      </c>
      <c r="AA15" s="17">
        <v>2.3223801235192201E-2</v>
      </c>
      <c r="AB15" s="17">
        <v>1.84609247827793E-2</v>
      </c>
      <c r="AC15" s="17">
        <v>5.5363429888281596E-3</v>
      </c>
      <c r="AD15" s="17">
        <v>0</v>
      </c>
      <c r="AE15" s="17"/>
      <c r="AF15" s="17">
        <v>1.4191938294006E-2</v>
      </c>
      <c r="AG15" s="17">
        <v>1.7224606544015E-2</v>
      </c>
      <c r="AH15" s="17"/>
      <c r="AI15" s="17">
        <v>1.8820794060403101E-2</v>
      </c>
      <c r="AJ15" s="17">
        <v>1.3893285896279001E-2</v>
      </c>
      <c r="AK15" s="17"/>
      <c r="AL15" s="17">
        <v>1.8396117071296601E-2</v>
      </c>
      <c r="AM15" s="17">
        <v>1.5198628777177699E-2</v>
      </c>
      <c r="AN15" s="17"/>
      <c r="AO15" s="17">
        <v>1.05935908083271E-2</v>
      </c>
      <c r="AP15" s="17">
        <v>1.6741454140727301E-2</v>
      </c>
    </row>
    <row r="16" spans="2:42" x14ac:dyDescent="0.35">
      <c r="B16" s="18" t="s">
        <v>150</v>
      </c>
      <c r="C16" s="17">
        <v>1.06619081054593E-2</v>
      </c>
      <c r="D16" s="17">
        <v>1.28168316276624E-2</v>
      </c>
      <c r="E16" s="17">
        <v>8.6353498711502791E-3</v>
      </c>
      <c r="F16" s="17"/>
      <c r="G16" s="17">
        <v>1.86580044055864E-2</v>
      </c>
      <c r="H16" s="17">
        <v>1.8402496707843899E-2</v>
      </c>
      <c r="I16" s="17">
        <v>1.5371823701504601E-2</v>
      </c>
      <c r="J16" s="17">
        <v>1.03519982166527E-2</v>
      </c>
      <c r="K16" s="17">
        <v>3.8068050214032098E-3</v>
      </c>
      <c r="L16" s="17">
        <v>0</v>
      </c>
      <c r="M16" s="17"/>
      <c r="N16" s="17">
        <v>9.0418008280372508E-3</v>
      </c>
      <c r="O16" s="17">
        <v>8.4381473508258597E-3</v>
      </c>
      <c r="P16" s="17">
        <v>1.6152836475306201E-2</v>
      </c>
      <c r="Q16" s="17">
        <v>1.00315119448287E-2</v>
      </c>
      <c r="R16" s="17"/>
      <c r="S16" s="17">
        <v>1.6910388911346899E-2</v>
      </c>
      <c r="T16" s="17">
        <v>5.1883694350152E-3</v>
      </c>
      <c r="U16" s="17">
        <v>9.6331177468043892E-3</v>
      </c>
      <c r="V16" s="17">
        <v>1.30166298818225E-2</v>
      </c>
      <c r="W16" s="17">
        <v>1.55542736081636E-2</v>
      </c>
      <c r="X16" s="17">
        <v>1.1398431551934899E-2</v>
      </c>
      <c r="Y16" s="17">
        <v>6.7595991936432002E-3</v>
      </c>
      <c r="Z16" s="17">
        <v>9.5229704285361705E-3</v>
      </c>
      <c r="AA16" s="17">
        <v>9.1832155353480903E-3</v>
      </c>
      <c r="AB16" s="17">
        <v>7.6851921661100697E-3</v>
      </c>
      <c r="AC16" s="17">
        <v>5.8585487694030802E-3</v>
      </c>
      <c r="AD16" s="17">
        <v>2.1562874829495499E-2</v>
      </c>
      <c r="AE16" s="17"/>
      <c r="AF16" s="17">
        <v>1.10877786247617E-2</v>
      </c>
      <c r="AG16" s="17">
        <v>1.0181485719016401E-2</v>
      </c>
      <c r="AH16" s="17"/>
      <c r="AI16" s="17">
        <v>6.7943999478817596E-3</v>
      </c>
      <c r="AJ16" s="17">
        <v>1.24055044563374E-2</v>
      </c>
      <c r="AK16" s="17"/>
      <c r="AL16" s="17">
        <v>9.9277526055851807E-3</v>
      </c>
      <c r="AM16" s="17">
        <v>1.0717700635776E-2</v>
      </c>
      <c r="AN16" s="17"/>
      <c r="AO16" s="17">
        <v>6.9180723088885301E-3</v>
      </c>
      <c r="AP16" s="17">
        <v>1.16825533314224E-2</v>
      </c>
    </row>
    <row r="17" spans="2:42" x14ac:dyDescent="0.35">
      <c r="B17" s="18" t="s">
        <v>151</v>
      </c>
      <c r="C17" s="17">
        <v>3.5600481101491797E-2</v>
      </c>
      <c r="D17" s="17">
        <v>3.57870148686152E-2</v>
      </c>
      <c r="E17" s="17">
        <v>3.5676476348250899E-2</v>
      </c>
      <c r="F17" s="17"/>
      <c r="G17" s="17">
        <v>4.8004880250775303E-2</v>
      </c>
      <c r="H17" s="17">
        <v>5.8634445272823098E-2</v>
      </c>
      <c r="I17" s="17">
        <v>5.0751628903326101E-2</v>
      </c>
      <c r="J17" s="17">
        <v>3.5997687607026603E-2</v>
      </c>
      <c r="K17" s="17">
        <v>1.4620687787209799E-2</v>
      </c>
      <c r="L17" s="17">
        <v>9.8875537915709792E-3</v>
      </c>
      <c r="M17" s="17"/>
      <c r="N17" s="17">
        <v>3.7150052106614803E-2</v>
      </c>
      <c r="O17" s="17">
        <v>3.6727709891455601E-2</v>
      </c>
      <c r="P17" s="17">
        <v>4.42474926370739E-2</v>
      </c>
      <c r="Q17" s="17">
        <v>2.5621432376157601E-2</v>
      </c>
      <c r="R17" s="17"/>
      <c r="S17" s="17">
        <v>4.7559483511120999E-2</v>
      </c>
      <c r="T17" s="17">
        <v>2.9372828441873399E-2</v>
      </c>
      <c r="U17" s="17">
        <v>8.4763968705176603E-3</v>
      </c>
      <c r="V17" s="17">
        <v>3.2207799881630098E-2</v>
      </c>
      <c r="W17" s="17">
        <v>4.78166109772988E-2</v>
      </c>
      <c r="X17" s="17">
        <v>3.0300099764191998E-2</v>
      </c>
      <c r="Y17" s="17">
        <v>6.3054767350535196E-2</v>
      </c>
      <c r="Z17" s="17">
        <v>2.69880632344262E-2</v>
      </c>
      <c r="AA17" s="17">
        <v>3.1864049121148E-2</v>
      </c>
      <c r="AB17" s="17">
        <v>3.19944972272403E-2</v>
      </c>
      <c r="AC17" s="17">
        <v>4.9592746021494299E-2</v>
      </c>
      <c r="AD17" s="17">
        <v>1.6128859123009699E-2</v>
      </c>
      <c r="AE17" s="17"/>
      <c r="AF17" s="17">
        <v>4.0556808576112803E-2</v>
      </c>
      <c r="AG17" s="17">
        <v>2.92258991117527E-2</v>
      </c>
      <c r="AH17" s="17"/>
      <c r="AI17" s="17">
        <v>3.3601025948423603E-2</v>
      </c>
      <c r="AJ17" s="17">
        <v>3.65018994221755E-2</v>
      </c>
      <c r="AK17" s="17"/>
      <c r="AL17" s="17">
        <v>3.9314479945315298E-2</v>
      </c>
      <c r="AM17" s="17">
        <v>3.53182338212829E-2</v>
      </c>
      <c r="AN17" s="17"/>
      <c r="AO17" s="17">
        <v>3.5206198893025897E-2</v>
      </c>
      <c r="AP17" s="17">
        <v>3.5707970392053499E-2</v>
      </c>
    </row>
    <row r="18" spans="2:42" x14ac:dyDescent="0.35">
      <c r="B18" s="18" t="s">
        <v>152</v>
      </c>
      <c r="C18" s="17">
        <v>0.79867178067909705</v>
      </c>
      <c r="D18" s="17">
        <v>0.76713792203736197</v>
      </c>
      <c r="E18" s="17">
        <v>0.83125196559202796</v>
      </c>
      <c r="F18" s="17"/>
      <c r="G18" s="17">
        <v>0.65267782129509</v>
      </c>
      <c r="H18" s="17">
        <v>0.61546295271319895</v>
      </c>
      <c r="I18" s="17">
        <v>0.73763488550355805</v>
      </c>
      <c r="J18" s="17">
        <v>0.87004346769504604</v>
      </c>
      <c r="K18" s="17">
        <v>0.92699017329932498</v>
      </c>
      <c r="L18" s="17">
        <v>0.95173522158132895</v>
      </c>
      <c r="M18" s="17"/>
      <c r="N18" s="17">
        <v>0.761845796607305</v>
      </c>
      <c r="O18" s="17">
        <v>0.83663689244096395</v>
      </c>
      <c r="P18" s="17">
        <v>0.75156550062078098</v>
      </c>
      <c r="Q18" s="17">
        <v>0.84190189137942795</v>
      </c>
      <c r="R18" s="17"/>
      <c r="S18" s="17">
        <v>0.69048225201564695</v>
      </c>
      <c r="T18" s="17">
        <v>0.82081291184959104</v>
      </c>
      <c r="U18" s="17">
        <v>0.89676210777296705</v>
      </c>
      <c r="V18" s="17">
        <v>0.78430188345995</v>
      </c>
      <c r="W18" s="17">
        <v>0.80764268461258804</v>
      </c>
      <c r="X18" s="17">
        <v>0.77558211726566195</v>
      </c>
      <c r="Y18" s="17">
        <v>0.80411681422953496</v>
      </c>
      <c r="Z18" s="17">
        <v>0.81186348207215397</v>
      </c>
      <c r="AA18" s="17">
        <v>0.79742872164380796</v>
      </c>
      <c r="AB18" s="17">
        <v>0.84432767006726095</v>
      </c>
      <c r="AC18" s="17">
        <v>0.80993861421176905</v>
      </c>
      <c r="AD18" s="17">
        <v>0.85383079837680498</v>
      </c>
      <c r="AE18" s="17"/>
      <c r="AF18" s="17">
        <v>0.78395295087862804</v>
      </c>
      <c r="AG18" s="17">
        <v>0.81830145188518499</v>
      </c>
      <c r="AH18" s="17"/>
      <c r="AI18" s="17">
        <v>0.74961882384837997</v>
      </c>
      <c r="AJ18" s="17">
        <v>0.82078642221184706</v>
      </c>
      <c r="AK18" s="17"/>
      <c r="AL18" s="17">
        <v>0.75106539199766997</v>
      </c>
      <c r="AM18" s="17">
        <v>0.80228965302933997</v>
      </c>
      <c r="AN18" s="17"/>
      <c r="AO18" s="17">
        <v>0.79520194186124304</v>
      </c>
      <c r="AP18" s="17">
        <v>0.79961772879667903</v>
      </c>
    </row>
    <row r="19" spans="2:42" x14ac:dyDescent="0.35">
      <c r="B19" s="18" t="s">
        <v>75</v>
      </c>
      <c r="C19" s="19">
        <v>2.25314911208284E-2</v>
      </c>
      <c r="D19" s="19">
        <v>2.23541107662142E-2</v>
      </c>
      <c r="E19" s="19">
        <v>2.28680247645222E-2</v>
      </c>
      <c r="F19" s="19"/>
      <c r="G19" s="19">
        <v>3.5095282041982402E-2</v>
      </c>
      <c r="H19" s="19">
        <v>2.4890468720257498E-2</v>
      </c>
      <c r="I19" s="19">
        <v>2.18666256293789E-2</v>
      </c>
      <c r="J19" s="19">
        <v>1.7311476355152001E-2</v>
      </c>
      <c r="K19" s="19">
        <v>1.67132145567645E-2</v>
      </c>
      <c r="L19" s="19">
        <v>2.08834233072345E-2</v>
      </c>
      <c r="M19" s="19"/>
      <c r="N19" s="19">
        <v>1.6256982093054501E-2</v>
      </c>
      <c r="O19" s="19">
        <v>2.0849261931316601E-2</v>
      </c>
      <c r="P19" s="19">
        <v>2.7040031203309299E-2</v>
      </c>
      <c r="Q19" s="19">
        <v>2.6043560513082001E-2</v>
      </c>
      <c r="R19" s="19"/>
      <c r="S19" s="19">
        <v>3.0061091577368401E-2</v>
      </c>
      <c r="T19" s="19">
        <v>4.0566523543244401E-2</v>
      </c>
      <c r="U19" s="19">
        <v>2.3800911052262601E-2</v>
      </c>
      <c r="V19" s="19">
        <v>2.64400243240672E-2</v>
      </c>
      <c r="W19" s="19">
        <v>1.8719392780884098E-2</v>
      </c>
      <c r="X19" s="19">
        <v>1.63543324423535E-2</v>
      </c>
      <c r="Y19" s="19">
        <v>1.6150128047574399E-2</v>
      </c>
      <c r="Z19" s="19">
        <v>2.34672003630867E-2</v>
      </c>
      <c r="AA19" s="19">
        <v>1.41816520556054E-2</v>
      </c>
      <c r="AB19" s="19">
        <v>1.6439293963004101E-2</v>
      </c>
      <c r="AC19" s="19">
        <v>1.42640861337756E-2</v>
      </c>
      <c r="AD19" s="19">
        <v>0</v>
      </c>
      <c r="AE19" s="19"/>
      <c r="AF19" s="19">
        <v>2.0002466700525599E-2</v>
      </c>
      <c r="AG19" s="19">
        <v>2.4599034099105799E-2</v>
      </c>
      <c r="AH19" s="19"/>
      <c r="AI19" s="19">
        <v>1.5117752299996101E-2</v>
      </c>
      <c r="AJ19" s="19">
        <v>2.5873841654475999E-2</v>
      </c>
      <c r="AK19" s="19"/>
      <c r="AL19" s="19">
        <v>2.0123399155059399E-2</v>
      </c>
      <c r="AM19" s="19">
        <v>2.27144953263794E-2</v>
      </c>
      <c r="AN19" s="19"/>
      <c r="AO19" s="19">
        <v>1.9970165357361E-2</v>
      </c>
      <c r="AP19" s="19">
        <v>2.3229760236961602E-2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8.1326138795296907E-3</v>
      </c>
      <c r="D9" s="17">
        <v>8.9986965818394903E-3</v>
      </c>
      <c r="E9" s="17">
        <v>6.7356007676798498E-3</v>
      </c>
      <c r="F9" s="17"/>
      <c r="G9" s="17">
        <v>1.7997707566714299E-2</v>
      </c>
      <c r="H9" s="17">
        <v>2.2489586000128101E-2</v>
      </c>
      <c r="I9" s="17">
        <v>5.0852051587014502E-3</v>
      </c>
      <c r="J9" s="17">
        <v>5.3443507739326501E-3</v>
      </c>
      <c r="K9" s="17">
        <v>0</v>
      </c>
      <c r="L9" s="17">
        <v>0</v>
      </c>
      <c r="M9" s="17"/>
      <c r="N9" s="17">
        <v>1.6535086048465701E-2</v>
      </c>
      <c r="O9" s="17">
        <v>6.5055874333173397E-3</v>
      </c>
      <c r="P9" s="17">
        <v>4.0322176610267197E-3</v>
      </c>
      <c r="Q9" s="17">
        <v>4.4646655965543802E-3</v>
      </c>
      <c r="R9" s="17"/>
      <c r="S9" s="17">
        <v>1.73331681208676E-2</v>
      </c>
      <c r="T9" s="17">
        <v>0</v>
      </c>
      <c r="U9" s="17">
        <v>0</v>
      </c>
      <c r="V9" s="17">
        <v>3.40076858093602E-3</v>
      </c>
      <c r="W9" s="17">
        <v>8.64698087037747E-3</v>
      </c>
      <c r="X9" s="17">
        <v>2.0744566203578702E-2</v>
      </c>
      <c r="Y9" s="17">
        <v>1.2153054605496001E-2</v>
      </c>
      <c r="Z9" s="17">
        <v>1.6919358688196901E-2</v>
      </c>
      <c r="AA9" s="17">
        <v>2.5882565648136699E-3</v>
      </c>
      <c r="AB9" s="17">
        <v>1.10321612962214E-2</v>
      </c>
      <c r="AC9" s="17">
        <v>0</v>
      </c>
      <c r="AD9" s="17">
        <v>0</v>
      </c>
      <c r="AE9" s="17"/>
      <c r="AF9" s="17">
        <v>8.6637749575280195E-3</v>
      </c>
      <c r="AG9" s="17">
        <v>7.4876838382085999E-3</v>
      </c>
      <c r="AH9" s="17"/>
      <c r="AI9" s="17">
        <v>1.4017671741787901E-2</v>
      </c>
      <c r="AJ9" s="17">
        <v>5.4794416054816698E-3</v>
      </c>
      <c r="AK9" s="17"/>
      <c r="AL9" s="17">
        <v>9.5642756245849607E-3</v>
      </c>
      <c r="AM9" s="17">
        <v>8.0238139981314797E-3</v>
      </c>
      <c r="AN9" s="17"/>
      <c r="AO9" s="17">
        <v>7.4230331884041897E-3</v>
      </c>
      <c r="AP9" s="17">
        <v>8.3260599023216499E-3</v>
      </c>
    </row>
    <row r="10" spans="2:42" x14ac:dyDescent="0.35">
      <c r="B10" s="18" t="s">
        <v>144</v>
      </c>
      <c r="C10" s="17">
        <v>1.158011040561E-2</v>
      </c>
      <c r="D10" s="17">
        <v>1.65771560790401E-2</v>
      </c>
      <c r="E10" s="17">
        <v>6.7854364355990496E-3</v>
      </c>
      <c r="F10" s="17"/>
      <c r="G10" s="17">
        <v>2.3028350712476602E-2</v>
      </c>
      <c r="H10" s="17">
        <v>2.3319477004397401E-2</v>
      </c>
      <c r="I10" s="17">
        <v>1.89086036223702E-2</v>
      </c>
      <c r="J10" s="17">
        <v>1.8841547555792299E-3</v>
      </c>
      <c r="K10" s="17">
        <v>4.08862167709261E-3</v>
      </c>
      <c r="L10" s="17">
        <v>1.26050917101606E-3</v>
      </c>
      <c r="M10" s="17"/>
      <c r="N10" s="17">
        <v>1.69635250956678E-2</v>
      </c>
      <c r="O10" s="17">
        <v>1.3790889683163001E-2</v>
      </c>
      <c r="P10" s="17">
        <v>7.3453575118233904E-3</v>
      </c>
      <c r="Q10" s="17">
        <v>7.3507438160030098E-3</v>
      </c>
      <c r="R10" s="17"/>
      <c r="S10" s="17">
        <v>2.4069066345197399E-2</v>
      </c>
      <c r="T10" s="17">
        <v>7.767648174388E-3</v>
      </c>
      <c r="U10" s="17">
        <v>1.49410768009995E-2</v>
      </c>
      <c r="V10" s="17">
        <v>3.40076858093602E-3</v>
      </c>
      <c r="W10" s="17">
        <v>2.2018332359691899E-2</v>
      </c>
      <c r="X10" s="17">
        <v>8.7011142158422896E-3</v>
      </c>
      <c r="Y10" s="17">
        <v>1.6706122484949501E-2</v>
      </c>
      <c r="Z10" s="17">
        <v>1.7257750998742799E-2</v>
      </c>
      <c r="AA10" s="17">
        <v>1.22381582836464E-2</v>
      </c>
      <c r="AB10" s="17">
        <v>0</v>
      </c>
      <c r="AC10" s="17">
        <v>0</v>
      </c>
      <c r="AD10" s="17">
        <v>0</v>
      </c>
      <c r="AE10" s="17"/>
      <c r="AF10" s="17">
        <v>1.5530367273960399E-2</v>
      </c>
      <c r="AG10" s="17">
        <v>6.3508049145110101E-3</v>
      </c>
      <c r="AH10" s="17"/>
      <c r="AI10" s="17">
        <v>2.1987196185651699E-2</v>
      </c>
      <c r="AJ10" s="17">
        <v>6.8882633428437E-3</v>
      </c>
      <c r="AK10" s="17"/>
      <c r="AL10" s="17">
        <v>8.4112354001046608E-3</v>
      </c>
      <c r="AM10" s="17">
        <v>1.1820930715264501E-2</v>
      </c>
      <c r="AN10" s="17"/>
      <c r="AO10" s="17">
        <v>1.49924132961514E-2</v>
      </c>
      <c r="AP10" s="17">
        <v>1.06498477434599E-2</v>
      </c>
    </row>
    <row r="11" spans="2:42" x14ac:dyDescent="0.35">
      <c r="B11" s="18" t="s">
        <v>145</v>
      </c>
      <c r="C11" s="17">
        <v>3.09307044169175E-2</v>
      </c>
      <c r="D11" s="17">
        <v>4.06152021097234E-2</v>
      </c>
      <c r="E11" s="17">
        <v>1.9735959435155399E-2</v>
      </c>
      <c r="F11" s="17"/>
      <c r="G11" s="17">
        <v>4.7241179468157202E-2</v>
      </c>
      <c r="H11" s="17">
        <v>5.8434388762111003E-2</v>
      </c>
      <c r="I11" s="17">
        <v>5.5700691463825502E-2</v>
      </c>
      <c r="J11" s="17">
        <v>1.59465982233046E-2</v>
      </c>
      <c r="K11" s="17">
        <v>1.3030401233866101E-2</v>
      </c>
      <c r="L11" s="17">
        <v>1.5484358435793001E-3</v>
      </c>
      <c r="M11" s="17"/>
      <c r="N11" s="17">
        <v>3.34272176365858E-2</v>
      </c>
      <c r="O11" s="17">
        <v>3.3426574596851402E-2</v>
      </c>
      <c r="P11" s="17">
        <v>3.5405503613630901E-2</v>
      </c>
      <c r="Q11" s="17">
        <v>1.94081362896272E-2</v>
      </c>
      <c r="R11" s="17"/>
      <c r="S11" s="17">
        <v>6.0559992012826303E-2</v>
      </c>
      <c r="T11" s="17">
        <v>2.19347810614542E-2</v>
      </c>
      <c r="U11" s="17">
        <v>8.9531253555337996E-3</v>
      </c>
      <c r="V11" s="17">
        <v>2.7404212650308801E-2</v>
      </c>
      <c r="W11" s="17">
        <v>2.6867868485918399E-2</v>
      </c>
      <c r="X11" s="17">
        <v>4.1085788339981499E-2</v>
      </c>
      <c r="Y11" s="17">
        <v>2.2949339878373599E-2</v>
      </c>
      <c r="Z11" s="17">
        <v>1.4955774020594099E-2</v>
      </c>
      <c r="AA11" s="17">
        <v>3.96221786738509E-2</v>
      </c>
      <c r="AB11" s="17">
        <v>2.2790019768528499E-2</v>
      </c>
      <c r="AC11" s="17">
        <v>2.15355458222832E-2</v>
      </c>
      <c r="AD11" s="17">
        <v>3.07024103788331E-2</v>
      </c>
      <c r="AE11" s="17"/>
      <c r="AF11" s="17">
        <v>3.4810048495191502E-2</v>
      </c>
      <c r="AG11" s="17">
        <v>2.5968429257205099E-2</v>
      </c>
      <c r="AH11" s="17"/>
      <c r="AI11" s="17">
        <v>4.8714697442979099E-2</v>
      </c>
      <c r="AJ11" s="17">
        <v>2.2913111672212501E-2</v>
      </c>
      <c r="AK11" s="17"/>
      <c r="AL11" s="17">
        <v>2.8918647597194799E-2</v>
      </c>
      <c r="AM11" s="17">
        <v>3.1083611724881999E-2</v>
      </c>
      <c r="AN11" s="17"/>
      <c r="AO11" s="17">
        <v>2.99221229517815E-2</v>
      </c>
      <c r="AP11" s="17">
        <v>3.12056640875122E-2</v>
      </c>
    </row>
    <row r="12" spans="2:42" x14ac:dyDescent="0.35">
      <c r="B12" s="18" t="s">
        <v>146</v>
      </c>
      <c r="C12" s="17">
        <v>2.69970120783748E-2</v>
      </c>
      <c r="D12" s="17">
        <v>2.5464227321807399E-2</v>
      </c>
      <c r="E12" s="17">
        <v>2.8689207010536E-2</v>
      </c>
      <c r="F12" s="17"/>
      <c r="G12" s="17">
        <v>5.2513463458315097E-2</v>
      </c>
      <c r="H12" s="17">
        <v>5.1219952199516298E-2</v>
      </c>
      <c r="I12" s="17">
        <v>3.7954375515693098E-2</v>
      </c>
      <c r="J12" s="17">
        <v>1.39593329660364E-2</v>
      </c>
      <c r="K12" s="17">
        <v>4.42243685401684E-3</v>
      </c>
      <c r="L12" s="17">
        <v>6.9403200449992403E-3</v>
      </c>
      <c r="M12" s="17"/>
      <c r="N12" s="17">
        <v>2.9211512674632501E-2</v>
      </c>
      <c r="O12" s="17">
        <v>1.7622787920260698E-2</v>
      </c>
      <c r="P12" s="17">
        <v>4.08585748948826E-2</v>
      </c>
      <c r="Q12" s="17">
        <v>2.2503830475829399E-2</v>
      </c>
      <c r="R12" s="17"/>
      <c r="S12" s="17">
        <v>3.2962265183452598E-2</v>
      </c>
      <c r="T12" s="17">
        <v>1.5748223799270999E-2</v>
      </c>
      <c r="U12" s="17">
        <v>3.2062097284370997E-2</v>
      </c>
      <c r="V12" s="17">
        <v>2.4561512688789301E-2</v>
      </c>
      <c r="W12" s="17">
        <v>3.2446635571499502E-2</v>
      </c>
      <c r="X12" s="17">
        <v>3.28572648770422E-2</v>
      </c>
      <c r="Y12" s="17">
        <v>1.6787517733309901E-2</v>
      </c>
      <c r="Z12" s="17">
        <v>4.2575969316481603E-2</v>
      </c>
      <c r="AA12" s="17">
        <v>2.9094470862790298E-2</v>
      </c>
      <c r="AB12" s="17">
        <v>2.1916974465081399E-2</v>
      </c>
      <c r="AC12" s="17">
        <v>2.4811839791858501E-2</v>
      </c>
      <c r="AD12" s="17">
        <v>2.91006278093521E-2</v>
      </c>
      <c r="AE12" s="17"/>
      <c r="AF12" s="17">
        <v>2.9683247497505599E-2</v>
      </c>
      <c r="AG12" s="17">
        <v>2.36102996568993E-2</v>
      </c>
      <c r="AH12" s="17"/>
      <c r="AI12" s="17">
        <v>3.2852064363995598E-2</v>
      </c>
      <c r="AJ12" s="17">
        <v>2.4357367277779901E-2</v>
      </c>
      <c r="AK12" s="17"/>
      <c r="AL12" s="17">
        <v>4.1550373093187501E-2</v>
      </c>
      <c r="AM12" s="17">
        <v>2.5891021813687201E-2</v>
      </c>
      <c r="AN12" s="17"/>
      <c r="AO12" s="17">
        <v>2.8620838543270102E-2</v>
      </c>
      <c r="AP12" s="17">
        <v>2.6554324199086501E-2</v>
      </c>
    </row>
    <row r="13" spans="2:42" x14ac:dyDescent="0.35">
      <c r="B13" s="18" t="s">
        <v>147</v>
      </c>
      <c r="C13" s="17">
        <v>1.7146610534734302E-2</v>
      </c>
      <c r="D13" s="17">
        <v>1.92927476808076E-2</v>
      </c>
      <c r="E13" s="17">
        <v>1.5175645518872599E-2</v>
      </c>
      <c r="F13" s="17"/>
      <c r="G13" s="17">
        <v>3.2791468441425498E-2</v>
      </c>
      <c r="H13" s="17">
        <v>3.1923840554907199E-2</v>
      </c>
      <c r="I13" s="17">
        <v>2.0988651571462499E-2</v>
      </c>
      <c r="J13" s="17">
        <v>8.6831105790840697E-3</v>
      </c>
      <c r="K13" s="17">
        <v>1.2600313934241599E-2</v>
      </c>
      <c r="L13" s="17">
        <v>1.3972375647194799E-3</v>
      </c>
      <c r="M13" s="17"/>
      <c r="N13" s="17">
        <v>2.26195216289935E-2</v>
      </c>
      <c r="O13" s="17">
        <v>8.4045086753890899E-3</v>
      </c>
      <c r="P13" s="17">
        <v>2.1537973619117801E-2</v>
      </c>
      <c r="Q13" s="17">
        <v>1.668021831038E-2</v>
      </c>
      <c r="R13" s="17"/>
      <c r="S13" s="17">
        <v>2.5077541941519701E-2</v>
      </c>
      <c r="T13" s="17">
        <v>8.5698862816782195E-3</v>
      </c>
      <c r="U13" s="17">
        <v>5.6228652867943802E-3</v>
      </c>
      <c r="V13" s="17">
        <v>2.2479281495667601E-2</v>
      </c>
      <c r="W13" s="17">
        <v>1.2944294906522699E-2</v>
      </c>
      <c r="X13" s="17">
        <v>1.52921329338248E-2</v>
      </c>
      <c r="Y13" s="17">
        <v>1.8452065514219799E-2</v>
      </c>
      <c r="Z13" s="17">
        <v>4.2046208873593699E-2</v>
      </c>
      <c r="AA13" s="17">
        <v>8.7525916577282405E-3</v>
      </c>
      <c r="AB13" s="17">
        <v>1.8437814428501301E-2</v>
      </c>
      <c r="AC13" s="17">
        <v>2.1616190019193401E-2</v>
      </c>
      <c r="AD13" s="17">
        <v>3.0383405506915401E-2</v>
      </c>
      <c r="AE13" s="17"/>
      <c r="AF13" s="17">
        <v>2.1270729570759699E-2</v>
      </c>
      <c r="AG13" s="17">
        <v>1.1731917799993901E-2</v>
      </c>
      <c r="AH13" s="17"/>
      <c r="AI13" s="17">
        <v>2.6085737156542499E-2</v>
      </c>
      <c r="AJ13" s="17">
        <v>1.31165664022395E-2</v>
      </c>
      <c r="AK13" s="17"/>
      <c r="AL13" s="17">
        <v>2.1518321220585002E-2</v>
      </c>
      <c r="AM13" s="17">
        <v>1.6814380099877301E-2</v>
      </c>
      <c r="AN13" s="17"/>
      <c r="AO13" s="17">
        <v>1.88968695952271E-2</v>
      </c>
      <c r="AP13" s="17">
        <v>1.6669454577219599E-2</v>
      </c>
    </row>
    <row r="14" spans="2:42" x14ac:dyDescent="0.35">
      <c r="B14" s="18" t="s">
        <v>148</v>
      </c>
      <c r="C14" s="17">
        <v>1.35830779789461E-2</v>
      </c>
      <c r="D14" s="17">
        <v>1.7600834102254801E-2</v>
      </c>
      <c r="E14" s="17">
        <v>9.7590093026930103E-3</v>
      </c>
      <c r="F14" s="17"/>
      <c r="G14" s="17">
        <v>3.7652738405069497E-2</v>
      </c>
      <c r="H14" s="17">
        <v>2.0692514510565502E-2</v>
      </c>
      <c r="I14" s="17">
        <v>1.8621547269331601E-2</v>
      </c>
      <c r="J14" s="17">
        <v>4.3296202636239397E-3</v>
      </c>
      <c r="K14" s="17">
        <v>6.2528474320499997E-3</v>
      </c>
      <c r="L14" s="17">
        <v>0</v>
      </c>
      <c r="M14" s="17"/>
      <c r="N14" s="17">
        <v>1.9135220775568E-2</v>
      </c>
      <c r="O14" s="17">
        <v>9.7666965693855995E-3</v>
      </c>
      <c r="P14" s="17">
        <v>1.6585560249365802E-2</v>
      </c>
      <c r="Q14" s="17">
        <v>9.0896352244080499E-3</v>
      </c>
      <c r="R14" s="17"/>
      <c r="S14" s="17">
        <v>2.2730952866479099E-2</v>
      </c>
      <c r="T14" s="17">
        <v>5.9828330695089098E-3</v>
      </c>
      <c r="U14" s="17">
        <v>0</v>
      </c>
      <c r="V14" s="17">
        <v>1.43338216281385E-2</v>
      </c>
      <c r="W14" s="17">
        <v>5.78897941388008E-3</v>
      </c>
      <c r="X14" s="17">
        <v>1.5576902645661E-2</v>
      </c>
      <c r="Y14" s="17">
        <v>8.7213807373084998E-3</v>
      </c>
      <c r="Z14" s="17">
        <v>7.2534288334852202E-3</v>
      </c>
      <c r="AA14" s="17">
        <v>2.5963012154396399E-2</v>
      </c>
      <c r="AB14" s="17">
        <v>1.7585919695404E-2</v>
      </c>
      <c r="AC14" s="17">
        <v>1.35125654601923E-2</v>
      </c>
      <c r="AD14" s="17">
        <v>1.41808251854375E-2</v>
      </c>
      <c r="AE14" s="17"/>
      <c r="AF14" s="17">
        <v>1.31141608901099E-2</v>
      </c>
      <c r="AG14" s="17">
        <v>1.4336249946569299E-2</v>
      </c>
      <c r="AH14" s="17"/>
      <c r="AI14" s="17">
        <v>2.02382510344471E-2</v>
      </c>
      <c r="AJ14" s="17">
        <v>1.05827131493859E-2</v>
      </c>
      <c r="AK14" s="17"/>
      <c r="AL14" s="17">
        <v>3.70539616669677E-2</v>
      </c>
      <c r="AM14" s="17">
        <v>1.1799395925285399E-2</v>
      </c>
      <c r="AN14" s="17"/>
      <c r="AO14" s="17">
        <v>1.90222668996032E-2</v>
      </c>
      <c r="AP14" s="17">
        <v>1.2100245262280301E-2</v>
      </c>
    </row>
    <row r="15" spans="2:42" x14ac:dyDescent="0.35">
      <c r="B15" s="18" t="s">
        <v>149</v>
      </c>
      <c r="C15" s="17">
        <v>8.8180086480052905E-3</v>
      </c>
      <c r="D15" s="17">
        <v>9.1405985675952605E-3</v>
      </c>
      <c r="E15" s="17">
        <v>7.8184800119286101E-3</v>
      </c>
      <c r="F15" s="17"/>
      <c r="G15" s="17">
        <v>2.02264437063873E-2</v>
      </c>
      <c r="H15" s="17">
        <v>1.8952046979358299E-2</v>
      </c>
      <c r="I15" s="17">
        <v>1.0682391678057099E-2</v>
      </c>
      <c r="J15" s="17">
        <v>1.7626870967288599E-3</v>
      </c>
      <c r="K15" s="17">
        <v>4.5180411800896597E-3</v>
      </c>
      <c r="L15" s="17">
        <v>0</v>
      </c>
      <c r="M15" s="17"/>
      <c r="N15" s="17">
        <v>9.8884649046633195E-3</v>
      </c>
      <c r="O15" s="17">
        <v>7.7368282495167097E-3</v>
      </c>
      <c r="P15" s="17">
        <v>1.03255035164497E-2</v>
      </c>
      <c r="Q15" s="17">
        <v>7.5758798957870997E-3</v>
      </c>
      <c r="R15" s="17"/>
      <c r="S15" s="17">
        <v>5.5233981598479696E-3</v>
      </c>
      <c r="T15" s="17">
        <v>1.8909897712165301E-2</v>
      </c>
      <c r="U15" s="17">
        <v>5.07444323766935E-3</v>
      </c>
      <c r="V15" s="17">
        <v>1.18552797547556E-2</v>
      </c>
      <c r="W15" s="17">
        <v>5.6506733853525903E-3</v>
      </c>
      <c r="X15" s="17">
        <v>1.5695987472005402E-2</v>
      </c>
      <c r="Y15" s="17">
        <v>3.9329898263332297E-3</v>
      </c>
      <c r="Z15" s="17">
        <v>0</v>
      </c>
      <c r="AA15" s="17">
        <v>9.4156034843163507E-3</v>
      </c>
      <c r="AB15" s="17">
        <v>7.5195969609053101E-3</v>
      </c>
      <c r="AC15" s="17">
        <v>5.5363429888281596E-3</v>
      </c>
      <c r="AD15" s="17">
        <v>0</v>
      </c>
      <c r="AE15" s="17"/>
      <c r="AF15" s="17">
        <v>6.6155227421297903E-3</v>
      </c>
      <c r="AG15" s="17">
        <v>1.1868864699032E-2</v>
      </c>
      <c r="AH15" s="17"/>
      <c r="AI15" s="17">
        <v>1.42194591944187E-2</v>
      </c>
      <c r="AJ15" s="17">
        <v>6.3828620165180096E-3</v>
      </c>
      <c r="AK15" s="17"/>
      <c r="AL15" s="17">
        <v>1.01374876496007E-2</v>
      </c>
      <c r="AM15" s="17">
        <v>8.7177341527365296E-3</v>
      </c>
      <c r="AN15" s="17"/>
      <c r="AO15" s="17">
        <v>8.4576125157290495E-3</v>
      </c>
      <c r="AP15" s="17">
        <v>8.9162599100398605E-3</v>
      </c>
    </row>
    <row r="16" spans="2:42" x14ac:dyDescent="0.35">
      <c r="B16" s="18" t="s">
        <v>150</v>
      </c>
      <c r="C16" s="17">
        <v>5.64139858681311E-3</v>
      </c>
      <c r="D16" s="17">
        <v>8.2666607020855203E-3</v>
      </c>
      <c r="E16" s="17">
        <v>3.1192478611676202E-3</v>
      </c>
      <c r="F16" s="17"/>
      <c r="G16" s="17">
        <v>4.9797751395857202E-3</v>
      </c>
      <c r="H16" s="17">
        <v>5.3100565612184099E-3</v>
      </c>
      <c r="I16" s="17">
        <v>1.5227439918937401E-2</v>
      </c>
      <c r="J16" s="17">
        <v>4.5614141808194598E-3</v>
      </c>
      <c r="K16" s="17">
        <v>2.4334003589322E-3</v>
      </c>
      <c r="L16" s="17">
        <v>1.5784102543837399E-3</v>
      </c>
      <c r="M16" s="17"/>
      <c r="N16" s="17">
        <v>4.0735738227936904E-3</v>
      </c>
      <c r="O16" s="17">
        <v>1.57428976335375E-3</v>
      </c>
      <c r="P16" s="17">
        <v>1.57481982206506E-2</v>
      </c>
      <c r="Q16" s="17">
        <v>2.7402546666344201E-3</v>
      </c>
      <c r="R16" s="17"/>
      <c r="S16" s="17">
        <v>9.4184421777473593E-3</v>
      </c>
      <c r="T16" s="17">
        <v>3.4075598609230998E-3</v>
      </c>
      <c r="U16" s="17">
        <v>4.2610520447213399E-3</v>
      </c>
      <c r="V16" s="17">
        <v>1.6476192622131201E-2</v>
      </c>
      <c r="W16" s="17">
        <v>0</v>
      </c>
      <c r="X16" s="17">
        <v>3.7943116401205801E-3</v>
      </c>
      <c r="Y16" s="17">
        <v>0</v>
      </c>
      <c r="Z16" s="17">
        <v>0</v>
      </c>
      <c r="AA16" s="17">
        <v>2.9989980711757199E-3</v>
      </c>
      <c r="AB16" s="17">
        <v>8.2057496494822597E-3</v>
      </c>
      <c r="AC16" s="17">
        <v>0</v>
      </c>
      <c r="AD16" s="17">
        <v>2.1562874829495499E-2</v>
      </c>
      <c r="AE16" s="17"/>
      <c r="AF16" s="17">
        <v>7.0556885434776197E-3</v>
      </c>
      <c r="AG16" s="17">
        <v>3.7824169793248298E-3</v>
      </c>
      <c r="AH16" s="17"/>
      <c r="AI16" s="17">
        <v>4.5986293902652896E-3</v>
      </c>
      <c r="AJ16" s="17">
        <v>6.1115122858227504E-3</v>
      </c>
      <c r="AK16" s="17"/>
      <c r="AL16" s="17">
        <v>0</v>
      </c>
      <c r="AM16" s="17">
        <v>6.0701196162637801E-3</v>
      </c>
      <c r="AN16" s="17"/>
      <c r="AO16" s="17">
        <v>3.3758006909934001E-3</v>
      </c>
      <c r="AP16" s="17">
        <v>6.2590463154977797E-3</v>
      </c>
    </row>
    <row r="17" spans="2:42" x14ac:dyDescent="0.35">
      <c r="B17" s="18" t="s">
        <v>151</v>
      </c>
      <c r="C17" s="17">
        <v>3.88493170274661E-2</v>
      </c>
      <c r="D17" s="17">
        <v>3.34718677828496E-2</v>
      </c>
      <c r="E17" s="17">
        <v>4.4381001013339298E-2</v>
      </c>
      <c r="F17" s="17"/>
      <c r="G17" s="17">
        <v>4.52120863296466E-2</v>
      </c>
      <c r="H17" s="17">
        <v>8.3054612524877003E-2</v>
      </c>
      <c r="I17" s="17">
        <v>5.8334854986675802E-2</v>
      </c>
      <c r="J17" s="17">
        <v>2.77811987091033E-2</v>
      </c>
      <c r="K17" s="17">
        <v>1.32780597023264E-2</v>
      </c>
      <c r="L17" s="17">
        <v>8.7397587677670308E-3</v>
      </c>
      <c r="M17" s="17"/>
      <c r="N17" s="17">
        <v>4.4913231610151101E-2</v>
      </c>
      <c r="O17" s="17">
        <v>3.8939470666417897E-2</v>
      </c>
      <c r="P17" s="17">
        <v>3.7271798758941502E-2</v>
      </c>
      <c r="Q17" s="17">
        <v>3.2724149335531298E-2</v>
      </c>
      <c r="R17" s="17"/>
      <c r="S17" s="17">
        <v>5.8227424034188603E-2</v>
      </c>
      <c r="T17" s="17">
        <v>2.14655710528853E-2</v>
      </c>
      <c r="U17" s="17">
        <v>3.8268076472146098E-2</v>
      </c>
      <c r="V17" s="17">
        <v>3.3706513603389603E-2</v>
      </c>
      <c r="W17" s="17">
        <v>4.59029378077647E-2</v>
      </c>
      <c r="X17" s="17">
        <v>3.1081487254763101E-2</v>
      </c>
      <c r="Y17" s="17">
        <v>4.8124454504317203E-2</v>
      </c>
      <c r="Z17" s="17">
        <v>2.0165242178073001E-2</v>
      </c>
      <c r="AA17" s="17">
        <v>4.33570658616802E-2</v>
      </c>
      <c r="AB17" s="17">
        <v>2.2106711793168601E-2</v>
      </c>
      <c r="AC17" s="17">
        <v>6.9323307639274898E-2</v>
      </c>
      <c r="AD17" s="17">
        <v>3.07401380463962E-2</v>
      </c>
      <c r="AE17" s="17"/>
      <c r="AF17" s="17">
        <v>4.49695263065946E-2</v>
      </c>
      <c r="AG17" s="17">
        <v>3.0932557781822599E-2</v>
      </c>
      <c r="AH17" s="17"/>
      <c r="AI17" s="17">
        <v>4.3110181778359298E-2</v>
      </c>
      <c r="AJ17" s="17">
        <v>3.69283829457406E-2</v>
      </c>
      <c r="AK17" s="17"/>
      <c r="AL17" s="17">
        <v>4.98487289038404E-2</v>
      </c>
      <c r="AM17" s="17">
        <v>3.8013410982108101E-2</v>
      </c>
      <c r="AN17" s="17"/>
      <c r="AO17" s="17">
        <v>5.1277872514893102E-2</v>
      </c>
      <c r="AP17" s="17">
        <v>3.5461041869811402E-2</v>
      </c>
    </row>
    <row r="18" spans="2:42" x14ac:dyDescent="0.35">
      <c r="B18" s="18" t="s">
        <v>152</v>
      </c>
      <c r="C18" s="17">
        <v>0.79917728401294597</v>
      </c>
      <c r="D18" s="17">
        <v>0.78444325406703796</v>
      </c>
      <c r="E18" s="17">
        <v>0.81542909251226003</v>
      </c>
      <c r="F18" s="17"/>
      <c r="G18" s="17">
        <v>0.65366728752180203</v>
      </c>
      <c r="H18" s="17">
        <v>0.63556048852493396</v>
      </c>
      <c r="I18" s="17">
        <v>0.72649285152999099</v>
      </c>
      <c r="J18" s="17">
        <v>0.871794836837124</v>
      </c>
      <c r="K18" s="17">
        <v>0.91693438771286395</v>
      </c>
      <c r="L18" s="17">
        <v>0.95146155696770296</v>
      </c>
      <c r="M18" s="17"/>
      <c r="N18" s="17">
        <v>0.77369148521998299</v>
      </c>
      <c r="O18" s="17">
        <v>0.84332041914988398</v>
      </c>
      <c r="P18" s="17">
        <v>0.76334302440643598</v>
      </c>
      <c r="Q18" s="17">
        <v>0.81515028639454301</v>
      </c>
      <c r="R18" s="17"/>
      <c r="S18" s="17">
        <v>0.68205347444724296</v>
      </c>
      <c r="T18" s="17">
        <v>0.85048367554273097</v>
      </c>
      <c r="U18" s="17">
        <v>0.86315471248037301</v>
      </c>
      <c r="V18" s="17">
        <v>0.79430881934002695</v>
      </c>
      <c r="W18" s="17">
        <v>0.79132535891213995</v>
      </c>
      <c r="X18" s="17">
        <v>0.78057570554346201</v>
      </c>
      <c r="Y18" s="17">
        <v>0.82804815301476198</v>
      </c>
      <c r="Z18" s="17">
        <v>0.79405769572462204</v>
      </c>
      <c r="AA18" s="17">
        <v>0.78978041838139401</v>
      </c>
      <c r="AB18" s="17">
        <v>0.84545662562560098</v>
      </c>
      <c r="AC18" s="17">
        <v>0.836222890412608</v>
      </c>
      <c r="AD18" s="17">
        <v>0.80492192271659802</v>
      </c>
      <c r="AE18" s="17"/>
      <c r="AF18" s="17">
        <v>0.77489160502106602</v>
      </c>
      <c r="AG18" s="17">
        <v>0.83172420856609697</v>
      </c>
      <c r="AH18" s="17"/>
      <c r="AI18" s="17">
        <v>0.73235236771770595</v>
      </c>
      <c r="AJ18" s="17">
        <v>0.82930409317605502</v>
      </c>
      <c r="AK18" s="17"/>
      <c r="AL18" s="17">
        <v>0.75637891755707198</v>
      </c>
      <c r="AM18" s="17">
        <v>0.80242976820519196</v>
      </c>
      <c r="AN18" s="17"/>
      <c r="AO18" s="17">
        <v>0.78327504497113698</v>
      </c>
      <c r="AP18" s="17">
        <v>0.80351255544098499</v>
      </c>
    </row>
    <row r="19" spans="2:42" x14ac:dyDescent="0.35">
      <c r="B19" s="18" t="s">
        <v>75</v>
      </c>
      <c r="C19" s="19">
        <v>3.9143862430657303E-2</v>
      </c>
      <c r="D19" s="19">
        <v>3.6128755004959198E-2</v>
      </c>
      <c r="E19" s="19">
        <v>4.2371320130768303E-2</v>
      </c>
      <c r="F19" s="19"/>
      <c r="G19" s="19">
        <v>6.4689499250420196E-2</v>
      </c>
      <c r="H19" s="19">
        <v>4.9043036377987001E-2</v>
      </c>
      <c r="I19" s="19">
        <v>3.2003387284954499E-2</v>
      </c>
      <c r="J19" s="19">
        <v>4.3952695614663098E-2</v>
      </c>
      <c r="K19" s="19">
        <v>2.2441489914520801E-2</v>
      </c>
      <c r="L19" s="19">
        <v>2.7073771385832401E-2</v>
      </c>
      <c r="M19" s="19"/>
      <c r="N19" s="19">
        <v>2.9541160582495601E-2</v>
      </c>
      <c r="O19" s="19">
        <v>1.8911947292460801E-2</v>
      </c>
      <c r="P19" s="19">
        <v>4.7546287547675398E-2</v>
      </c>
      <c r="Q19" s="19">
        <v>6.2312199994702201E-2</v>
      </c>
      <c r="R19" s="19"/>
      <c r="S19" s="19">
        <v>6.2044274710630197E-2</v>
      </c>
      <c r="T19" s="19">
        <v>4.57299234449954E-2</v>
      </c>
      <c r="U19" s="19">
        <v>2.7662551037391701E-2</v>
      </c>
      <c r="V19" s="19">
        <v>4.8072829054920697E-2</v>
      </c>
      <c r="W19" s="19">
        <v>4.8407938286853198E-2</v>
      </c>
      <c r="X19" s="19">
        <v>3.4594738873718799E-2</v>
      </c>
      <c r="Y19" s="19">
        <v>2.4124921700930502E-2</v>
      </c>
      <c r="Z19" s="19">
        <v>4.4768571366210402E-2</v>
      </c>
      <c r="AA19" s="19">
        <v>3.6189246004208003E-2</v>
      </c>
      <c r="AB19" s="19">
        <v>2.4948426317106701E-2</v>
      </c>
      <c r="AC19" s="19">
        <v>7.4413178657616397E-3</v>
      </c>
      <c r="AD19" s="19">
        <v>3.8407795526972301E-2</v>
      </c>
      <c r="AE19" s="19"/>
      <c r="AF19" s="19">
        <v>4.3395328701676797E-2</v>
      </c>
      <c r="AG19" s="19">
        <v>3.2206566560336797E-2</v>
      </c>
      <c r="AH19" s="19"/>
      <c r="AI19" s="19">
        <v>4.1823743993846599E-2</v>
      </c>
      <c r="AJ19" s="19">
        <v>3.7935686125920402E-2</v>
      </c>
      <c r="AK19" s="19"/>
      <c r="AL19" s="19">
        <v>3.6618051286862602E-2</v>
      </c>
      <c r="AM19" s="19">
        <v>3.93358127665717E-2</v>
      </c>
      <c r="AN19" s="19"/>
      <c r="AO19" s="19">
        <v>3.4736124832810203E-2</v>
      </c>
      <c r="AP19" s="19">
        <v>4.0345500691785503E-2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L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0" t="s">
        <v>170</v>
      </c>
      <c r="E2" s="26"/>
      <c r="F2" s="26"/>
      <c r="G2" s="26"/>
      <c r="H2" s="26"/>
      <c r="I2" s="26"/>
      <c r="J2" s="26"/>
      <c r="K2" s="26"/>
      <c r="L2" s="26"/>
    </row>
    <row r="6" spans="2:12" ht="50" customHeight="1" x14ac:dyDescent="0.35">
      <c r="B6" s="20" t="s">
        <v>15</v>
      </c>
      <c r="C6" s="20" t="s">
        <v>161</v>
      </c>
      <c r="D6" s="20" t="s">
        <v>162</v>
      </c>
      <c r="E6" s="20" t="s">
        <v>163</v>
      </c>
      <c r="F6" s="20" t="s">
        <v>164</v>
      </c>
      <c r="G6" s="20" t="s">
        <v>165</v>
      </c>
      <c r="H6" s="20" t="s">
        <v>166</v>
      </c>
      <c r="I6" s="20" t="s">
        <v>167</v>
      </c>
      <c r="J6" s="20" t="s">
        <v>168</v>
      </c>
      <c r="K6" s="20" t="s">
        <v>169</v>
      </c>
    </row>
    <row r="7" spans="2:12" x14ac:dyDescent="0.35">
      <c r="B7" s="18" t="s">
        <v>143</v>
      </c>
      <c r="C7" s="17">
        <v>0.23457442218410299</v>
      </c>
      <c r="D7" s="17">
        <v>6.7789478780548404E-2</v>
      </c>
      <c r="E7" s="17">
        <v>7.0806080603454696E-2</v>
      </c>
      <c r="F7" s="17">
        <v>1.2490965044802901E-2</v>
      </c>
      <c r="G7" s="17">
        <v>0.180783374936518</v>
      </c>
      <c r="H7" s="17">
        <v>0.30942899575318999</v>
      </c>
      <c r="I7" s="17">
        <v>0.16137637991054399</v>
      </c>
      <c r="J7" s="17">
        <v>2.4382152547489402E-2</v>
      </c>
      <c r="K7" s="17">
        <v>7.6150860439403298E-3</v>
      </c>
    </row>
    <row r="8" spans="2:12" x14ac:dyDescent="0.35">
      <c r="B8" s="18" t="s">
        <v>144</v>
      </c>
      <c r="C8" s="17">
        <v>0.17125217054302</v>
      </c>
      <c r="D8" s="17">
        <v>8.2268467705458495E-2</v>
      </c>
      <c r="E8" s="17">
        <v>0.10150023838012</v>
      </c>
      <c r="F8" s="17">
        <v>2.18705652720938E-2</v>
      </c>
      <c r="G8" s="17">
        <v>0.16091221229789099</v>
      </c>
      <c r="H8" s="17">
        <v>0.102680687895867</v>
      </c>
      <c r="I8" s="17">
        <v>0.124808690649759</v>
      </c>
      <c r="J8" s="17">
        <v>3.3948083289356903E-2</v>
      </c>
      <c r="K8" s="17">
        <v>1.10002194502036E-2</v>
      </c>
    </row>
    <row r="9" spans="2:12" x14ac:dyDescent="0.35">
      <c r="B9" s="18" t="s">
        <v>145</v>
      </c>
      <c r="C9" s="17">
        <v>0.167349237215035</v>
      </c>
      <c r="D9" s="17">
        <v>0.17364976564456699</v>
      </c>
      <c r="E9" s="17">
        <v>0.260399348254018</v>
      </c>
      <c r="F9" s="17">
        <v>4.6556241751893698E-2</v>
      </c>
      <c r="G9" s="17">
        <v>0.2649025347583</v>
      </c>
      <c r="H9" s="17">
        <v>0.14552722944554999</v>
      </c>
      <c r="I9" s="17">
        <v>0.17139831999982899</v>
      </c>
      <c r="J9" s="17">
        <v>5.3344321268356303E-2</v>
      </c>
      <c r="K9" s="17">
        <v>2.3202876646480099E-2</v>
      </c>
    </row>
    <row r="10" spans="2:12" x14ac:dyDescent="0.35">
      <c r="B10" s="18" t="s">
        <v>146</v>
      </c>
      <c r="C10" s="17">
        <v>6.9808259372011905E-2</v>
      </c>
      <c r="D10" s="17">
        <v>8.1969457250033406E-2</v>
      </c>
      <c r="E10" s="17">
        <v>0.12301159678609599</v>
      </c>
      <c r="F10" s="17">
        <v>5.16857094916277E-2</v>
      </c>
      <c r="G10" s="17">
        <v>6.9446098062261694E-2</v>
      </c>
      <c r="H10" s="17">
        <v>4.9225378369584599E-2</v>
      </c>
      <c r="I10" s="17">
        <v>7.6388543387831603E-2</v>
      </c>
      <c r="J10" s="17">
        <v>4.0423843288776497E-2</v>
      </c>
      <c r="K10" s="17">
        <v>2.2320147669325802E-2</v>
      </c>
    </row>
    <row r="11" spans="2:12" x14ac:dyDescent="0.35">
      <c r="B11" s="18" t="s">
        <v>147</v>
      </c>
      <c r="C11" s="17">
        <v>6.0736634858539397E-2</v>
      </c>
      <c r="D11" s="17">
        <v>7.3425777285227006E-2</v>
      </c>
      <c r="E11" s="17">
        <v>0.119741194629822</v>
      </c>
      <c r="F11" s="17">
        <v>6.1744264255567602E-2</v>
      </c>
      <c r="G11" s="17">
        <v>6.17482771820866E-2</v>
      </c>
      <c r="H11" s="17">
        <v>4.5553253712870397E-2</v>
      </c>
      <c r="I11" s="17">
        <v>7.2874336262002098E-2</v>
      </c>
      <c r="J11" s="17">
        <v>4.5291827546423899E-2</v>
      </c>
      <c r="K11" s="17">
        <v>5.4514254616145397E-2</v>
      </c>
    </row>
    <row r="12" spans="2:12" x14ac:dyDescent="0.35">
      <c r="B12" s="18" t="s">
        <v>148</v>
      </c>
      <c r="C12" s="17">
        <v>2.7776216297531402E-2</v>
      </c>
      <c r="D12" s="17">
        <v>4.3013257013357502E-2</v>
      </c>
      <c r="E12" s="17">
        <v>6.0413068618018602E-2</v>
      </c>
      <c r="F12" s="17">
        <v>6.6497651377897204E-2</v>
      </c>
      <c r="G12" s="17">
        <v>1.5543127788021201E-2</v>
      </c>
      <c r="H12" s="17">
        <v>1.8589265837381502E-2</v>
      </c>
      <c r="I12" s="17">
        <v>4.3847457194522099E-2</v>
      </c>
      <c r="J12" s="17">
        <v>4.39582650561696E-2</v>
      </c>
      <c r="K12" s="17">
        <v>0.13908301644273399</v>
      </c>
    </row>
    <row r="13" spans="2:12" x14ac:dyDescent="0.35">
      <c r="B13" s="18" t="s">
        <v>149</v>
      </c>
      <c r="C13" s="17">
        <v>2.7854888371117398E-2</v>
      </c>
      <c r="D13" s="17">
        <v>3.9782745612321403E-2</v>
      </c>
      <c r="E13" s="17">
        <v>5.5600981574605697E-2</v>
      </c>
      <c r="F13" s="17">
        <v>0.116929534832171</v>
      </c>
      <c r="G13" s="17">
        <v>1.9563859781995398E-2</v>
      </c>
      <c r="H13" s="17">
        <v>1.4594204563802201E-2</v>
      </c>
      <c r="I13" s="17">
        <v>4.08853990642312E-2</v>
      </c>
      <c r="J13" s="17">
        <v>8.0451994562412102E-2</v>
      </c>
      <c r="K13" s="17">
        <v>0.255926702992817</v>
      </c>
    </row>
    <row r="14" spans="2:12" x14ac:dyDescent="0.35">
      <c r="B14" s="18" t="s">
        <v>150</v>
      </c>
      <c r="C14" s="17">
        <v>1.0443847295974701E-2</v>
      </c>
      <c r="D14" s="17">
        <v>1.30091077517503E-2</v>
      </c>
      <c r="E14" s="17">
        <v>1.1303048190067701E-2</v>
      </c>
      <c r="F14" s="17">
        <v>4.2998728021819303E-2</v>
      </c>
      <c r="G14" s="17">
        <v>4.5554107967174101E-3</v>
      </c>
      <c r="H14" s="17">
        <v>4.4386246894059598E-3</v>
      </c>
      <c r="I14" s="17">
        <v>1.08562841149441E-2</v>
      </c>
      <c r="J14" s="17">
        <v>3.81807711031769E-2</v>
      </c>
      <c r="K14" s="17">
        <v>0.104455768888002</v>
      </c>
    </row>
    <row r="15" spans="2:12" x14ac:dyDescent="0.35">
      <c r="B15" s="18" t="s">
        <v>151</v>
      </c>
      <c r="C15" s="17">
        <v>6.5144449290842399E-2</v>
      </c>
      <c r="D15" s="17">
        <v>8.7109264199878106E-2</v>
      </c>
      <c r="E15" s="17">
        <v>5.2850830233362601E-2</v>
      </c>
      <c r="F15" s="17">
        <v>0.191828541149583</v>
      </c>
      <c r="G15" s="17">
        <v>2.7385601652618E-2</v>
      </c>
      <c r="H15" s="17">
        <v>4.7247952292655403E-2</v>
      </c>
      <c r="I15" s="17">
        <v>7.4316627466525995E-2</v>
      </c>
      <c r="J15" s="17">
        <v>0.121366448466511</v>
      </c>
      <c r="K15" s="17">
        <v>0.165788503262322</v>
      </c>
    </row>
    <row r="16" spans="2:12" x14ac:dyDescent="0.35">
      <c r="B16" s="18" t="s">
        <v>152</v>
      </c>
      <c r="C16" s="17">
        <v>0.143327292096631</v>
      </c>
      <c r="D16" s="17">
        <v>0.32456984576053699</v>
      </c>
      <c r="E16" s="17">
        <v>0.133318368957351</v>
      </c>
      <c r="F16" s="17">
        <v>0.36674410267149599</v>
      </c>
      <c r="G16" s="17">
        <v>0.183905098902611</v>
      </c>
      <c r="H16" s="17">
        <v>0.250069128410978</v>
      </c>
      <c r="I16" s="17">
        <v>0.20979171001482599</v>
      </c>
      <c r="J16" s="17">
        <v>0.49844957525370498</v>
      </c>
      <c r="K16" s="17">
        <v>0.20449378710434701</v>
      </c>
    </row>
    <row r="17" spans="2:11" x14ac:dyDescent="0.35">
      <c r="B17" s="18" t="s">
        <v>75</v>
      </c>
      <c r="C17" s="17">
        <v>2.17325824751941E-2</v>
      </c>
      <c r="D17" s="17">
        <v>1.34128329963208E-2</v>
      </c>
      <c r="E17" s="17">
        <v>1.10552437730848E-2</v>
      </c>
      <c r="F17" s="17">
        <v>2.0653696131047401E-2</v>
      </c>
      <c r="G17" s="17">
        <v>1.12544038409794E-2</v>
      </c>
      <c r="H17" s="17">
        <v>1.2645279028714901E-2</v>
      </c>
      <c r="I17" s="17">
        <v>1.34562519349847E-2</v>
      </c>
      <c r="J17" s="17">
        <v>2.0202717617622701E-2</v>
      </c>
      <c r="K17" s="17">
        <v>1.1599636883682801E-2</v>
      </c>
    </row>
    <row r="18" spans="2:11" x14ac:dyDescent="0.35"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2:11" x14ac:dyDescent="0.35">
      <c r="B19" t="s">
        <v>60</v>
      </c>
    </row>
    <row r="20" spans="2:11" x14ac:dyDescent="0.35">
      <c r="B20" t="s">
        <v>61</v>
      </c>
    </row>
    <row r="24" spans="2:11" x14ac:dyDescent="0.35">
      <c r="B24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0.23457442218410299</v>
      </c>
      <c r="D9" s="17">
        <v>0.26751670646584402</v>
      </c>
      <c r="E9" s="17">
        <v>0.20287629332864501</v>
      </c>
      <c r="F9" s="17"/>
      <c r="G9" s="17">
        <v>5.6850767787925999E-2</v>
      </c>
      <c r="H9" s="17">
        <v>0.12909266861826599</v>
      </c>
      <c r="I9" s="17">
        <v>0.156727171985276</v>
      </c>
      <c r="J9" s="17">
        <v>0.25518741817867302</v>
      </c>
      <c r="K9" s="17">
        <v>0.34820108016435902</v>
      </c>
      <c r="L9" s="17">
        <v>0.41012352019274601</v>
      </c>
      <c r="M9" s="17"/>
      <c r="N9" s="17">
        <v>0.20648647022736799</v>
      </c>
      <c r="O9" s="17">
        <v>0.25432581277771499</v>
      </c>
      <c r="P9" s="17">
        <v>0.22658654762968899</v>
      </c>
      <c r="Q9" s="17">
        <v>0.25334238327359898</v>
      </c>
      <c r="R9" s="17"/>
      <c r="S9" s="17">
        <v>0.17355725304625</v>
      </c>
      <c r="T9" s="17">
        <v>0.25135638374060598</v>
      </c>
      <c r="U9" s="17">
        <v>0.25724434215710101</v>
      </c>
      <c r="V9" s="17">
        <v>0.24039994380044999</v>
      </c>
      <c r="W9" s="17">
        <v>0.190379059421246</v>
      </c>
      <c r="X9" s="17">
        <v>0.247406096092082</v>
      </c>
      <c r="Y9" s="17">
        <v>0.24418134808172101</v>
      </c>
      <c r="Z9" s="17">
        <v>0.27206552459764899</v>
      </c>
      <c r="AA9" s="17">
        <v>0.22508606792740901</v>
      </c>
      <c r="AB9" s="17">
        <v>0.25243478617474502</v>
      </c>
      <c r="AC9" s="17">
        <v>0.26985738857642499</v>
      </c>
      <c r="AD9" s="17">
        <v>0.28042710039874302</v>
      </c>
      <c r="AE9" s="17"/>
      <c r="AF9" s="17">
        <v>0.25820660729640099</v>
      </c>
      <c r="AG9" s="17">
        <v>0.20408448258065201</v>
      </c>
      <c r="AH9" s="17"/>
      <c r="AI9" s="17">
        <v>0.23723236365803499</v>
      </c>
      <c r="AJ9" s="17">
        <v>0.233376137173193</v>
      </c>
      <c r="AK9" s="17"/>
      <c r="AL9" s="17">
        <v>0.219160880195087</v>
      </c>
      <c r="AM9" s="17">
        <v>0.23574578235079199</v>
      </c>
      <c r="AN9" s="17"/>
      <c r="AO9" s="17">
        <v>0.20058628353397301</v>
      </c>
      <c r="AP9" s="17">
        <v>0.24384027499858801</v>
      </c>
    </row>
    <row r="10" spans="2:42" x14ac:dyDescent="0.35">
      <c r="B10" s="18" t="s">
        <v>144</v>
      </c>
      <c r="C10" s="17">
        <v>0.17125217054302</v>
      </c>
      <c r="D10" s="17">
        <v>0.16378815303809299</v>
      </c>
      <c r="E10" s="17">
        <v>0.17845817154716101</v>
      </c>
      <c r="F10" s="17"/>
      <c r="G10" s="17">
        <v>0.108198805236934</v>
      </c>
      <c r="H10" s="17">
        <v>0.13686799122243801</v>
      </c>
      <c r="I10" s="17">
        <v>0.159962914325433</v>
      </c>
      <c r="J10" s="17">
        <v>0.18337881033919501</v>
      </c>
      <c r="K10" s="17">
        <v>0.20646136568749399</v>
      </c>
      <c r="L10" s="17">
        <v>0.21726473569253199</v>
      </c>
      <c r="M10" s="17"/>
      <c r="N10" s="17">
        <v>0.17836374622655199</v>
      </c>
      <c r="O10" s="17">
        <v>0.194591215088493</v>
      </c>
      <c r="P10" s="17">
        <v>0.16387138448072699</v>
      </c>
      <c r="Q10" s="17">
        <v>0.14546834222162</v>
      </c>
      <c r="R10" s="17"/>
      <c r="S10" s="17">
        <v>0.15002745502102599</v>
      </c>
      <c r="T10" s="17">
        <v>0.19065337185843101</v>
      </c>
      <c r="U10" s="17">
        <v>0.23419763075137701</v>
      </c>
      <c r="V10" s="17">
        <v>0.17885837440222199</v>
      </c>
      <c r="W10" s="17">
        <v>0.18040133412310599</v>
      </c>
      <c r="X10" s="17">
        <v>0.16653744197637099</v>
      </c>
      <c r="Y10" s="17">
        <v>0.13677093907742</v>
      </c>
      <c r="Z10" s="17">
        <v>0.14588367299654001</v>
      </c>
      <c r="AA10" s="17">
        <v>0.168726012030461</v>
      </c>
      <c r="AB10" s="17">
        <v>0.16839525477214401</v>
      </c>
      <c r="AC10" s="17">
        <v>0.13903912390439099</v>
      </c>
      <c r="AD10" s="17">
        <v>0.18527987108262101</v>
      </c>
      <c r="AE10" s="17"/>
      <c r="AF10" s="17">
        <v>0.18141134181386401</v>
      </c>
      <c r="AG10" s="17">
        <v>0.158334095856595</v>
      </c>
      <c r="AH10" s="17"/>
      <c r="AI10" s="17">
        <v>0.17967895737903</v>
      </c>
      <c r="AJ10" s="17">
        <v>0.16745310556933601</v>
      </c>
      <c r="AK10" s="17"/>
      <c r="AL10" s="17">
        <v>0.19104390957851999</v>
      </c>
      <c r="AM10" s="17">
        <v>0.169748087007113</v>
      </c>
      <c r="AN10" s="17"/>
      <c r="AO10" s="17">
        <v>0.18182571460334701</v>
      </c>
      <c r="AP10" s="17">
        <v>0.16836960895296199</v>
      </c>
    </row>
    <row r="11" spans="2:42" x14ac:dyDescent="0.35">
      <c r="B11" s="18" t="s">
        <v>145</v>
      </c>
      <c r="C11" s="17">
        <v>0.167349237215035</v>
      </c>
      <c r="D11" s="17">
        <v>0.18762620602456101</v>
      </c>
      <c r="E11" s="17">
        <v>0.14876607520502599</v>
      </c>
      <c r="F11" s="17"/>
      <c r="G11" s="17">
        <v>0.171473896482678</v>
      </c>
      <c r="H11" s="17">
        <v>0.16561017272772399</v>
      </c>
      <c r="I11" s="17">
        <v>0.19629327461007801</v>
      </c>
      <c r="J11" s="17">
        <v>0.17522434114732199</v>
      </c>
      <c r="K11" s="17">
        <v>0.15713116384939699</v>
      </c>
      <c r="L11" s="17">
        <v>0.14289703169315601</v>
      </c>
      <c r="M11" s="17"/>
      <c r="N11" s="17">
        <v>0.186859372464592</v>
      </c>
      <c r="O11" s="17">
        <v>0.166123188779463</v>
      </c>
      <c r="P11" s="17">
        <v>0.16537590841414501</v>
      </c>
      <c r="Q11" s="17">
        <v>0.15151959929491099</v>
      </c>
      <c r="R11" s="17"/>
      <c r="S11" s="17">
        <v>0.19483706182759999</v>
      </c>
      <c r="T11" s="17">
        <v>0.18357984067942301</v>
      </c>
      <c r="U11" s="17">
        <v>0.15101948202713</v>
      </c>
      <c r="V11" s="17">
        <v>0.155747088996919</v>
      </c>
      <c r="W11" s="17">
        <v>0.13592869301246399</v>
      </c>
      <c r="X11" s="17">
        <v>0.16064495871944101</v>
      </c>
      <c r="Y11" s="17">
        <v>0.18016583597621599</v>
      </c>
      <c r="Z11" s="17">
        <v>0.170918589638063</v>
      </c>
      <c r="AA11" s="17">
        <v>0.156744188823112</v>
      </c>
      <c r="AB11" s="17">
        <v>0.15627297020636299</v>
      </c>
      <c r="AC11" s="17">
        <v>0.1648673538473</v>
      </c>
      <c r="AD11" s="17">
        <v>0.17817754338623301</v>
      </c>
      <c r="AE11" s="17"/>
      <c r="AF11" s="17">
        <v>0.17195879756636201</v>
      </c>
      <c r="AG11" s="17">
        <v>0.1618615691602</v>
      </c>
      <c r="AH11" s="17"/>
      <c r="AI11" s="17">
        <v>0.22341401462945101</v>
      </c>
      <c r="AJ11" s="17">
        <v>0.142073442742298</v>
      </c>
      <c r="AK11" s="17"/>
      <c r="AL11" s="17">
        <v>0.185716433745022</v>
      </c>
      <c r="AM11" s="17">
        <v>0.16595341253020099</v>
      </c>
      <c r="AN11" s="17"/>
      <c r="AO11" s="17">
        <v>0.217385522682805</v>
      </c>
      <c r="AP11" s="17">
        <v>0.15370833556694899</v>
      </c>
    </row>
    <row r="12" spans="2:42" x14ac:dyDescent="0.35">
      <c r="B12" s="18" t="s">
        <v>146</v>
      </c>
      <c r="C12" s="17">
        <v>6.9808259372011905E-2</v>
      </c>
      <c r="D12" s="17">
        <v>6.8044773336132597E-2</v>
      </c>
      <c r="E12" s="17">
        <v>7.2036076566677001E-2</v>
      </c>
      <c r="F12" s="17"/>
      <c r="G12" s="17">
        <v>9.6047491420971798E-2</v>
      </c>
      <c r="H12" s="17">
        <v>0.10033414348575</v>
      </c>
      <c r="I12" s="17">
        <v>7.3567309548253093E-2</v>
      </c>
      <c r="J12" s="17">
        <v>7.0313553109659005E-2</v>
      </c>
      <c r="K12" s="17">
        <v>4.4110541694046802E-2</v>
      </c>
      <c r="L12" s="17">
        <v>4.1069301571999901E-2</v>
      </c>
      <c r="M12" s="17"/>
      <c r="N12" s="17">
        <v>6.7928902117022599E-2</v>
      </c>
      <c r="O12" s="17">
        <v>6.2337499702998199E-2</v>
      </c>
      <c r="P12" s="17">
        <v>9.7163048180697403E-2</v>
      </c>
      <c r="Q12" s="17">
        <v>5.5230108168768097E-2</v>
      </c>
      <c r="R12" s="17"/>
      <c r="S12" s="17">
        <v>9.4748071194613995E-2</v>
      </c>
      <c r="T12" s="17">
        <v>6.7607729284318602E-2</v>
      </c>
      <c r="U12" s="17">
        <v>6.3198677133346703E-2</v>
      </c>
      <c r="V12" s="17">
        <v>8.0740654629540595E-2</v>
      </c>
      <c r="W12" s="17">
        <v>6.2910370752254099E-2</v>
      </c>
      <c r="X12" s="17">
        <v>5.1027597436324401E-2</v>
      </c>
      <c r="Y12" s="17">
        <v>5.12847657378828E-2</v>
      </c>
      <c r="Z12" s="17">
        <v>6.8532065504320797E-2</v>
      </c>
      <c r="AA12" s="17">
        <v>9.7343249262013404E-2</v>
      </c>
      <c r="AB12" s="17">
        <v>4.60890070093442E-2</v>
      </c>
      <c r="AC12" s="17">
        <v>4.91545643115298E-2</v>
      </c>
      <c r="AD12" s="17">
        <v>7.6085081245473293E-2</v>
      </c>
      <c r="AE12" s="17"/>
      <c r="AF12" s="17">
        <v>6.4488518692447303E-2</v>
      </c>
      <c r="AG12" s="17">
        <v>7.7606569248426099E-2</v>
      </c>
      <c r="AH12" s="17"/>
      <c r="AI12" s="17">
        <v>6.20476333357287E-2</v>
      </c>
      <c r="AJ12" s="17">
        <v>7.3306997754988695E-2</v>
      </c>
      <c r="AK12" s="17"/>
      <c r="AL12" s="17">
        <v>7.6792176502016293E-2</v>
      </c>
      <c r="AM12" s="17">
        <v>6.9277512945306194E-2</v>
      </c>
      <c r="AN12" s="17"/>
      <c r="AO12" s="17">
        <v>6.20023238333842E-2</v>
      </c>
      <c r="AP12" s="17">
        <v>7.1936315001207396E-2</v>
      </c>
    </row>
    <row r="13" spans="2:42" x14ac:dyDescent="0.35">
      <c r="B13" s="18" t="s">
        <v>147</v>
      </c>
      <c r="C13" s="17">
        <v>6.0736634858539397E-2</v>
      </c>
      <c r="D13" s="17">
        <v>5.52205181536524E-2</v>
      </c>
      <c r="E13" s="17">
        <v>6.5118423231168801E-2</v>
      </c>
      <c r="F13" s="17"/>
      <c r="G13" s="17">
        <v>9.9878844716920198E-2</v>
      </c>
      <c r="H13" s="17">
        <v>7.5655897752540793E-2</v>
      </c>
      <c r="I13" s="17">
        <v>7.7914060484163106E-2</v>
      </c>
      <c r="J13" s="17">
        <v>4.9157022125645301E-2</v>
      </c>
      <c r="K13" s="17">
        <v>4.58755119446028E-2</v>
      </c>
      <c r="L13" s="17">
        <v>2.7741624464076499E-2</v>
      </c>
      <c r="M13" s="17"/>
      <c r="N13" s="17">
        <v>8.2865477855406294E-2</v>
      </c>
      <c r="O13" s="17">
        <v>4.3050819998249598E-2</v>
      </c>
      <c r="P13" s="17">
        <v>5.2480360180423097E-2</v>
      </c>
      <c r="Q13" s="17">
        <v>6.3282494305000506E-2</v>
      </c>
      <c r="R13" s="17"/>
      <c r="S13" s="17">
        <v>5.6961017507436797E-2</v>
      </c>
      <c r="T13" s="17">
        <v>3.82619514758398E-2</v>
      </c>
      <c r="U13" s="17">
        <v>6.6113869189629706E-2</v>
      </c>
      <c r="V13" s="17">
        <v>6.7913012178093798E-2</v>
      </c>
      <c r="W13" s="17">
        <v>8.5613411988163704E-2</v>
      </c>
      <c r="X13" s="17">
        <v>6.8611683826248604E-2</v>
      </c>
      <c r="Y13" s="17">
        <v>4.5562617410310702E-2</v>
      </c>
      <c r="Z13" s="17">
        <v>4.7012451916366597E-2</v>
      </c>
      <c r="AA13" s="17">
        <v>4.9627296392846999E-2</v>
      </c>
      <c r="AB13" s="17">
        <v>6.6083971669380806E-2</v>
      </c>
      <c r="AC13" s="17">
        <v>7.9191404111535205E-2</v>
      </c>
      <c r="AD13" s="17">
        <v>0.11092317136181599</v>
      </c>
      <c r="AE13" s="17"/>
      <c r="AF13" s="17">
        <v>6.0018722752806397E-2</v>
      </c>
      <c r="AG13" s="17">
        <v>6.1368451507735601E-2</v>
      </c>
      <c r="AH13" s="17"/>
      <c r="AI13" s="17">
        <v>8.54833677565799E-2</v>
      </c>
      <c r="AJ13" s="17">
        <v>4.9580016328172202E-2</v>
      </c>
      <c r="AK13" s="17"/>
      <c r="AL13" s="17">
        <v>9.5626537049702198E-2</v>
      </c>
      <c r="AM13" s="17">
        <v>5.8085158534956598E-2</v>
      </c>
      <c r="AN13" s="17"/>
      <c r="AO13" s="17">
        <v>8.4750642487782704E-2</v>
      </c>
      <c r="AP13" s="17">
        <v>5.4189931537448902E-2</v>
      </c>
    </row>
    <row r="14" spans="2:42" x14ac:dyDescent="0.35">
      <c r="B14" s="18" t="s">
        <v>148</v>
      </c>
      <c r="C14" s="17">
        <v>2.7776216297531402E-2</v>
      </c>
      <c r="D14" s="17">
        <v>3.15381640647538E-2</v>
      </c>
      <c r="E14" s="17">
        <v>2.4304796479651398E-2</v>
      </c>
      <c r="F14" s="17"/>
      <c r="G14" s="17">
        <v>4.2585798801951E-2</v>
      </c>
      <c r="H14" s="17">
        <v>4.0493122092214E-2</v>
      </c>
      <c r="I14" s="17">
        <v>3.5803654641894798E-2</v>
      </c>
      <c r="J14" s="17">
        <v>3.1385252961123503E-2</v>
      </c>
      <c r="K14" s="17">
        <v>9.1223697013899704E-3</v>
      </c>
      <c r="L14" s="17">
        <v>1.05184773251804E-2</v>
      </c>
      <c r="M14" s="17"/>
      <c r="N14" s="17">
        <v>3.2943240538332599E-2</v>
      </c>
      <c r="O14" s="17">
        <v>2.3666947596739402E-2</v>
      </c>
      <c r="P14" s="17">
        <v>3.5498258833709898E-2</v>
      </c>
      <c r="Q14" s="17">
        <v>1.7347384759760699E-2</v>
      </c>
      <c r="R14" s="17"/>
      <c r="S14" s="17">
        <v>3.4392898299172102E-2</v>
      </c>
      <c r="T14" s="17">
        <v>1.9670220912077398E-2</v>
      </c>
      <c r="U14" s="17">
        <v>3.2985841632372601E-2</v>
      </c>
      <c r="V14" s="17">
        <v>2.8381635601542599E-2</v>
      </c>
      <c r="W14" s="17">
        <v>2.8989548063068998E-2</v>
      </c>
      <c r="X14" s="17">
        <v>3.3922832682640201E-2</v>
      </c>
      <c r="Y14" s="17">
        <v>2.5051246761285499E-2</v>
      </c>
      <c r="Z14" s="17">
        <v>1.6063187054519101E-2</v>
      </c>
      <c r="AA14" s="17">
        <v>2.1347772185871802E-2</v>
      </c>
      <c r="AB14" s="17">
        <v>4.65439023166416E-2</v>
      </c>
      <c r="AC14" s="17">
        <v>1.8750835518665101E-2</v>
      </c>
      <c r="AD14" s="17">
        <v>0</v>
      </c>
      <c r="AE14" s="17"/>
      <c r="AF14" s="17">
        <v>2.7678994887174999E-2</v>
      </c>
      <c r="AG14" s="17">
        <v>2.8153350930088999E-2</v>
      </c>
      <c r="AH14" s="17"/>
      <c r="AI14" s="17">
        <v>3.0183099017383998E-2</v>
      </c>
      <c r="AJ14" s="17">
        <v>2.6691116601205201E-2</v>
      </c>
      <c r="AK14" s="17"/>
      <c r="AL14" s="17">
        <v>1.41644500428266E-2</v>
      </c>
      <c r="AM14" s="17">
        <v>2.8810649577073098E-2</v>
      </c>
      <c r="AN14" s="17"/>
      <c r="AO14" s="17">
        <v>2.55342261671949E-2</v>
      </c>
      <c r="AP14" s="17">
        <v>2.8387428072706E-2</v>
      </c>
    </row>
    <row r="15" spans="2:42" x14ac:dyDescent="0.35">
      <c r="B15" s="18" t="s">
        <v>149</v>
      </c>
      <c r="C15" s="17">
        <v>2.7854888371117398E-2</v>
      </c>
      <c r="D15" s="17">
        <v>2.1891478367691199E-2</v>
      </c>
      <c r="E15" s="17">
        <v>3.3262590062088503E-2</v>
      </c>
      <c r="F15" s="17"/>
      <c r="G15" s="17">
        <v>5.0851967749111202E-2</v>
      </c>
      <c r="H15" s="17">
        <v>4.1193357942325398E-2</v>
      </c>
      <c r="I15" s="17">
        <v>3.34436662718113E-2</v>
      </c>
      <c r="J15" s="17">
        <v>2.1576434039636602E-2</v>
      </c>
      <c r="K15" s="17">
        <v>1.83456079446889E-2</v>
      </c>
      <c r="L15" s="17">
        <v>8.4943294311768808E-3</v>
      </c>
      <c r="M15" s="17"/>
      <c r="N15" s="17">
        <v>2.5656856342017999E-2</v>
      </c>
      <c r="O15" s="17">
        <v>3.1323881031227602E-2</v>
      </c>
      <c r="P15" s="17">
        <v>2.8328564556432501E-2</v>
      </c>
      <c r="Q15" s="17">
        <v>2.5260362706999401E-2</v>
      </c>
      <c r="R15" s="17"/>
      <c r="S15" s="17">
        <v>4.39683382885157E-2</v>
      </c>
      <c r="T15" s="17">
        <v>1.4890017956744699E-2</v>
      </c>
      <c r="U15" s="17">
        <v>9.6614491944082004E-3</v>
      </c>
      <c r="V15" s="17">
        <v>2.7514652547405399E-2</v>
      </c>
      <c r="W15" s="17">
        <v>2.1540301694369799E-2</v>
      </c>
      <c r="X15" s="17">
        <v>3.0733323990532101E-2</v>
      </c>
      <c r="Y15" s="17">
        <v>4.4457083035650997E-2</v>
      </c>
      <c r="Z15" s="17">
        <v>4.6637167934474602E-2</v>
      </c>
      <c r="AA15" s="17">
        <v>2.27097506518492E-2</v>
      </c>
      <c r="AB15" s="17">
        <v>1.7173579092392501E-2</v>
      </c>
      <c r="AC15" s="17">
        <v>4.4843780395403501E-2</v>
      </c>
      <c r="AD15" s="17">
        <v>1.79536792863958E-2</v>
      </c>
      <c r="AE15" s="17"/>
      <c r="AF15" s="17">
        <v>2.4410412836048501E-2</v>
      </c>
      <c r="AG15" s="17">
        <v>3.2750648923824302E-2</v>
      </c>
      <c r="AH15" s="17"/>
      <c r="AI15" s="17">
        <v>2.00222917836766E-2</v>
      </c>
      <c r="AJ15" s="17">
        <v>3.1386073379997999E-2</v>
      </c>
      <c r="AK15" s="17"/>
      <c r="AL15" s="17">
        <v>1.9281735083209701E-2</v>
      </c>
      <c r="AM15" s="17">
        <v>2.8506409628952602E-2</v>
      </c>
      <c r="AN15" s="17"/>
      <c r="AO15" s="17">
        <v>2.7631131031208501E-2</v>
      </c>
      <c r="AP15" s="17">
        <v>2.7915889139623701E-2</v>
      </c>
    </row>
    <row r="16" spans="2:42" x14ac:dyDescent="0.35">
      <c r="B16" s="18" t="s">
        <v>150</v>
      </c>
      <c r="C16" s="17">
        <v>1.0443847295974701E-2</v>
      </c>
      <c r="D16" s="17">
        <v>1.02084724435488E-2</v>
      </c>
      <c r="E16" s="17">
        <v>1.0749363945734801E-2</v>
      </c>
      <c r="F16" s="17"/>
      <c r="G16" s="17">
        <v>2.92569828272999E-2</v>
      </c>
      <c r="H16" s="17">
        <v>2.7180109857742898E-2</v>
      </c>
      <c r="I16" s="17">
        <v>4.3852280911015201E-3</v>
      </c>
      <c r="J16" s="17">
        <v>1.81722800776945E-3</v>
      </c>
      <c r="K16" s="17">
        <v>2.6963908681728E-3</v>
      </c>
      <c r="L16" s="17">
        <v>1.3165971770144401E-3</v>
      </c>
      <c r="M16" s="17"/>
      <c r="N16" s="17">
        <v>9.6085277710759292E-3</v>
      </c>
      <c r="O16" s="17">
        <v>1.13558075779767E-2</v>
      </c>
      <c r="P16" s="17">
        <v>1.42725653848893E-2</v>
      </c>
      <c r="Q16" s="17">
        <v>7.1687490156607699E-3</v>
      </c>
      <c r="R16" s="17"/>
      <c r="S16" s="17">
        <v>1.09415251882512E-2</v>
      </c>
      <c r="T16" s="17">
        <v>7.6478507045185896E-3</v>
      </c>
      <c r="U16" s="17">
        <v>1.49768167643986E-2</v>
      </c>
      <c r="V16" s="17">
        <v>3.12055844426364E-3</v>
      </c>
      <c r="W16" s="17">
        <v>1.50445423783036E-2</v>
      </c>
      <c r="X16" s="17">
        <v>1.16291170623778E-2</v>
      </c>
      <c r="Y16" s="17">
        <v>7.9905406902985691E-3</v>
      </c>
      <c r="Z16" s="17">
        <v>2.6845272871118701E-2</v>
      </c>
      <c r="AA16" s="17">
        <v>1.5103597745746E-2</v>
      </c>
      <c r="AB16" s="17">
        <v>3.6804286592947298E-3</v>
      </c>
      <c r="AC16" s="17">
        <v>1.2694001369146401E-2</v>
      </c>
      <c r="AD16" s="17">
        <v>0</v>
      </c>
      <c r="AE16" s="17"/>
      <c r="AF16" s="17">
        <v>6.2026687094392597E-3</v>
      </c>
      <c r="AG16" s="17">
        <v>1.6260806460854201E-2</v>
      </c>
      <c r="AH16" s="17"/>
      <c r="AI16" s="17">
        <v>1.2455069911077201E-2</v>
      </c>
      <c r="AJ16" s="17">
        <v>9.5371238271113306E-3</v>
      </c>
      <c r="AK16" s="17"/>
      <c r="AL16" s="17">
        <v>2.4744379887511301E-2</v>
      </c>
      <c r="AM16" s="17">
        <v>9.3570708592471408E-3</v>
      </c>
      <c r="AN16" s="17"/>
      <c r="AO16" s="17">
        <v>1.6239356502690198E-2</v>
      </c>
      <c r="AP16" s="17">
        <v>8.8638744752443602E-3</v>
      </c>
    </row>
    <row r="17" spans="2:42" x14ac:dyDescent="0.35">
      <c r="B17" s="18" t="s">
        <v>151</v>
      </c>
      <c r="C17" s="17">
        <v>6.5144449290842399E-2</v>
      </c>
      <c r="D17" s="17">
        <v>5.8855482157949099E-2</v>
      </c>
      <c r="E17" s="17">
        <v>7.0350683598115193E-2</v>
      </c>
      <c r="F17" s="17"/>
      <c r="G17" s="17">
        <v>8.4483311181155096E-2</v>
      </c>
      <c r="H17" s="17">
        <v>9.8421039410582001E-2</v>
      </c>
      <c r="I17" s="17">
        <v>0.10771842656391301</v>
      </c>
      <c r="J17" s="17">
        <v>4.5559199138137302E-2</v>
      </c>
      <c r="K17" s="17">
        <v>2.87652404199026E-2</v>
      </c>
      <c r="L17" s="17">
        <v>3.0655800215170202E-2</v>
      </c>
      <c r="M17" s="17"/>
      <c r="N17" s="17">
        <v>6.7748869715100704E-2</v>
      </c>
      <c r="O17" s="17">
        <v>6.3273861643565493E-2</v>
      </c>
      <c r="P17" s="17">
        <v>5.6975000717058501E-2</v>
      </c>
      <c r="Q17" s="17">
        <v>7.09435923381109E-2</v>
      </c>
      <c r="R17" s="17"/>
      <c r="S17" s="17">
        <v>7.1512916171170504E-2</v>
      </c>
      <c r="T17" s="17">
        <v>8.2997910115885407E-2</v>
      </c>
      <c r="U17" s="17">
        <v>4.2637718415572103E-2</v>
      </c>
      <c r="V17" s="17">
        <v>4.2069944884666199E-2</v>
      </c>
      <c r="W17" s="17">
        <v>7.5338133872270799E-2</v>
      </c>
      <c r="X17" s="17">
        <v>8.7421768705651895E-2</v>
      </c>
      <c r="Y17" s="17">
        <v>6.5080855700402507E-2</v>
      </c>
      <c r="Z17" s="17">
        <v>4.9491049322775101E-2</v>
      </c>
      <c r="AA17" s="17">
        <v>6.4477964955976699E-2</v>
      </c>
      <c r="AB17" s="17">
        <v>6.0673632983100197E-2</v>
      </c>
      <c r="AC17" s="17">
        <v>5.4371514870930997E-2</v>
      </c>
      <c r="AD17" s="17">
        <v>5.1468650184404802E-2</v>
      </c>
      <c r="AE17" s="17"/>
      <c r="AF17" s="17">
        <v>5.95033005290471E-2</v>
      </c>
      <c r="AG17" s="17">
        <v>7.1543268503977797E-2</v>
      </c>
      <c r="AH17" s="17"/>
      <c r="AI17" s="17">
        <v>5.5494088783321301E-2</v>
      </c>
      <c r="AJ17" s="17">
        <v>6.9495140402534905E-2</v>
      </c>
      <c r="AK17" s="17"/>
      <c r="AL17" s="17">
        <v>6.6198324620584406E-2</v>
      </c>
      <c r="AM17" s="17">
        <v>6.50643594852158E-2</v>
      </c>
      <c r="AN17" s="17"/>
      <c r="AO17" s="17">
        <v>6.8619955360600102E-2</v>
      </c>
      <c r="AP17" s="17">
        <v>6.4196956165969404E-2</v>
      </c>
    </row>
    <row r="18" spans="2:42" x14ac:dyDescent="0.35">
      <c r="B18" s="18" t="s">
        <v>152</v>
      </c>
      <c r="C18" s="17">
        <v>0.143327292096631</v>
      </c>
      <c r="D18" s="17">
        <v>0.118449454291798</v>
      </c>
      <c r="E18" s="17">
        <v>0.16743083908975301</v>
      </c>
      <c r="F18" s="17"/>
      <c r="G18" s="17">
        <v>0.20952960344933699</v>
      </c>
      <c r="H18" s="17">
        <v>0.16967693069784301</v>
      </c>
      <c r="I18" s="17">
        <v>0.14017680765301299</v>
      </c>
      <c r="J18" s="17">
        <v>0.14317934653682601</v>
      </c>
      <c r="K18" s="17">
        <v>0.12145729955047101</v>
      </c>
      <c r="L18" s="17">
        <v>9.4850924320035598E-2</v>
      </c>
      <c r="M18" s="17"/>
      <c r="N18" s="17">
        <v>0.1221678838127</v>
      </c>
      <c r="O18" s="17">
        <v>0.138180943673437</v>
      </c>
      <c r="P18" s="17">
        <v>0.12922173556702701</v>
      </c>
      <c r="Q18" s="17">
        <v>0.184335309121997</v>
      </c>
      <c r="R18" s="17"/>
      <c r="S18" s="17">
        <v>0.141211024299782</v>
      </c>
      <c r="T18" s="17">
        <v>0.112992270279706</v>
      </c>
      <c r="U18" s="17">
        <v>0.10896415407136199</v>
      </c>
      <c r="V18" s="17">
        <v>0.151440251130671</v>
      </c>
      <c r="W18" s="17">
        <v>0.181851946534696</v>
      </c>
      <c r="X18" s="17">
        <v>0.126100768747018</v>
      </c>
      <c r="Y18" s="17">
        <v>0.176330333831242</v>
      </c>
      <c r="Z18" s="17">
        <v>0.12967968331813101</v>
      </c>
      <c r="AA18" s="17">
        <v>0.15567507213971499</v>
      </c>
      <c r="AB18" s="17">
        <v>0.16759927569107799</v>
      </c>
      <c r="AC18" s="17">
        <v>0.16723003309467299</v>
      </c>
      <c r="AD18" s="17">
        <v>8.5644281263363903E-2</v>
      </c>
      <c r="AE18" s="17"/>
      <c r="AF18" s="17">
        <v>0.12727111435414601</v>
      </c>
      <c r="AG18" s="17">
        <v>0.163765845074966</v>
      </c>
      <c r="AH18" s="17"/>
      <c r="AI18" s="17">
        <v>7.2089199479161703E-2</v>
      </c>
      <c r="AJ18" s="17">
        <v>0.175443702268375</v>
      </c>
      <c r="AK18" s="17"/>
      <c r="AL18" s="17">
        <v>9.7639728110233207E-2</v>
      </c>
      <c r="AM18" s="17">
        <v>0.14679934236287601</v>
      </c>
      <c r="AN18" s="17"/>
      <c r="AO18" s="17">
        <v>0.102648784637208</v>
      </c>
      <c r="AP18" s="17">
        <v>0.15441707452667</v>
      </c>
    </row>
    <row r="19" spans="2:42" x14ac:dyDescent="0.35">
      <c r="B19" s="18" t="s">
        <v>75</v>
      </c>
      <c r="C19" s="19">
        <v>2.17325824751941E-2</v>
      </c>
      <c r="D19" s="19">
        <v>1.6860591655976399E-2</v>
      </c>
      <c r="E19" s="19">
        <v>2.6646686945979201E-2</v>
      </c>
      <c r="F19" s="19"/>
      <c r="G19" s="19">
        <v>5.0842530345716203E-2</v>
      </c>
      <c r="H19" s="19">
        <v>1.5474566192574001E-2</v>
      </c>
      <c r="I19" s="19">
        <v>1.40074858250629E-2</v>
      </c>
      <c r="J19" s="19">
        <v>2.32213944160128E-2</v>
      </c>
      <c r="K19" s="19">
        <v>1.7833428175474699E-2</v>
      </c>
      <c r="L19" s="19">
        <v>1.5067657916911699E-2</v>
      </c>
      <c r="M19" s="19"/>
      <c r="N19" s="19">
        <v>1.93706529298318E-2</v>
      </c>
      <c r="O19" s="19">
        <v>1.1770022130135499E-2</v>
      </c>
      <c r="P19" s="19">
        <v>3.0226626055201399E-2</v>
      </c>
      <c r="Q19" s="19">
        <v>2.61016747935729E-2</v>
      </c>
      <c r="R19" s="19"/>
      <c r="S19" s="19">
        <v>2.78424391561823E-2</v>
      </c>
      <c r="T19" s="19">
        <v>3.034245299245E-2</v>
      </c>
      <c r="U19" s="19">
        <v>1.9000018663302701E-2</v>
      </c>
      <c r="V19" s="19">
        <v>2.3813883384225999E-2</v>
      </c>
      <c r="W19" s="19">
        <v>2.2002658160057701E-2</v>
      </c>
      <c r="X19" s="19">
        <v>1.5964410761313701E-2</v>
      </c>
      <c r="Y19" s="19">
        <v>2.31244336975697E-2</v>
      </c>
      <c r="Z19" s="19">
        <v>2.6871334846042299E-2</v>
      </c>
      <c r="AA19" s="19">
        <v>2.3159027884998899E-2</v>
      </c>
      <c r="AB19" s="19">
        <v>1.5053191425516199E-2</v>
      </c>
      <c r="AC19" s="19">
        <v>0</v>
      </c>
      <c r="AD19" s="19">
        <v>1.4040621790949601E-2</v>
      </c>
      <c r="AE19" s="19"/>
      <c r="AF19" s="19">
        <v>1.88495205622627E-2</v>
      </c>
      <c r="AG19" s="19">
        <v>2.4270911752679598E-2</v>
      </c>
      <c r="AH19" s="19"/>
      <c r="AI19" s="19">
        <v>2.1899914266554198E-2</v>
      </c>
      <c r="AJ19" s="19">
        <v>2.1657143952787901E-2</v>
      </c>
      <c r="AK19" s="19"/>
      <c r="AL19" s="19">
        <v>9.6314451852880408E-3</v>
      </c>
      <c r="AM19" s="19">
        <v>2.2652214718265801E-2</v>
      </c>
      <c r="AN19" s="19"/>
      <c r="AO19" s="19">
        <v>1.27760591598067E-2</v>
      </c>
      <c r="AP19" s="19">
        <v>2.4174311562631699E-2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6.7789478780548404E-2</v>
      </c>
      <c r="D9" s="17">
        <v>7.2491339805017305E-2</v>
      </c>
      <c r="E9" s="17">
        <v>6.3080104264056996E-2</v>
      </c>
      <c r="F9" s="17"/>
      <c r="G9" s="17">
        <v>5.32450704073145E-2</v>
      </c>
      <c r="H9" s="17">
        <v>6.3887479277168494E-2</v>
      </c>
      <c r="I9" s="17">
        <v>6.2893600274384204E-2</v>
      </c>
      <c r="J9" s="17">
        <v>6.7181707511793406E-2</v>
      </c>
      <c r="K9" s="17">
        <v>6.9036624227824694E-2</v>
      </c>
      <c r="L9" s="17">
        <v>8.4355384700557104E-2</v>
      </c>
      <c r="M9" s="17"/>
      <c r="N9" s="17">
        <v>6.9591167064981696E-2</v>
      </c>
      <c r="O9" s="17">
        <v>8.4801607060487297E-2</v>
      </c>
      <c r="P9" s="17">
        <v>6.3049147272446301E-2</v>
      </c>
      <c r="Q9" s="17">
        <v>5.1902098755352302E-2</v>
      </c>
      <c r="R9" s="17"/>
      <c r="S9" s="17">
        <v>4.9048722554923797E-2</v>
      </c>
      <c r="T9" s="17">
        <v>6.0475923272241397E-2</v>
      </c>
      <c r="U9" s="17">
        <v>8.8608521498376794E-2</v>
      </c>
      <c r="V9" s="17">
        <v>7.1018158546351406E-2</v>
      </c>
      <c r="W9" s="17">
        <v>9.1473403553596094E-2</v>
      </c>
      <c r="X9" s="17">
        <v>8.7816083283742102E-2</v>
      </c>
      <c r="Y9" s="17">
        <v>7.5220523534861805E-2</v>
      </c>
      <c r="Z9" s="17">
        <v>4.39095864810847E-2</v>
      </c>
      <c r="AA9" s="17">
        <v>5.7946641198840902E-2</v>
      </c>
      <c r="AB9" s="17">
        <v>4.3352867199380897E-2</v>
      </c>
      <c r="AC9" s="17">
        <v>0.103714873653504</v>
      </c>
      <c r="AD9" s="17">
        <v>6.77791816475114E-2</v>
      </c>
      <c r="AE9" s="17"/>
      <c r="AF9" s="17">
        <v>7.6008388215590306E-2</v>
      </c>
      <c r="AG9" s="17">
        <v>5.72962313852758E-2</v>
      </c>
      <c r="AH9" s="17"/>
      <c r="AI9" s="17">
        <v>0.12233084367121801</v>
      </c>
      <c r="AJ9" s="17">
        <v>4.3200487388518997E-2</v>
      </c>
      <c r="AK9" s="17"/>
      <c r="AL9" s="17">
        <v>0.110457629507885</v>
      </c>
      <c r="AM9" s="17">
        <v>6.4546890400542706E-2</v>
      </c>
      <c r="AN9" s="17"/>
      <c r="AO9" s="17">
        <v>9.9243129960609994E-2</v>
      </c>
      <c r="AP9" s="17">
        <v>5.92145784215522E-2</v>
      </c>
    </row>
    <row r="10" spans="2:42" x14ac:dyDescent="0.35">
      <c r="B10" s="18" t="s">
        <v>144</v>
      </c>
      <c r="C10" s="17">
        <v>8.2268467705458495E-2</v>
      </c>
      <c r="D10" s="17">
        <v>8.7224905811744094E-2</v>
      </c>
      <c r="E10" s="17">
        <v>7.7399184705225693E-2</v>
      </c>
      <c r="F10" s="17"/>
      <c r="G10" s="17">
        <v>4.1498851743491799E-2</v>
      </c>
      <c r="H10" s="17">
        <v>8.5390275105917304E-2</v>
      </c>
      <c r="I10" s="17">
        <v>7.4292762720162706E-2</v>
      </c>
      <c r="J10" s="17">
        <v>9.9896548933415999E-2</v>
      </c>
      <c r="K10" s="17">
        <v>8.1506737400254797E-2</v>
      </c>
      <c r="L10" s="17">
        <v>9.9679731708167296E-2</v>
      </c>
      <c r="M10" s="17"/>
      <c r="N10" s="17">
        <v>9.4122057162811704E-2</v>
      </c>
      <c r="O10" s="17">
        <v>8.3928415893539998E-2</v>
      </c>
      <c r="P10" s="17">
        <v>7.4693724161114097E-2</v>
      </c>
      <c r="Q10" s="17">
        <v>7.5505145461925202E-2</v>
      </c>
      <c r="R10" s="17"/>
      <c r="S10" s="17">
        <v>9.2025376513045806E-2</v>
      </c>
      <c r="T10" s="17">
        <v>7.7665450466346805E-2</v>
      </c>
      <c r="U10" s="17">
        <v>8.4865888278667798E-2</v>
      </c>
      <c r="V10" s="17">
        <v>9.0612770933796702E-2</v>
      </c>
      <c r="W10" s="17">
        <v>8.8003249999267397E-2</v>
      </c>
      <c r="X10" s="17">
        <v>6.8964033004468003E-2</v>
      </c>
      <c r="Y10" s="17">
        <v>8.4021588494940194E-2</v>
      </c>
      <c r="Z10" s="17">
        <v>8.0184674695840702E-2</v>
      </c>
      <c r="AA10" s="17">
        <v>6.28575349493804E-2</v>
      </c>
      <c r="AB10" s="17">
        <v>9.8685743524844702E-2</v>
      </c>
      <c r="AC10" s="17">
        <v>5.2404418302818598E-2</v>
      </c>
      <c r="AD10" s="17">
        <v>0.120969191048605</v>
      </c>
      <c r="AE10" s="17"/>
      <c r="AF10" s="17">
        <v>0.100876008390219</v>
      </c>
      <c r="AG10" s="17">
        <v>5.6844929205486998E-2</v>
      </c>
      <c r="AH10" s="17"/>
      <c r="AI10" s="17">
        <v>0.13975841236739101</v>
      </c>
      <c r="AJ10" s="17">
        <v>5.6350162264181901E-2</v>
      </c>
      <c r="AK10" s="17"/>
      <c r="AL10" s="17">
        <v>0.13137877208366</v>
      </c>
      <c r="AM10" s="17">
        <v>7.8536304497052206E-2</v>
      </c>
      <c r="AN10" s="17"/>
      <c r="AO10" s="17">
        <v>0.11782192262714</v>
      </c>
      <c r="AP10" s="17">
        <v>7.2575878071707803E-2</v>
      </c>
    </row>
    <row r="11" spans="2:42" x14ac:dyDescent="0.35">
      <c r="B11" s="18" t="s">
        <v>145</v>
      </c>
      <c r="C11" s="17">
        <v>0.17364976564456699</v>
      </c>
      <c r="D11" s="17">
        <v>0.175703842241905</v>
      </c>
      <c r="E11" s="17">
        <v>0.17290335065388299</v>
      </c>
      <c r="F11" s="17"/>
      <c r="G11" s="17">
        <v>0.139227778989334</v>
      </c>
      <c r="H11" s="17">
        <v>0.13965861094436599</v>
      </c>
      <c r="I11" s="17">
        <v>0.180289968856541</v>
      </c>
      <c r="J11" s="17">
        <v>0.14905486561529799</v>
      </c>
      <c r="K11" s="17">
        <v>0.20741061638746799</v>
      </c>
      <c r="L11" s="17">
        <v>0.21639097957058601</v>
      </c>
      <c r="M11" s="17"/>
      <c r="N11" s="17">
        <v>0.185100928161027</v>
      </c>
      <c r="O11" s="17">
        <v>0.18918002695058</v>
      </c>
      <c r="P11" s="17">
        <v>0.14953255621367001</v>
      </c>
      <c r="Q11" s="17">
        <v>0.164841022336497</v>
      </c>
      <c r="R11" s="17"/>
      <c r="S11" s="17">
        <v>0.15502699157689701</v>
      </c>
      <c r="T11" s="17">
        <v>0.186801014004251</v>
      </c>
      <c r="U11" s="17">
        <v>0.185090147703726</v>
      </c>
      <c r="V11" s="17">
        <v>0.197266887219884</v>
      </c>
      <c r="W11" s="17">
        <v>0.169552790469785</v>
      </c>
      <c r="X11" s="17">
        <v>0.15825372215561501</v>
      </c>
      <c r="Y11" s="17">
        <v>0.13891373043793601</v>
      </c>
      <c r="Z11" s="17">
        <v>0.154710270013141</v>
      </c>
      <c r="AA11" s="17">
        <v>0.19286480899470901</v>
      </c>
      <c r="AB11" s="17">
        <v>0.17116830868867999</v>
      </c>
      <c r="AC11" s="17">
        <v>0.17529830341049199</v>
      </c>
      <c r="AD11" s="17">
        <v>0.21017024664676001</v>
      </c>
      <c r="AE11" s="17"/>
      <c r="AF11" s="17">
        <v>0.19747397603837799</v>
      </c>
      <c r="AG11" s="17">
        <v>0.14303059991397399</v>
      </c>
      <c r="AH11" s="17"/>
      <c r="AI11" s="17">
        <v>0.25826088237372302</v>
      </c>
      <c r="AJ11" s="17">
        <v>0.135504368566705</v>
      </c>
      <c r="AK11" s="17"/>
      <c r="AL11" s="17">
        <v>0.22050059172250699</v>
      </c>
      <c r="AM11" s="17">
        <v>0.17008931266865099</v>
      </c>
      <c r="AN11" s="17"/>
      <c r="AO11" s="17">
        <v>0.25078250613222203</v>
      </c>
      <c r="AP11" s="17">
        <v>0.152621823282276</v>
      </c>
    </row>
    <row r="12" spans="2:42" x14ac:dyDescent="0.35">
      <c r="B12" s="18" t="s">
        <v>146</v>
      </c>
      <c r="C12" s="17">
        <v>8.1969457250033406E-2</v>
      </c>
      <c r="D12" s="17">
        <v>8.55387228192062E-2</v>
      </c>
      <c r="E12" s="17">
        <v>7.8504831189684099E-2</v>
      </c>
      <c r="F12" s="17"/>
      <c r="G12" s="17">
        <v>7.2845441771999198E-2</v>
      </c>
      <c r="H12" s="17">
        <v>8.7388807244559094E-2</v>
      </c>
      <c r="I12" s="17">
        <v>6.0520039075778499E-2</v>
      </c>
      <c r="J12" s="17">
        <v>9.9737007476200901E-2</v>
      </c>
      <c r="K12" s="17">
        <v>7.7405156724390106E-2</v>
      </c>
      <c r="L12" s="17">
        <v>8.9738570055243994E-2</v>
      </c>
      <c r="M12" s="17"/>
      <c r="N12" s="17">
        <v>8.7980936282097702E-2</v>
      </c>
      <c r="O12" s="17">
        <v>6.2566778653454697E-2</v>
      </c>
      <c r="P12" s="17">
        <v>0.122587480260072</v>
      </c>
      <c r="Q12" s="17">
        <v>5.8408412172442303E-2</v>
      </c>
      <c r="R12" s="17"/>
      <c r="S12" s="17">
        <v>6.1430835837133997E-2</v>
      </c>
      <c r="T12" s="17">
        <v>9.1608116503812898E-2</v>
      </c>
      <c r="U12" s="17">
        <v>7.9934063383199597E-2</v>
      </c>
      <c r="V12" s="17">
        <v>7.7466704567127898E-2</v>
      </c>
      <c r="W12" s="17">
        <v>6.6463002842838403E-2</v>
      </c>
      <c r="X12" s="17">
        <v>9.6623203130047797E-2</v>
      </c>
      <c r="Y12" s="17">
        <v>0.13927927863043099</v>
      </c>
      <c r="Z12" s="17">
        <v>5.5331616991043601E-2</v>
      </c>
      <c r="AA12" s="17">
        <v>7.0086333108022703E-2</v>
      </c>
      <c r="AB12" s="17">
        <v>7.1217180245788603E-2</v>
      </c>
      <c r="AC12" s="17">
        <v>0.108588781515478</v>
      </c>
      <c r="AD12" s="17">
        <v>6.1181066659453401E-2</v>
      </c>
      <c r="AE12" s="17"/>
      <c r="AF12" s="17">
        <v>8.8376883824664396E-2</v>
      </c>
      <c r="AG12" s="17">
        <v>7.4046783738064198E-2</v>
      </c>
      <c r="AH12" s="17"/>
      <c r="AI12" s="17">
        <v>9.8939547965049196E-2</v>
      </c>
      <c r="AJ12" s="17">
        <v>7.4318797693751104E-2</v>
      </c>
      <c r="AK12" s="17"/>
      <c r="AL12" s="17">
        <v>9.8814674627366705E-2</v>
      </c>
      <c r="AM12" s="17">
        <v>8.0689296165118704E-2</v>
      </c>
      <c r="AN12" s="17"/>
      <c r="AO12" s="17">
        <v>8.17200449943985E-2</v>
      </c>
      <c r="AP12" s="17">
        <v>8.20374520665378E-2</v>
      </c>
    </row>
    <row r="13" spans="2:42" x14ac:dyDescent="0.35">
      <c r="B13" s="18" t="s">
        <v>147</v>
      </c>
      <c r="C13" s="17">
        <v>7.3425777285227006E-2</v>
      </c>
      <c r="D13" s="17">
        <v>8.7250310775699003E-2</v>
      </c>
      <c r="E13" s="17">
        <v>6.0461189293524099E-2</v>
      </c>
      <c r="F13" s="17"/>
      <c r="G13" s="17">
        <v>8.5612773033169706E-2</v>
      </c>
      <c r="H13" s="17">
        <v>7.8368929716660596E-2</v>
      </c>
      <c r="I13" s="17">
        <v>7.7216638387461206E-2</v>
      </c>
      <c r="J13" s="17">
        <v>6.6828761611276405E-2</v>
      </c>
      <c r="K13" s="17">
        <v>6.24437029589811E-2</v>
      </c>
      <c r="L13" s="17">
        <v>7.0872620834003197E-2</v>
      </c>
      <c r="M13" s="17"/>
      <c r="N13" s="17">
        <v>7.5233522621679094E-2</v>
      </c>
      <c r="O13" s="17">
        <v>5.56651659257201E-2</v>
      </c>
      <c r="P13" s="17">
        <v>9.2882987899264594E-2</v>
      </c>
      <c r="Q13" s="17">
        <v>7.3777432344050001E-2</v>
      </c>
      <c r="R13" s="17"/>
      <c r="S13" s="17">
        <v>6.5521721420686393E-2</v>
      </c>
      <c r="T13" s="17">
        <v>7.4210166281002896E-2</v>
      </c>
      <c r="U13" s="17">
        <v>8.1276425401711802E-2</v>
      </c>
      <c r="V13" s="17">
        <v>5.4276270422166997E-2</v>
      </c>
      <c r="W13" s="17">
        <v>7.8857231335561107E-2</v>
      </c>
      <c r="X13" s="17">
        <v>8.7222118863774595E-2</v>
      </c>
      <c r="Y13" s="17">
        <v>5.32961639032518E-2</v>
      </c>
      <c r="Z13" s="17">
        <v>6.88893011577838E-2</v>
      </c>
      <c r="AA13" s="17">
        <v>9.3069933386188297E-2</v>
      </c>
      <c r="AB13" s="17">
        <v>8.0835885215973804E-2</v>
      </c>
      <c r="AC13" s="17">
        <v>6.3349347518552396E-2</v>
      </c>
      <c r="AD13" s="17">
        <v>7.1539137633367694E-2</v>
      </c>
      <c r="AE13" s="17"/>
      <c r="AF13" s="17">
        <v>7.2816785783959698E-2</v>
      </c>
      <c r="AG13" s="17">
        <v>7.4150276403660204E-2</v>
      </c>
      <c r="AH13" s="17"/>
      <c r="AI13" s="17">
        <v>9.3159661802590096E-2</v>
      </c>
      <c r="AJ13" s="17">
        <v>6.4529111103487399E-2</v>
      </c>
      <c r="AK13" s="17"/>
      <c r="AL13" s="17">
        <v>0.13617180912745799</v>
      </c>
      <c r="AM13" s="17">
        <v>6.8657359852672906E-2</v>
      </c>
      <c r="AN13" s="17"/>
      <c r="AO13" s="17">
        <v>8.1393010448812697E-2</v>
      </c>
      <c r="AP13" s="17">
        <v>7.1253748666878794E-2</v>
      </c>
    </row>
    <row r="14" spans="2:42" x14ac:dyDescent="0.35">
      <c r="B14" s="18" t="s">
        <v>148</v>
      </c>
      <c r="C14" s="17">
        <v>4.3013257013357502E-2</v>
      </c>
      <c r="D14" s="17">
        <v>4.2912263509008002E-2</v>
      </c>
      <c r="E14" s="17">
        <v>4.27807032897961E-2</v>
      </c>
      <c r="F14" s="17"/>
      <c r="G14" s="17">
        <v>6.3865502600824103E-2</v>
      </c>
      <c r="H14" s="17">
        <v>6.0753888459003001E-2</v>
      </c>
      <c r="I14" s="17">
        <v>3.8857010347732798E-2</v>
      </c>
      <c r="J14" s="17">
        <v>2.8196911635994099E-2</v>
      </c>
      <c r="K14" s="17">
        <v>2.7615427213145801E-2</v>
      </c>
      <c r="L14" s="17">
        <v>4.0314245286293002E-2</v>
      </c>
      <c r="M14" s="17"/>
      <c r="N14" s="17">
        <v>4.9778956866642403E-2</v>
      </c>
      <c r="O14" s="17">
        <v>3.8884078007810699E-2</v>
      </c>
      <c r="P14" s="17">
        <v>4.9233153573581601E-2</v>
      </c>
      <c r="Q14" s="17">
        <v>3.3706435553106998E-2</v>
      </c>
      <c r="R14" s="17"/>
      <c r="S14" s="17">
        <v>4.9600169341990401E-2</v>
      </c>
      <c r="T14" s="17">
        <v>3.84934393361396E-2</v>
      </c>
      <c r="U14" s="17">
        <v>4.5883473515805802E-2</v>
      </c>
      <c r="V14" s="17">
        <v>4.3110930208524301E-2</v>
      </c>
      <c r="W14" s="17">
        <v>6.8056424184748707E-2</v>
      </c>
      <c r="X14" s="17">
        <v>3.5695753629494099E-2</v>
      </c>
      <c r="Y14" s="17">
        <v>4.29540780205694E-2</v>
      </c>
      <c r="Z14" s="17">
        <v>3.9592805323584501E-2</v>
      </c>
      <c r="AA14" s="17">
        <v>3.7321054140382302E-2</v>
      </c>
      <c r="AB14" s="17">
        <v>4.6457317451077403E-2</v>
      </c>
      <c r="AC14" s="17">
        <v>1.91937996607199E-2</v>
      </c>
      <c r="AD14" s="17">
        <v>4.2159735594677103E-2</v>
      </c>
      <c r="AE14" s="17"/>
      <c r="AF14" s="17">
        <v>4.8977385120953003E-2</v>
      </c>
      <c r="AG14" s="17">
        <v>3.5344031632976697E-2</v>
      </c>
      <c r="AH14" s="17"/>
      <c r="AI14" s="17">
        <v>4.4871949059969697E-2</v>
      </c>
      <c r="AJ14" s="17">
        <v>4.2175299202323803E-2</v>
      </c>
      <c r="AK14" s="17"/>
      <c r="AL14" s="17">
        <v>5.17418781733084E-2</v>
      </c>
      <c r="AM14" s="17">
        <v>4.2349920893458702E-2</v>
      </c>
      <c r="AN14" s="17"/>
      <c r="AO14" s="17">
        <v>4.1205853365637701E-2</v>
      </c>
      <c r="AP14" s="17">
        <v>4.3505991739096098E-2</v>
      </c>
    </row>
    <row r="15" spans="2:42" x14ac:dyDescent="0.35">
      <c r="B15" s="18" t="s">
        <v>149</v>
      </c>
      <c r="C15" s="17">
        <v>3.9782745612321403E-2</v>
      </c>
      <c r="D15" s="17">
        <v>3.8328982404300799E-2</v>
      </c>
      <c r="E15" s="17">
        <v>4.0874143614206798E-2</v>
      </c>
      <c r="F15" s="17"/>
      <c r="G15" s="17">
        <v>5.3158645265576301E-2</v>
      </c>
      <c r="H15" s="17">
        <v>4.5370861783472299E-2</v>
      </c>
      <c r="I15" s="17">
        <v>4.0111539676612601E-2</v>
      </c>
      <c r="J15" s="17">
        <v>3.7832869295665601E-2</v>
      </c>
      <c r="K15" s="17">
        <v>3.0507997239493601E-2</v>
      </c>
      <c r="L15" s="17">
        <v>3.3804650556230102E-2</v>
      </c>
      <c r="M15" s="17"/>
      <c r="N15" s="17">
        <v>4.4940409585644499E-2</v>
      </c>
      <c r="O15" s="17">
        <v>3.6130555928014597E-2</v>
      </c>
      <c r="P15" s="17">
        <v>4.5865916587427599E-2</v>
      </c>
      <c r="Q15" s="17">
        <v>3.3183122356636501E-2</v>
      </c>
      <c r="R15" s="17"/>
      <c r="S15" s="17">
        <v>6.2234242947063798E-2</v>
      </c>
      <c r="T15" s="17">
        <v>3.2578703056906598E-2</v>
      </c>
      <c r="U15" s="17">
        <v>3.37303733941599E-2</v>
      </c>
      <c r="V15" s="17">
        <v>5.55111340009002E-2</v>
      </c>
      <c r="W15" s="17">
        <v>1.75080599170645E-2</v>
      </c>
      <c r="X15" s="17">
        <v>3.6544255641299997E-2</v>
      </c>
      <c r="Y15" s="17">
        <v>4.1613073534523502E-2</v>
      </c>
      <c r="Z15" s="17">
        <v>4.2155229621480897E-2</v>
      </c>
      <c r="AA15" s="17">
        <v>2.04735917625186E-2</v>
      </c>
      <c r="AB15" s="17">
        <v>4.3556051098271702E-2</v>
      </c>
      <c r="AC15" s="17">
        <v>3.10889900212948E-2</v>
      </c>
      <c r="AD15" s="17">
        <v>6.2950734016360602E-2</v>
      </c>
      <c r="AE15" s="17"/>
      <c r="AF15" s="17">
        <v>3.4978189883595398E-2</v>
      </c>
      <c r="AG15" s="17">
        <v>4.5744965927059303E-2</v>
      </c>
      <c r="AH15" s="17"/>
      <c r="AI15" s="17">
        <v>5.2327853565558198E-2</v>
      </c>
      <c r="AJ15" s="17">
        <v>3.41270097851641E-2</v>
      </c>
      <c r="AK15" s="17"/>
      <c r="AL15" s="17">
        <v>4.0850951008048399E-2</v>
      </c>
      <c r="AM15" s="17">
        <v>3.9701566785852502E-2</v>
      </c>
      <c r="AN15" s="17"/>
      <c r="AO15" s="17">
        <v>4.3148605730753201E-2</v>
      </c>
      <c r="AP15" s="17">
        <v>3.8865144187525097E-2</v>
      </c>
    </row>
    <row r="16" spans="2:42" x14ac:dyDescent="0.35">
      <c r="B16" s="18" t="s">
        <v>150</v>
      </c>
      <c r="C16" s="17">
        <v>1.30091077517503E-2</v>
      </c>
      <c r="D16" s="17">
        <v>1.4247534135486101E-2</v>
      </c>
      <c r="E16" s="17">
        <v>1.11313415190951E-2</v>
      </c>
      <c r="F16" s="17"/>
      <c r="G16" s="17">
        <v>3.53615141668858E-2</v>
      </c>
      <c r="H16" s="17">
        <v>1.7183292650719099E-2</v>
      </c>
      <c r="I16" s="17">
        <v>1.43303242908598E-2</v>
      </c>
      <c r="J16" s="17">
        <v>4.2097269488228003E-3</v>
      </c>
      <c r="K16" s="17">
        <v>3.9130379384489404E-3</v>
      </c>
      <c r="L16" s="17">
        <v>6.81773763605081E-3</v>
      </c>
      <c r="M16" s="17"/>
      <c r="N16" s="17">
        <v>1.20059434863229E-2</v>
      </c>
      <c r="O16" s="17">
        <v>1.7051476331613202E-2</v>
      </c>
      <c r="P16" s="17">
        <v>1.31247637179536E-2</v>
      </c>
      <c r="Q16" s="17">
        <v>9.9655291798922494E-3</v>
      </c>
      <c r="R16" s="17"/>
      <c r="S16" s="17">
        <v>2.0292567595745398E-2</v>
      </c>
      <c r="T16" s="17">
        <v>1.0971871431931301E-2</v>
      </c>
      <c r="U16" s="17">
        <v>1.8440391033161099E-2</v>
      </c>
      <c r="V16" s="17">
        <v>1.0494905263617E-2</v>
      </c>
      <c r="W16" s="17">
        <v>2.1170438322083901E-2</v>
      </c>
      <c r="X16" s="17">
        <v>4.2043830641630801E-3</v>
      </c>
      <c r="Y16" s="17">
        <v>1.6495523393074502E-2</v>
      </c>
      <c r="Z16" s="17">
        <v>9.3417037161360808E-3</v>
      </c>
      <c r="AA16" s="17">
        <v>1.42681200270121E-2</v>
      </c>
      <c r="AB16" s="17">
        <v>3.8391683016105798E-3</v>
      </c>
      <c r="AC16" s="17">
        <v>1.7047245176510701E-2</v>
      </c>
      <c r="AD16" s="17">
        <v>0</v>
      </c>
      <c r="AE16" s="17"/>
      <c r="AF16" s="17">
        <v>9.7452222382895196E-3</v>
      </c>
      <c r="AG16" s="17">
        <v>1.7529684414953801E-2</v>
      </c>
      <c r="AH16" s="17"/>
      <c r="AI16" s="17">
        <v>6.5982848021223801E-3</v>
      </c>
      <c r="AJ16" s="17">
        <v>1.5899311739864901E-2</v>
      </c>
      <c r="AK16" s="17"/>
      <c r="AL16" s="17">
        <v>5.1494535935874197E-3</v>
      </c>
      <c r="AM16" s="17">
        <v>1.3606406270896E-2</v>
      </c>
      <c r="AN16" s="17"/>
      <c r="AO16" s="17">
        <v>1.0825739220051299E-2</v>
      </c>
      <c r="AP16" s="17">
        <v>1.36043380955699E-2</v>
      </c>
    </row>
    <row r="17" spans="2:42" x14ac:dyDescent="0.35">
      <c r="B17" s="18" t="s">
        <v>151</v>
      </c>
      <c r="C17" s="17">
        <v>8.7109264199878106E-2</v>
      </c>
      <c r="D17" s="17">
        <v>9.4066725325174794E-2</v>
      </c>
      <c r="E17" s="17">
        <v>8.0948227964085004E-2</v>
      </c>
      <c r="F17" s="17"/>
      <c r="G17" s="17">
        <v>7.3481113338820694E-2</v>
      </c>
      <c r="H17" s="17">
        <v>0.114660991579456</v>
      </c>
      <c r="I17" s="17">
        <v>0.111885418370873</v>
      </c>
      <c r="J17" s="17">
        <v>8.6813944311778898E-2</v>
      </c>
      <c r="K17" s="17">
        <v>8.0548351675926597E-2</v>
      </c>
      <c r="L17" s="17">
        <v>5.81714197385566E-2</v>
      </c>
      <c r="M17" s="17"/>
      <c r="N17" s="17">
        <v>9.5620809815901195E-2</v>
      </c>
      <c r="O17" s="17">
        <v>8.1224398657764402E-2</v>
      </c>
      <c r="P17" s="17">
        <v>8.4069154687248904E-2</v>
      </c>
      <c r="Q17" s="17">
        <v>8.6546125156979001E-2</v>
      </c>
      <c r="R17" s="17"/>
      <c r="S17" s="17">
        <v>0.115016513629566</v>
      </c>
      <c r="T17" s="17">
        <v>8.7059306048449706E-2</v>
      </c>
      <c r="U17" s="17">
        <v>2.83594782894293E-2</v>
      </c>
      <c r="V17" s="17">
        <v>5.8266970554144801E-2</v>
      </c>
      <c r="W17" s="17">
        <v>6.4917697050049294E-2</v>
      </c>
      <c r="X17" s="17">
        <v>0.14170439763475301</v>
      </c>
      <c r="Y17" s="17">
        <v>8.9133018318560894E-2</v>
      </c>
      <c r="Z17" s="17">
        <v>8.0702405505149302E-2</v>
      </c>
      <c r="AA17" s="17">
        <v>9.0108235355710997E-2</v>
      </c>
      <c r="AB17" s="17">
        <v>7.5469315384534705E-2</v>
      </c>
      <c r="AC17" s="17">
        <v>0.116443283017689</v>
      </c>
      <c r="AD17" s="17">
        <v>6.6830427431617004E-2</v>
      </c>
      <c r="AE17" s="17"/>
      <c r="AF17" s="17">
        <v>8.19580035043036E-2</v>
      </c>
      <c r="AG17" s="17">
        <v>9.4833340329346996E-2</v>
      </c>
      <c r="AH17" s="17"/>
      <c r="AI17" s="17">
        <v>6.0366779585887403E-2</v>
      </c>
      <c r="AJ17" s="17">
        <v>9.9165631423049405E-2</v>
      </c>
      <c r="AK17" s="17"/>
      <c r="AL17" s="17">
        <v>7.3996249848286497E-2</v>
      </c>
      <c r="AM17" s="17">
        <v>8.8105794568279494E-2</v>
      </c>
      <c r="AN17" s="17"/>
      <c r="AO17" s="17">
        <v>7.6568711725657199E-2</v>
      </c>
      <c r="AP17" s="17">
        <v>8.9982831617466494E-2</v>
      </c>
    </row>
    <row r="18" spans="2:42" x14ac:dyDescent="0.35">
      <c r="B18" s="18" t="s">
        <v>152</v>
      </c>
      <c r="C18" s="17">
        <v>0.32456984576053699</v>
      </c>
      <c r="D18" s="17">
        <v>0.287701256441598</v>
      </c>
      <c r="E18" s="17">
        <v>0.35950155834082798</v>
      </c>
      <c r="F18" s="17"/>
      <c r="G18" s="17">
        <v>0.34771273393841801</v>
      </c>
      <c r="H18" s="17">
        <v>0.29628613812125998</v>
      </c>
      <c r="I18" s="17">
        <v>0.324781458078923</v>
      </c>
      <c r="J18" s="17">
        <v>0.35182755917689801</v>
      </c>
      <c r="K18" s="17">
        <v>0.346428392962426</v>
      </c>
      <c r="L18" s="17">
        <v>0.29521676801323199</v>
      </c>
      <c r="M18" s="17"/>
      <c r="N18" s="17">
        <v>0.27680790078818601</v>
      </c>
      <c r="O18" s="17">
        <v>0.33759762304271901</v>
      </c>
      <c r="P18" s="17">
        <v>0.28281015713507202</v>
      </c>
      <c r="Q18" s="17">
        <v>0.402183947469958</v>
      </c>
      <c r="R18" s="17"/>
      <c r="S18" s="17">
        <v>0.30784847087011302</v>
      </c>
      <c r="T18" s="17">
        <v>0.32477790069333301</v>
      </c>
      <c r="U18" s="17">
        <v>0.33504149482830098</v>
      </c>
      <c r="V18" s="17">
        <v>0.32240394367101399</v>
      </c>
      <c r="W18" s="17">
        <v>0.328854499380969</v>
      </c>
      <c r="X18" s="17">
        <v>0.27042079273070402</v>
      </c>
      <c r="Y18" s="17">
        <v>0.30332200074147497</v>
      </c>
      <c r="Z18" s="17">
        <v>0.414831095210976</v>
      </c>
      <c r="AA18" s="17">
        <v>0.35852437237069201</v>
      </c>
      <c r="AB18" s="17">
        <v>0.35161626159880899</v>
      </c>
      <c r="AC18" s="17">
        <v>0.31287095772294099</v>
      </c>
      <c r="AD18" s="17">
        <v>0.28310750682994001</v>
      </c>
      <c r="AE18" s="17"/>
      <c r="AF18" s="17">
        <v>0.27968922320016498</v>
      </c>
      <c r="AG18" s="17">
        <v>0.38337174049719902</v>
      </c>
      <c r="AH18" s="17"/>
      <c r="AI18" s="17">
        <v>0.11363796313543</v>
      </c>
      <c r="AJ18" s="17">
        <v>0.41966468353311698</v>
      </c>
      <c r="AK18" s="17"/>
      <c r="AL18" s="17">
        <v>0.13093799030789199</v>
      </c>
      <c r="AM18" s="17">
        <v>0.33928499965839298</v>
      </c>
      <c r="AN18" s="17"/>
      <c r="AO18" s="17">
        <v>0.189808582799598</v>
      </c>
      <c r="AP18" s="17">
        <v>0.361308486865422</v>
      </c>
    </row>
    <row r="19" spans="2:42" x14ac:dyDescent="0.35">
      <c r="B19" s="18" t="s">
        <v>75</v>
      </c>
      <c r="C19" s="19">
        <v>1.34128329963208E-2</v>
      </c>
      <c r="D19" s="19">
        <v>1.4534116730860001E-2</v>
      </c>
      <c r="E19" s="19">
        <v>1.2415365165615699E-2</v>
      </c>
      <c r="F19" s="19"/>
      <c r="G19" s="19">
        <v>3.39905747441656E-2</v>
      </c>
      <c r="H19" s="19">
        <v>1.10507251174174E-2</v>
      </c>
      <c r="I19" s="19">
        <v>1.4821239920671501E-2</v>
      </c>
      <c r="J19" s="19">
        <v>8.4200974828558608E-3</v>
      </c>
      <c r="K19" s="19">
        <v>1.31839552716407E-2</v>
      </c>
      <c r="L19" s="19">
        <v>4.6378919010792597E-3</v>
      </c>
      <c r="M19" s="19"/>
      <c r="N19" s="19">
        <v>8.8173681647059198E-3</v>
      </c>
      <c r="O19" s="19">
        <v>1.29698735482951E-2</v>
      </c>
      <c r="P19" s="19">
        <v>2.2150958492148699E-2</v>
      </c>
      <c r="Q19" s="19">
        <v>9.9807292131603199E-3</v>
      </c>
      <c r="R19" s="19"/>
      <c r="S19" s="19">
        <v>2.19543877128336E-2</v>
      </c>
      <c r="T19" s="19">
        <v>1.53581089055845E-2</v>
      </c>
      <c r="U19" s="19">
        <v>1.8769742673460502E-2</v>
      </c>
      <c r="V19" s="19">
        <v>1.9571324612472601E-2</v>
      </c>
      <c r="W19" s="19">
        <v>5.1432029440365299E-3</v>
      </c>
      <c r="X19" s="19">
        <v>1.25512568619382E-2</v>
      </c>
      <c r="Y19" s="19">
        <v>1.5751020990376799E-2</v>
      </c>
      <c r="Z19" s="19">
        <v>1.03513112837784E-2</v>
      </c>
      <c r="AA19" s="19">
        <v>2.4793747065431598E-3</v>
      </c>
      <c r="AB19" s="19">
        <v>1.3801901291028901E-2</v>
      </c>
      <c r="AC19" s="19">
        <v>0</v>
      </c>
      <c r="AD19" s="19">
        <v>1.3312772491707E-2</v>
      </c>
      <c r="AE19" s="19"/>
      <c r="AF19" s="19">
        <v>9.0999337998825501E-3</v>
      </c>
      <c r="AG19" s="19">
        <v>1.7807416552002499E-2</v>
      </c>
      <c r="AH19" s="19"/>
      <c r="AI19" s="19">
        <v>9.7478216710605008E-3</v>
      </c>
      <c r="AJ19" s="19">
        <v>1.5065137299837199E-2</v>
      </c>
      <c r="AK19" s="19"/>
      <c r="AL19" s="19">
        <v>0</v>
      </c>
      <c r="AM19" s="19">
        <v>1.44321482390824E-2</v>
      </c>
      <c r="AN19" s="19"/>
      <c r="AO19" s="19">
        <v>7.4818929951196303E-3</v>
      </c>
      <c r="AP19" s="19">
        <v>1.50297269859674E-2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7.0806080603454696E-2</v>
      </c>
      <c r="D9" s="17">
        <v>7.6308709280471496E-2</v>
      </c>
      <c r="E9" s="17">
        <v>6.5336784906477194E-2</v>
      </c>
      <c r="F9" s="17"/>
      <c r="G9" s="17">
        <v>7.7318829765024799E-2</v>
      </c>
      <c r="H9" s="17">
        <v>9.8515640705649499E-2</v>
      </c>
      <c r="I9" s="17">
        <v>8.2524432524126806E-2</v>
      </c>
      <c r="J9" s="17">
        <v>4.5573847542158298E-2</v>
      </c>
      <c r="K9" s="17">
        <v>7.6686798118779695E-2</v>
      </c>
      <c r="L9" s="17">
        <v>5.08099933183008E-2</v>
      </c>
      <c r="M9" s="17"/>
      <c r="N9" s="17">
        <v>6.3648179516760897E-2</v>
      </c>
      <c r="O9" s="17">
        <v>7.13933525258411E-2</v>
      </c>
      <c r="P9" s="17">
        <v>8.4404562959467994E-2</v>
      </c>
      <c r="Q9" s="17">
        <v>6.6904050608452906E-2</v>
      </c>
      <c r="R9" s="17"/>
      <c r="S9" s="17">
        <v>8.4132586117635702E-2</v>
      </c>
      <c r="T9" s="17">
        <v>8.1645988180127305E-2</v>
      </c>
      <c r="U9" s="17">
        <v>6.8048849648915499E-2</v>
      </c>
      <c r="V9" s="17">
        <v>4.5143884682978197E-2</v>
      </c>
      <c r="W9" s="17">
        <v>6.5698823185917604E-2</v>
      </c>
      <c r="X9" s="17">
        <v>7.6896858652037506E-2</v>
      </c>
      <c r="Y9" s="17">
        <v>7.3916856500677197E-2</v>
      </c>
      <c r="Z9" s="17">
        <v>7.5780455697472604E-2</v>
      </c>
      <c r="AA9" s="17">
        <v>6.7711815549064899E-2</v>
      </c>
      <c r="AB9" s="17">
        <v>4.5458533661435402E-2</v>
      </c>
      <c r="AC9" s="17">
        <v>9.4853751175647899E-2</v>
      </c>
      <c r="AD9" s="17">
        <v>7.2325547595340295E-2</v>
      </c>
      <c r="AE9" s="17"/>
      <c r="AF9" s="17">
        <v>7.6739911634144203E-2</v>
      </c>
      <c r="AG9" s="17">
        <v>6.2701846965611693E-2</v>
      </c>
      <c r="AH9" s="17"/>
      <c r="AI9" s="17">
        <v>8.8378873318682202E-2</v>
      </c>
      <c r="AJ9" s="17">
        <v>6.2883703712542594E-2</v>
      </c>
      <c r="AK9" s="17"/>
      <c r="AL9" s="17">
        <v>7.1319323246954294E-2</v>
      </c>
      <c r="AM9" s="17">
        <v>7.0767076460936995E-2</v>
      </c>
      <c r="AN9" s="17"/>
      <c r="AO9" s="17">
        <v>6.7595358855272E-2</v>
      </c>
      <c r="AP9" s="17">
        <v>7.1681388176286803E-2</v>
      </c>
    </row>
    <row r="10" spans="2:42" x14ac:dyDescent="0.35">
      <c r="B10" s="18" t="s">
        <v>144</v>
      </c>
      <c r="C10" s="17">
        <v>0.10150023838012</v>
      </c>
      <c r="D10" s="17">
        <v>9.6768468434680802E-2</v>
      </c>
      <c r="E10" s="17">
        <v>0.106107257126271</v>
      </c>
      <c r="F10" s="17"/>
      <c r="G10" s="17">
        <v>0.113642400861662</v>
      </c>
      <c r="H10" s="17">
        <v>0.123277639800787</v>
      </c>
      <c r="I10" s="17">
        <v>9.8017140676850897E-2</v>
      </c>
      <c r="J10" s="17">
        <v>0.10211528991421701</v>
      </c>
      <c r="K10" s="17">
        <v>9.2133585952524397E-2</v>
      </c>
      <c r="L10" s="17">
        <v>8.4195722636326506E-2</v>
      </c>
      <c r="M10" s="17"/>
      <c r="N10" s="17">
        <v>0.128744249745153</v>
      </c>
      <c r="O10" s="17">
        <v>9.4341902132899405E-2</v>
      </c>
      <c r="P10" s="17">
        <v>9.2306571062831494E-2</v>
      </c>
      <c r="Q10" s="17">
        <v>8.6315302114932199E-2</v>
      </c>
      <c r="R10" s="17"/>
      <c r="S10" s="17">
        <v>0.100036008326385</v>
      </c>
      <c r="T10" s="17">
        <v>0.107166271368723</v>
      </c>
      <c r="U10" s="17">
        <v>0.14719091877751</v>
      </c>
      <c r="V10" s="17">
        <v>0.108323184851781</v>
      </c>
      <c r="W10" s="17">
        <v>9.7313838985664494E-2</v>
      </c>
      <c r="X10" s="17">
        <v>8.7809961143432494E-2</v>
      </c>
      <c r="Y10" s="17">
        <v>8.6810386333081302E-2</v>
      </c>
      <c r="Z10" s="17">
        <v>0.15081861728333201</v>
      </c>
      <c r="AA10" s="17">
        <v>9.4243389437317304E-2</v>
      </c>
      <c r="AB10" s="17">
        <v>7.7865471291301405E-2</v>
      </c>
      <c r="AC10" s="17">
        <v>7.5243099456602097E-2</v>
      </c>
      <c r="AD10" s="17">
        <v>0.107075533554578</v>
      </c>
      <c r="AE10" s="17"/>
      <c r="AF10" s="17">
        <v>0.104616990985444</v>
      </c>
      <c r="AG10" s="17">
        <v>9.7423002945322398E-2</v>
      </c>
      <c r="AH10" s="17"/>
      <c r="AI10" s="17">
        <v>0.111031478783244</v>
      </c>
      <c r="AJ10" s="17">
        <v>9.7203250420658999E-2</v>
      </c>
      <c r="AK10" s="17"/>
      <c r="AL10" s="17">
        <v>6.83068418838466E-2</v>
      </c>
      <c r="AM10" s="17">
        <v>0.104022787868134</v>
      </c>
      <c r="AN10" s="17"/>
      <c r="AO10" s="17">
        <v>0.109219670631968</v>
      </c>
      <c r="AP10" s="17">
        <v>9.9395765293396707E-2</v>
      </c>
    </row>
    <row r="11" spans="2:42" x14ac:dyDescent="0.35">
      <c r="B11" s="18" t="s">
        <v>145</v>
      </c>
      <c r="C11" s="17">
        <v>0.260399348254018</v>
      </c>
      <c r="D11" s="17">
        <v>0.27239504116393998</v>
      </c>
      <c r="E11" s="17">
        <v>0.24993284266686799</v>
      </c>
      <c r="F11" s="17"/>
      <c r="G11" s="17">
        <v>0.20192395527083001</v>
      </c>
      <c r="H11" s="17">
        <v>0.24730015252495499</v>
      </c>
      <c r="I11" s="17">
        <v>0.29406757221476698</v>
      </c>
      <c r="J11" s="17">
        <v>0.29759852015502503</v>
      </c>
      <c r="K11" s="17">
        <v>0.27769827803325903</v>
      </c>
      <c r="L11" s="17">
        <v>0.240982413220164</v>
      </c>
      <c r="M11" s="17"/>
      <c r="N11" s="17">
        <v>0.29387688418469698</v>
      </c>
      <c r="O11" s="17">
        <v>0.29004116596330798</v>
      </c>
      <c r="P11" s="17">
        <v>0.238588701456179</v>
      </c>
      <c r="Q11" s="17">
        <v>0.216121001946986</v>
      </c>
      <c r="R11" s="17"/>
      <c r="S11" s="17">
        <v>0.23584984541395401</v>
      </c>
      <c r="T11" s="17">
        <v>0.24771631462274701</v>
      </c>
      <c r="U11" s="17">
        <v>0.27978661760856299</v>
      </c>
      <c r="V11" s="17">
        <v>0.30104430686946598</v>
      </c>
      <c r="W11" s="17">
        <v>0.304857259037152</v>
      </c>
      <c r="X11" s="17">
        <v>0.24172326611997499</v>
      </c>
      <c r="Y11" s="17">
        <v>0.23578155788709701</v>
      </c>
      <c r="Z11" s="17">
        <v>0.22123617000625101</v>
      </c>
      <c r="AA11" s="17">
        <v>0.26494458386938002</v>
      </c>
      <c r="AB11" s="17">
        <v>0.26947797332893098</v>
      </c>
      <c r="AC11" s="17">
        <v>0.26911820740195003</v>
      </c>
      <c r="AD11" s="17">
        <v>0.26760044981592801</v>
      </c>
      <c r="AE11" s="17"/>
      <c r="AF11" s="17">
        <v>0.27578463210495102</v>
      </c>
      <c r="AG11" s="17">
        <v>0.240316134833085</v>
      </c>
      <c r="AH11" s="17"/>
      <c r="AI11" s="17">
        <v>0.29137068040087499</v>
      </c>
      <c r="AJ11" s="17">
        <v>0.24643648133484</v>
      </c>
      <c r="AK11" s="17"/>
      <c r="AL11" s="17">
        <v>0.25205550326454301</v>
      </c>
      <c r="AM11" s="17">
        <v>0.26103344310805399</v>
      </c>
      <c r="AN11" s="17"/>
      <c r="AO11" s="17">
        <v>0.27199096977542098</v>
      </c>
      <c r="AP11" s="17">
        <v>0.25723923819314698</v>
      </c>
    </row>
    <row r="12" spans="2:42" x14ac:dyDescent="0.35">
      <c r="B12" s="18" t="s">
        <v>146</v>
      </c>
      <c r="C12" s="17">
        <v>0.12301159678609599</v>
      </c>
      <c r="D12" s="17">
        <v>0.121833772399354</v>
      </c>
      <c r="E12" s="17">
        <v>0.12505336272658299</v>
      </c>
      <c r="F12" s="17"/>
      <c r="G12" s="17">
        <v>0.104868759448475</v>
      </c>
      <c r="H12" s="17">
        <v>0.11022579993768999</v>
      </c>
      <c r="I12" s="17">
        <v>9.7529551205950707E-2</v>
      </c>
      <c r="J12" s="17">
        <v>0.14399107516119899</v>
      </c>
      <c r="K12" s="17">
        <v>0.15496326884068801</v>
      </c>
      <c r="L12" s="17">
        <v>0.12786854447745499</v>
      </c>
      <c r="M12" s="17"/>
      <c r="N12" s="17">
        <v>0.11943040596263201</v>
      </c>
      <c r="O12" s="17">
        <v>0.110366620417657</v>
      </c>
      <c r="P12" s="17">
        <v>0.126025862092743</v>
      </c>
      <c r="Q12" s="17">
        <v>0.139000799484089</v>
      </c>
      <c r="R12" s="17"/>
      <c r="S12" s="17">
        <v>0.123520461696093</v>
      </c>
      <c r="T12" s="17">
        <v>0.12594629886884201</v>
      </c>
      <c r="U12" s="17">
        <v>0.16158478365919901</v>
      </c>
      <c r="V12" s="17">
        <v>9.2180678156867896E-2</v>
      </c>
      <c r="W12" s="17">
        <v>0.13706470290858899</v>
      </c>
      <c r="X12" s="17">
        <v>0.125828869809296</v>
      </c>
      <c r="Y12" s="17">
        <v>9.3991368861570501E-2</v>
      </c>
      <c r="Z12" s="17">
        <v>0.10774087826701</v>
      </c>
      <c r="AA12" s="17">
        <v>0.13498355102156401</v>
      </c>
      <c r="AB12" s="17">
        <v>0.14592892695782</v>
      </c>
      <c r="AC12" s="17">
        <v>5.38371680044561E-2</v>
      </c>
      <c r="AD12" s="17">
        <v>0.15631491069788001</v>
      </c>
      <c r="AE12" s="17"/>
      <c r="AF12" s="17">
        <v>0.129205351547587</v>
      </c>
      <c r="AG12" s="17">
        <v>0.114985170357376</v>
      </c>
      <c r="AH12" s="17"/>
      <c r="AI12" s="17">
        <v>0.11298050485929401</v>
      </c>
      <c r="AJ12" s="17">
        <v>0.127533933796459</v>
      </c>
      <c r="AK12" s="17"/>
      <c r="AL12" s="17">
        <v>0.14688902361839501</v>
      </c>
      <c r="AM12" s="17">
        <v>0.12119701927404</v>
      </c>
      <c r="AN12" s="17"/>
      <c r="AO12" s="17">
        <v>0.124845432597258</v>
      </c>
      <c r="AP12" s="17">
        <v>0.12251165611893999</v>
      </c>
    </row>
    <row r="13" spans="2:42" x14ac:dyDescent="0.35">
      <c r="B13" s="18" t="s">
        <v>147</v>
      </c>
      <c r="C13" s="17">
        <v>0.119741194629822</v>
      </c>
      <c r="D13" s="17">
        <v>0.11717575223836001</v>
      </c>
      <c r="E13" s="17">
        <v>0.120533647652572</v>
      </c>
      <c r="F13" s="17"/>
      <c r="G13" s="17">
        <v>0.12160134412708599</v>
      </c>
      <c r="H13" s="17">
        <v>0.121588687907374</v>
      </c>
      <c r="I13" s="17">
        <v>0.109173449109494</v>
      </c>
      <c r="J13" s="17">
        <v>0.104381957646383</v>
      </c>
      <c r="K13" s="17">
        <v>0.124738965008604</v>
      </c>
      <c r="L13" s="17">
        <v>0.134718863249497</v>
      </c>
      <c r="M13" s="17"/>
      <c r="N13" s="17">
        <v>0.122673889857759</v>
      </c>
      <c r="O13" s="17">
        <v>0.121886774475091</v>
      </c>
      <c r="P13" s="17">
        <v>0.122277891908676</v>
      </c>
      <c r="Q13" s="17">
        <v>0.112500692609818</v>
      </c>
      <c r="R13" s="17"/>
      <c r="S13" s="17">
        <v>0.10061110264452799</v>
      </c>
      <c r="T13" s="17">
        <v>0.12987378033745201</v>
      </c>
      <c r="U13" s="17">
        <v>0.10417850496256301</v>
      </c>
      <c r="V13" s="17">
        <v>0.105972789255545</v>
      </c>
      <c r="W13" s="17">
        <v>7.6550142299354099E-2</v>
      </c>
      <c r="X13" s="17">
        <v>0.14161356342480899</v>
      </c>
      <c r="Y13" s="17">
        <v>0.15471305890032999</v>
      </c>
      <c r="Z13" s="17">
        <v>0.132099394870206</v>
      </c>
      <c r="AA13" s="17">
        <v>9.7298373419492906E-2</v>
      </c>
      <c r="AB13" s="17">
        <v>0.16640079233541799</v>
      </c>
      <c r="AC13" s="17">
        <v>0.115439288880264</v>
      </c>
      <c r="AD13" s="17">
        <v>0.12282488140348199</v>
      </c>
      <c r="AE13" s="17"/>
      <c r="AF13" s="17">
        <v>0.122127881421245</v>
      </c>
      <c r="AG13" s="17">
        <v>0.116910544504502</v>
      </c>
      <c r="AH13" s="17"/>
      <c r="AI13" s="17">
        <v>0.15130147925052201</v>
      </c>
      <c r="AJ13" s="17">
        <v>0.105512809102177</v>
      </c>
      <c r="AK13" s="17"/>
      <c r="AL13" s="17">
        <v>0.15739398916486899</v>
      </c>
      <c r="AM13" s="17">
        <v>0.116879750860808</v>
      </c>
      <c r="AN13" s="17"/>
      <c r="AO13" s="17">
        <v>0.17420120236310099</v>
      </c>
      <c r="AP13" s="17">
        <v>0.104894296977474</v>
      </c>
    </row>
    <row r="14" spans="2:42" x14ac:dyDescent="0.35">
      <c r="B14" s="18" t="s">
        <v>148</v>
      </c>
      <c r="C14" s="17">
        <v>6.0413068618018602E-2</v>
      </c>
      <c r="D14" s="17">
        <v>6.3272656080845396E-2</v>
      </c>
      <c r="E14" s="17">
        <v>5.8059248023176899E-2</v>
      </c>
      <c r="F14" s="17"/>
      <c r="G14" s="17">
        <v>6.1180184134153402E-2</v>
      </c>
      <c r="H14" s="17">
        <v>4.8082217967074098E-2</v>
      </c>
      <c r="I14" s="17">
        <v>4.9192554836832401E-2</v>
      </c>
      <c r="J14" s="17">
        <v>6.1377067321640298E-2</v>
      </c>
      <c r="K14" s="17">
        <v>5.7186225777107802E-2</v>
      </c>
      <c r="L14" s="17">
        <v>8.0499363440904595E-2</v>
      </c>
      <c r="M14" s="17"/>
      <c r="N14" s="17">
        <v>6.1860586717238097E-2</v>
      </c>
      <c r="O14" s="17">
        <v>5.6383713874029802E-2</v>
      </c>
      <c r="P14" s="17">
        <v>7.1792871881241296E-2</v>
      </c>
      <c r="Q14" s="17">
        <v>5.38261862415556E-2</v>
      </c>
      <c r="R14" s="17"/>
      <c r="S14" s="17">
        <v>6.4262968215771502E-2</v>
      </c>
      <c r="T14" s="17">
        <v>7.4112781845780601E-2</v>
      </c>
      <c r="U14" s="17">
        <v>3.1511771104287198E-2</v>
      </c>
      <c r="V14" s="17">
        <v>5.0191278324296998E-2</v>
      </c>
      <c r="W14" s="17">
        <v>7.03413789788674E-2</v>
      </c>
      <c r="X14" s="17">
        <v>4.3946655039871101E-2</v>
      </c>
      <c r="Y14" s="17">
        <v>7.0385121936927905E-2</v>
      </c>
      <c r="Z14" s="17">
        <v>4.47922006476544E-2</v>
      </c>
      <c r="AA14" s="17">
        <v>5.5515959553270502E-2</v>
      </c>
      <c r="AB14" s="17">
        <v>5.7421313330392097E-2</v>
      </c>
      <c r="AC14" s="17">
        <v>7.9366388752627207E-2</v>
      </c>
      <c r="AD14" s="17">
        <v>0.106918396372525</v>
      </c>
      <c r="AE14" s="17"/>
      <c r="AF14" s="17">
        <v>5.6032737778196402E-2</v>
      </c>
      <c r="AG14" s="17">
        <v>6.6860239276440997E-2</v>
      </c>
      <c r="AH14" s="17"/>
      <c r="AI14" s="17">
        <v>6.2039621620332899E-2</v>
      </c>
      <c r="AJ14" s="17">
        <v>5.9679766511392597E-2</v>
      </c>
      <c r="AK14" s="17"/>
      <c r="AL14" s="17">
        <v>0.10793721522930599</v>
      </c>
      <c r="AM14" s="17">
        <v>5.6801446296812302E-2</v>
      </c>
      <c r="AN14" s="17"/>
      <c r="AO14" s="17">
        <v>6.2394091331166898E-2</v>
      </c>
      <c r="AP14" s="17">
        <v>5.9873001829685898E-2</v>
      </c>
    </row>
    <row r="15" spans="2:42" x14ac:dyDescent="0.35">
      <c r="B15" s="18" t="s">
        <v>149</v>
      </c>
      <c r="C15" s="17">
        <v>5.5600981574605697E-2</v>
      </c>
      <c r="D15" s="17">
        <v>4.8365872258291399E-2</v>
      </c>
      <c r="E15" s="17">
        <v>6.1012910930564698E-2</v>
      </c>
      <c r="F15" s="17"/>
      <c r="G15" s="17">
        <v>5.7886121430771903E-2</v>
      </c>
      <c r="H15" s="17">
        <v>4.0672914119516602E-2</v>
      </c>
      <c r="I15" s="17">
        <v>6.9662725236561002E-2</v>
      </c>
      <c r="J15" s="17">
        <v>5.4191633444178398E-2</v>
      </c>
      <c r="K15" s="17">
        <v>5.4781964130721797E-2</v>
      </c>
      <c r="L15" s="17">
        <v>5.6517876715085798E-2</v>
      </c>
      <c r="M15" s="17"/>
      <c r="N15" s="17">
        <v>5.3670641446799998E-2</v>
      </c>
      <c r="O15" s="17">
        <v>6.4952920808830902E-2</v>
      </c>
      <c r="P15" s="17">
        <v>4.7384207647860797E-2</v>
      </c>
      <c r="Q15" s="17">
        <v>5.4597331289102199E-2</v>
      </c>
      <c r="R15" s="17"/>
      <c r="S15" s="17">
        <v>4.9944679241526201E-2</v>
      </c>
      <c r="T15" s="17">
        <v>6.50280342897602E-2</v>
      </c>
      <c r="U15" s="17">
        <v>4.66533177108477E-2</v>
      </c>
      <c r="V15" s="17">
        <v>5.61323508535563E-2</v>
      </c>
      <c r="W15" s="17">
        <v>7.2504316703244295E-2</v>
      </c>
      <c r="X15" s="17">
        <v>5.5578288765813298E-2</v>
      </c>
      <c r="Y15" s="17">
        <v>3.6540852330931801E-2</v>
      </c>
      <c r="Z15" s="17">
        <v>4.5559557605534401E-2</v>
      </c>
      <c r="AA15" s="17">
        <v>6.1180732338587202E-2</v>
      </c>
      <c r="AB15" s="17">
        <v>4.2760378655763299E-2</v>
      </c>
      <c r="AC15" s="17">
        <v>8.9299536329071394E-2</v>
      </c>
      <c r="AD15" s="17">
        <v>5.0313938758138103E-2</v>
      </c>
      <c r="AE15" s="17"/>
      <c r="AF15" s="17">
        <v>4.8011264185848397E-2</v>
      </c>
      <c r="AG15" s="17">
        <v>6.6337393204397896E-2</v>
      </c>
      <c r="AH15" s="17"/>
      <c r="AI15" s="17">
        <v>5.5234922859918698E-2</v>
      </c>
      <c r="AJ15" s="17">
        <v>5.5766012548847999E-2</v>
      </c>
      <c r="AK15" s="17"/>
      <c r="AL15" s="17">
        <v>6.7821354755723498E-2</v>
      </c>
      <c r="AM15" s="17">
        <v>5.4672287937760598E-2</v>
      </c>
      <c r="AN15" s="17"/>
      <c r="AO15" s="17">
        <v>5.0613423914310798E-2</v>
      </c>
      <c r="AP15" s="17">
        <v>5.6960690491288997E-2</v>
      </c>
    </row>
    <row r="16" spans="2:42" x14ac:dyDescent="0.35">
      <c r="B16" s="18" t="s">
        <v>150</v>
      </c>
      <c r="C16" s="17">
        <v>1.1303048190067701E-2</v>
      </c>
      <c r="D16" s="17">
        <v>1.00509716138451E-2</v>
      </c>
      <c r="E16" s="17">
        <v>1.2607403279396899E-2</v>
      </c>
      <c r="F16" s="17"/>
      <c r="G16" s="17">
        <v>2.5575579219928E-2</v>
      </c>
      <c r="H16" s="17">
        <v>1.6783785768171699E-2</v>
      </c>
      <c r="I16" s="17">
        <v>6.8665896362587204E-3</v>
      </c>
      <c r="J16" s="17">
        <v>6.0769051244343097E-3</v>
      </c>
      <c r="K16" s="17">
        <v>0</v>
      </c>
      <c r="L16" s="17">
        <v>1.27166349776016E-2</v>
      </c>
      <c r="M16" s="17"/>
      <c r="N16" s="17">
        <v>7.7808267640762097E-3</v>
      </c>
      <c r="O16" s="17">
        <v>1.19238588045901E-2</v>
      </c>
      <c r="P16" s="17">
        <v>1.11043976324182E-2</v>
      </c>
      <c r="Q16" s="17">
        <v>1.4787751838453701E-2</v>
      </c>
      <c r="R16" s="17"/>
      <c r="S16" s="17">
        <v>1.31857129571632E-2</v>
      </c>
      <c r="T16" s="17">
        <v>9.3866710982321005E-3</v>
      </c>
      <c r="U16" s="17">
        <v>2.0393202806228999E-2</v>
      </c>
      <c r="V16" s="17">
        <v>3.1004203402222501E-3</v>
      </c>
      <c r="W16" s="17">
        <v>4.9116955938571204E-3</v>
      </c>
      <c r="X16" s="17">
        <v>7.6595243320923398E-3</v>
      </c>
      <c r="Y16" s="17">
        <v>3.9329898263332297E-3</v>
      </c>
      <c r="Z16" s="17">
        <v>2.36085890127011E-2</v>
      </c>
      <c r="AA16" s="17">
        <v>2.8108803530871099E-2</v>
      </c>
      <c r="AB16" s="17">
        <v>7.1675684046386403E-3</v>
      </c>
      <c r="AC16" s="17">
        <v>5.9674763539778403E-3</v>
      </c>
      <c r="AD16" s="17">
        <v>0</v>
      </c>
      <c r="AE16" s="17"/>
      <c r="AF16" s="17">
        <v>1.02674919738224E-2</v>
      </c>
      <c r="AG16" s="17">
        <v>1.28008510181204E-2</v>
      </c>
      <c r="AH16" s="17"/>
      <c r="AI16" s="17">
        <v>7.47278446539362E-3</v>
      </c>
      <c r="AJ16" s="17">
        <v>1.3029853559607001E-2</v>
      </c>
      <c r="AK16" s="17"/>
      <c r="AL16" s="17">
        <v>8.8576380242072292E-3</v>
      </c>
      <c r="AM16" s="17">
        <v>1.1488888411708399E-2</v>
      </c>
      <c r="AN16" s="17"/>
      <c r="AO16" s="17">
        <v>5.1239918777479703E-3</v>
      </c>
      <c r="AP16" s="17">
        <v>1.29875836955786E-2</v>
      </c>
    </row>
    <row r="17" spans="2:42" x14ac:dyDescent="0.35">
      <c r="B17" s="18" t="s">
        <v>151</v>
      </c>
      <c r="C17" s="17">
        <v>5.2850830233362601E-2</v>
      </c>
      <c r="D17" s="17">
        <v>5.1197265883429197E-2</v>
      </c>
      <c r="E17" s="17">
        <v>5.4848386669487798E-2</v>
      </c>
      <c r="F17" s="17"/>
      <c r="G17" s="17">
        <v>6.7786152549414502E-2</v>
      </c>
      <c r="H17" s="17">
        <v>6.2867492379531903E-2</v>
      </c>
      <c r="I17" s="17">
        <v>6.0493141712851702E-2</v>
      </c>
      <c r="J17" s="17">
        <v>5.6554589706718901E-2</v>
      </c>
      <c r="K17" s="17">
        <v>2.4388386503059301E-2</v>
      </c>
      <c r="L17" s="17">
        <v>4.4534699557583102E-2</v>
      </c>
      <c r="M17" s="17"/>
      <c r="N17" s="17">
        <v>4.9445002311321901E-2</v>
      </c>
      <c r="O17" s="17">
        <v>5.3547187522844798E-2</v>
      </c>
      <c r="P17" s="17">
        <v>4.8678884695400597E-2</v>
      </c>
      <c r="Q17" s="17">
        <v>5.6128706728639399E-2</v>
      </c>
      <c r="R17" s="17"/>
      <c r="S17" s="17">
        <v>9.3387009704734597E-2</v>
      </c>
      <c r="T17" s="17">
        <v>4.48652060849562E-2</v>
      </c>
      <c r="U17" s="17">
        <v>1.6019772829223601E-2</v>
      </c>
      <c r="V17" s="17">
        <v>5.9140894954132397E-2</v>
      </c>
      <c r="W17" s="17">
        <v>3.5542121581740797E-2</v>
      </c>
      <c r="X17" s="17">
        <v>4.7289414931736599E-2</v>
      </c>
      <c r="Y17" s="17">
        <v>5.7456586197398997E-2</v>
      </c>
      <c r="Z17" s="17">
        <v>5.8838031363393897E-2</v>
      </c>
      <c r="AA17" s="17">
        <v>4.3326486840373997E-2</v>
      </c>
      <c r="AB17" s="17">
        <v>5.43903945161913E-2</v>
      </c>
      <c r="AC17" s="17">
        <v>6.4365328085223397E-2</v>
      </c>
      <c r="AD17" s="17">
        <v>2.5816871056737301E-2</v>
      </c>
      <c r="AE17" s="17"/>
      <c r="AF17" s="17">
        <v>4.5478558948897303E-2</v>
      </c>
      <c r="AG17" s="17">
        <v>6.2417993220385201E-2</v>
      </c>
      <c r="AH17" s="17"/>
      <c r="AI17" s="17">
        <v>3.6110186446751402E-2</v>
      </c>
      <c r="AJ17" s="17">
        <v>6.0398047777169103E-2</v>
      </c>
      <c r="AK17" s="17"/>
      <c r="AL17" s="17">
        <v>3.4764695914751002E-2</v>
      </c>
      <c r="AM17" s="17">
        <v>5.4225295448776301E-2</v>
      </c>
      <c r="AN17" s="17"/>
      <c r="AO17" s="17">
        <v>3.2129966411441703E-2</v>
      </c>
      <c r="AP17" s="17">
        <v>5.8499756064203198E-2</v>
      </c>
    </row>
    <row r="18" spans="2:42" x14ac:dyDescent="0.35">
      <c r="B18" s="18" t="s">
        <v>152</v>
      </c>
      <c r="C18" s="17">
        <v>0.133318368957351</v>
      </c>
      <c r="D18" s="17">
        <v>0.131619460528066</v>
      </c>
      <c r="E18" s="17">
        <v>0.135330570465825</v>
      </c>
      <c r="F18" s="17"/>
      <c r="G18" s="17">
        <v>0.14694943340480399</v>
      </c>
      <c r="H18" s="17">
        <v>0.12819103795178899</v>
      </c>
      <c r="I18" s="17">
        <v>0.119894670679924</v>
      </c>
      <c r="J18" s="17">
        <v>0.118037497431088</v>
      </c>
      <c r="K18" s="17">
        <v>0.12664567872180399</v>
      </c>
      <c r="L18" s="17">
        <v>0.15621456283090199</v>
      </c>
      <c r="M18" s="17"/>
      <c r="N18" s="17">
        <v>9.0040361138083794E-2</v>
      </c>
      <c r="O18" s="17">
        <v>0.11888310027334301</v>
      </c>
      <c r="P18" s="17">
        <v>0.14134598314147701</v>
      </c>
      <c r="Q18" s="17">
        <v>0.188251922788507</v>
      </c>
      <c r="R18" s="17"/>
      <c r="S18" s="17">
        <v>0.119605002949098</v>
      </c>
      <c r="T18" s="17">
        <v>9.3180629263423895E-2</v>
      </c>
      <c r="U18" s="17">
        <v>0.105146671959135</v>
      </c>
      <c r="V18" s="17">
        <v>0.16721795791351801</v>
      </c>
      <c r="W18" s="17">
        <v>0.135215720725613</v>
      </c>
      <c r="X18" s="17">
        <v>0.15960859584388901</v>
      </c>
      <c r="Y18" s="17">
        <v>0.17110321395773601</v>
      </c>
      <c r="Z18" s="17">
        <v>0.13952610524644499</v>
      </c>
      <c r="AA18" s="17">
        <v>0.144106924503101</v>
      </c>
      <c r="AB18" s="17">
        <v>0.12988613830346299</v>
      </c>
      <c r="AC18" s="17">
        <v>0.15250975556018001</v>
      </c>
      <c r="AD18" s="17">
        <v>9.0809470745390794E-2</v>
      </c>
      <c r="AE18" s="17"/>
      <c r="AF18" s="17">
        <v>0.12158935910599</v>
      </c>
      <c r="AG18" s="17">
        <v>0.14841168284428299</v>
      </c>
      <c r="AH18" s="17"/>
      <c r="AI18" s="17">
        <v>7.2829832167848996E-2</v>
      </c>
      <c r="AJ18" s="17">
        <v>0.16058853561736999</v>
      </c>
      <c r="AK18" s="17"/>
      <c r="AL18" s="17">
        <v>8.4654414897405106E-2</v>
      </c>
      <c r="AM18" s="17">
        <v>0.13701661154040201</v>
      </c>
      <c r="AN18" s="17"/>
      <c r="AO18" s="17">
        <v>9.3542148427503899E-2</v>
      </c>
      <c r="AP18" s="17">
        <v>0.14416216975326901</v>
      </c>
    </row>
    <row r="19" spans="2:42" x14ac:dyDescent="0.35">
      <c r="B19" s="18" t="s">
        <v>75</v>
      </c>
      <c r="C19" s="19">
        <v>1.10552437730848E-2</v>
      </c>
      <c r="D19" s="19">
        <v>1.10120301187174E-2</v>
      </c>
      <c r="E19" s="19">
        <v>1.11775855527765E-2</v>
      </c>
      <c r="F19" s="19"/>
      <c r="G19" s="19">
        <v>2.12672397878505E-2</v>
      </c>
      <c r="H19" s="19">
        <v>2.49463093746262E-3</v>
      </c>
      <c r="I19" s="19">
        <v>1.25781721663819E-2</v>
      </c>
      <c r="J19" s="19">
        <v>1.01016165529587E-2</v>
      </c>
      <c r="K19" s="19">
        <v>1.0776848913452E-2</v>
      </c>
      <c r="L19" s="19">
        <v>1.0941325576179399E-2</v>
      </c>
      <c r="M19" s="19"/>
      <c r="N19" s="19">
        <v>8.8289723554791002E-3</v>
      </c>
      <c r="O19" s="19">
        <v>6.2794032015658996E-3</v>
      </c>
      <c r="P19" s="19">
        <v>1.60900655217051E-2</v>
      </c>
      <c r="Q19" s="19">
        <v>1.15662543494644E-2</v>
      </c>
      <c r="R19" s="19"/>
      <c r="S19" s="19">
        <v>1.54646227331108E-2</v>
      </c>
      <c r="T19" s="19">
        <v>2.10780240399559E-2</v>
      </c>
      <c r="U19" s="19">
        <v>1.9485588933527601E-2</v>
      </c>
      <c r="V19" s="19">
        <v>1.1552253797636001E-2</v>
      </c>
      <c r="W19" s="19">
        <v>0</v>
      </c>
      <c r="X19" s="19">
        <v>1.2045001937048E-2</v>
      </c>
      <c r="Y19" s="19">
        <v>1.53680072679155E-2</v>
      </c>
      <c r="Z19" s="19">
        <v>0</v>
      </c>
      <c r="AA19" s="19">
        <v>8.5793799369780297E-3</v>
      </c>
      <c r="AB19" s="19">
        <v>3.2425092146459002E-3</v>
      </c>
      <c r="AC19" s="19">
        <v>0</v>
      </c>
      <c r="AD19" s="19">
        <v>0</v>
      </c>
      <c r="AE19" s="19"/>
      <c r="AF19" s="19">
        <v>1.0145820313873901E-2</v>
      </c>
      <c r="AG19" s="19">
        <v>1.08351408304753E-2</v>
      </c>
      <c r="AH19" s="19"/>
      <c r="AI19" s="19">
        <v>1.12496358271386E-2</v>
      </c>
      <c r="AJ19" s="19">
        <v>1.09676056189355E-2</v>
      </c>
      <c r="AK19" s="19"/>
      <c r="AL19" s="19">
        <v>0</v>
      </c>
      <c r="AM19" s="19">
        <v>1.1895392792568101E-2</v>
      </c>
      <c r="AN19" s="19"/>
      <c r="AO19" s="19">
        <v>8.3437438148081904E-3</v>
      </c>
      <c r="AP19" s="19">
        <v>1.1794453406730901E-2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P24"/>
  <sheetViews>
    <sheetView showGridLines="0" topLeftCell="A7" workbookViewId="0">
      <pane xSplit="2" topLeftCell="C1" activePane="topRight" state="frozen"/>
      <selection pane="topRight" activeCell="B24" sqref="B2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1.2490965044802901E-2</v>
      </c>
      <c r="D9" s="17">
        <v>1.68691706865257E-2</v>
      </c>
      <c r="E9" s="17">
        <v>8.3070703843066106E-3</v>
      </c>
      <c r="F9" s="17"/>
      <c r="G9" s="17">
        <v>3.29266802057731E-2</v>
      </c>
      <c r="H9" s="17">
        <v>1.99334458075958E-2</v>
      </c>
      <c r="I9" s="17">
        <v>1.48072775685441E-2</v>
      </c>
      <c r="J9" s="17">
        <v>8.3832071123612906E-3</v>
      </c>
      <c r="K9" s="17">
        <v>3.8240061758469399E-3</v>
      </c>
      <c r="L9" s="17">
        <v>0</v>
      </c>
      <c r="M9" s="17"/>
      <c r="N9" s="17">
        <v>1.34140939193577E-2</v>
      </c>
      <c r="O9" s="17">
        <v>1.3250928922319299E-2</v>
      </c>
      <c r="P9" s="17">
        <v>1.18404393360345E-2</v>
      </c>
      <c r="Q9" s="17">
        <v>1.14436455371502E-2</v>
      </c>
      <c r="R9" s="17"/>
      <c r="S9" s="17">
        <v>3.5876589674105903E-2</v>
      </c>
      <c r="T9" s="17">
        <v>2.40304782930119E-3</v>
      </c>
      <c r="U9" s="17">
        <v>7.9002581303185097E-3</v>
      </c>
      <c r="V9" s="17">
        <v>8.2781734030060797E-3</v>
      </c>
      <c r="W9" s="17">
        <v>5.78897941388008E-3</v>
      </c>
      <c r="X9" s="17">
        <v>1.4578540034649199E-2</v>
      </c>
      <c r="Y9" s="17">
        <v>3.3524753927596301E-3</v>
      </c>
      <c r="Z9" s="17">
        <v>9.2026255890181406E-3</v>
      </c>
      <c r="AA9" s="17">
        <v>1.5584275453382399E-2</v>
      </c>
      <c r="AB9" s="17">
        <v>1.43045830831122E-2</v>
      </c>
      <c r="AC9" s="17">
        <v>0</v>
      </c>
      <c r="AD9" s="17">
        <v>1.4160213200745699E-2</v>
      </c>
      <c r="AE9" s="17"/>
      <c r="AF9" s="17">
        <v>1.1351156708664401E-2</v>
      </c>
      <c r="AG9" s="17">
        <v>1.4139998304498601E-2</v>
      </c>
      <c r="AH9" s="17"/>
      <c r="AI9" s="17">
        <v>1.63905039477555E-2</v>
      </c>
      <c r="AJ9" s="17">
        <v>1.0732928209645E-2</v>
      </c>
      <c r="AK9" s="17"/>
      <c r="AL9" s="17">
        <v>1.12039800798592E-2</v>
      </c>
      <c r="AM9" s="17">
        <v>1.25887701387999E-2</v>
      </c>
      <c r="AN9" s="17"/>
      <c r="AO9" s="17">
        <v>6.9946390845085299E-3</v>
      </c>
      <c r="AP9" s="17">
        <v>1.39893744720672E-2</v>
      </c>
    </row>
    <row r="10" spans="2:42" x14ac:dyDescent="0.35">
      <c r="B10" s="18" t="s">
        <v>144</v>
      </c>
      <c r="C10" s="17">
        <v>2.18705652720938E-2</v>
      </c>
      <c r="D10" s="17">
        <v>2.53084203748207E-2</v>
      </c>
      <c r="E10" s="17">
        <v>1.8672741303439801E-2</v>
      </c>
      <c r="F10" s="17"/>
      <c r="G10" s="17">
        <v>3.1638640535883597E-2</v>
      </c>
      <c r="H10" s="17">
        <v>3.2023964556757899E-2</v>
      </c>
      <c r="I10" s="17">
        <v>1.9456699346844498E-2</v>
      </c>
      <c r="J10" s="17">
        <v>1.9702118427306601E-2</v>
      </c>
      <c r="K10" s="17">
        <v>1.14110954881846E-2</v>
      </c>
      <c r="L10" s="17">
        <v>1.77808574313983E-2</v>
      </c>
      <c r="M10" s="17"/>
      <c r="N10" s="17">
        <v>2.2418569738016501E-2</v>
      </c>
      <c r="O10" s="17">
        <v>2.6091554572511499E-2</v>
      </c>
      <c r="P10" s="17">
        <v>1.4906063765731699E-2</v>
      </c>
      <c r="Q10" s="17">
        <v>2.0674595434075401E-2</v>
      </c>
      <c r="R10" s="17"/>
      <c r="S10" s="17">
        <v>2.9997559649952599E-2</v>
      </c>
      <c r="T10" s="17">
        <v>1.6095267830538201E-2</v>
      </c>
      <c r="U10" s="17">
        <v>3.2422789104810397E-2</v>
      </c>
      <c r="V10" s="17">
        <v>2.4434766698740298E-2</v>
      </c>
      <c r="W10" s="17">
        <v>1.6591813696886601E-2</v>
      </c>
      <c r="X10" s="17">
        <v>1.8066594419457498E-2</v>
      </c>
      <c r="Y10" s="17">
        <v>3.1846225154277201E-2</v>
      </c>
      <c r="Z10" s="17">
        <v>3.3552824414616003E-2</v>
      </c>
      <c r="AA10" s="17">
        <v>1.8818619604029498E-2</v>
      </c>
      <c r="AB10" s="17">
        <v>1.1590911400530099E-2</v>
      </c>
      <c r="AC10" s="17">
        <v>1.10895793931584E-2</v>
      </c>
      <c r="AD10" s="17">
        <v>1.4653132442265999E-2</v>
      </c>
      <c r="AE10" s="17"/>
      <c r="AF10" s="17">
        <v>2.1975264667276E-2</v>
      </c>
      <c r="AG10" s="17">
        <v>2.19228744933368E-2</v>
      </c>
      <c r="AH10" s="17"/>
      <c r="AI10" s="17">
        <v>3.36791513986529E-2</v>
      </c>
      <c r="AJ10" s="17">
        <v>1.6546877036567501E-2</v>
      </c>
      <c r="AK10" s="17"/>
      <c r="AL10" s="17">
        <v>2.67634803558791E-2</v>
      </c>
      <c r="AM10" s="17">
        <v>2.1498725637036101E-2</v>
      </c>
      <c r="AN10" s="17"/>
      <c r="AO10" s="17">
        <v>2.3729883102698902E-2</v>
      </c>
      <c r="AP10" s="17">
        <v>2.13636776919565E-2</v>
      </c>
    </row>
    <row r="11" spans="2:42" x14ac:dyDescent="0.35">
      <c r="B11" s="18" t="s">
        <v>145</v>
      </c>
      <c r="C11" s="17">
        <v>4.6556241751893698E-2</v>
      </c>
      <c r="D11" s="17">
        <v>6.3221387161898401E-2</v>
      </c>
      <c r="E11" s="17">
        <v>3.0623547259516999E-2</v>
      </c>
      <c r="F11" s="17"/>
      <c r="G11" s="17">
        <v>7.6840856877640404E-2</v>
      </c>
      <c r="H11" s="17">
        <v>7.9539403692657704E-2</v>
      </c>
      <c r="I11" s="17">
        <v>5.1253725635211897E-2</v>
      </c>
      <c r="J11" s="17">
        <v>4.4778438798214998E-2</v>
      </c>
      <c r="K11" s="17">
        <v>2.2678881494150298E-2</v>
      </c>
      <c r="L11" s="17">
        <v>1.29710608765932E-2</v>
      </c>
      <c r="M11" s="17"/>
      <c r="N11" s="17">
        <v>5.65935290165437E-2</v>
      </c>
      <c r="O11" s="17">
        <v>4.0584238238013999E-2</v>
      </c>
      <c r="P11" s="17">
        <v>5.9179541291191802E-2</v>
      </c>
      <c r="Q11" s="17">
        <v>3.1431138784597502E-2</v>
      </c>
      <c r="R11" s="17"/>
      <c r="S11" s="17">
        <v>6.13208172287599E-2</v>
      </c>
      <c r="T11" s="17">
        <v>4.1886420947663698E-2</v>
      </c>
      <c r="U11" s="17">
        <v>4.2182802083980599E-2</v>
      </c>
      <c r="V11" s="17">
        <v>6.1077638788857198E-2</v>
      </c>
      <c r="W11" s="17">
        <v>4.6529709763572298E-2</v>
      </c>
      <c r="X11" s="17">
        <v>2.48041978322655E-2</v>
      </c>
      <c r="Y11" s="17">
        <v>4.8330578067068398E-2</v>
      </c>
      <c r="Z11" s="17">
        <v>4.8460776126354597E-2</v>
      </c>
      <c r="AA11" s="17">
        <v>6.4598184660362504E-2</v>
      </c>
      <c r="AB11" s="17">
        <v>2.5442699745195401E-2</v>
      </c>
      <c r="AC11" s="17">
        <v>3.1981307125677198E-2</v>
      </c>
      <c r="AD11" s="17">
        <v>4.5545435201910303E-2</v>
      </c>
      <c r="AE11" s="17"/>
      <c r="AF11" s="17">
        <v>4.1780046427692299E-2</v>
      </c>
      <c r="AG11" s="17">
        <v>5.3415048859134499E-2</v>
      </c>
      <c r="AH11" s="17"/>
      <c r="AI11" s="17">
        <v>5.7537852700813297E-2</v>
      </c>
      <c r="AJ11" s="17">
        <v>4.16053803710889E-2</v>
      </c>
      <c r="AK11" s="17"/>
      <c r="AL11" s="17">
        <v>5.1002250496713301E-2</v>
      </c>
      <c r="AM11" s="17">
        <v>4.62183649972744E-2</v>
      </c>
      <c r="AN11" s="17"/>
      <c r="AO11" s="17">
        <v>5.4560260333628402E-2</v>
      </c>
      <c r="AP11" s="17">
        <v>4.43741846858626E-2</v>
      </c>
    </row>
    <row r="12" spans="2:42" x14ac:dyDescent="0.35">
      <c r="B12" s="18" t="s">
        <v>146</v>
      </c>
      <c r="C12" s="17">
        <v>5.16857094916277E-2</v>
      </c>
      <c r="D12" s="17">
        <v>5.9502284794149402E-2</v>
      </c>
      <c r="E12" s="17">
        <v>4.3854859865826899E-2</v>
      </c>
      <c r="F12" s="17"/>
      <c r="G12" s="17">
        <v>6.2676847274855896E-2</v>
      </c>
      <c r="H12" s="17">
        <v>5.4715288790083097E-2</v>
      </c>
      <c r="I12" s="17">
        <v>4.9115133395910997E-2</v>
      </c>
      <c r="J12" s="17">
        <v>5.0477590936931702E-2</v>
      </c>
      <c r="K12" s="17">
        <v>5.4883625260194399E-2</v>
      </c>
      <c r="L12" s="17">
        <v>4.2783883101662201E-2</v>
      </c>
      <c r="M12" s="17"/>
      <c r="N12" s="17">
        <v>5.5869856553000502E-2</v>
      </c>
      <c r="O12" s="17">
        <v>4.5095099811423997E-2</v>
      </c>
      <c r="P12" s="17">
        <v>6.2964066977891003E-2</v>
      </c>
      <c r="Q12" s="17">
        <v>4.3431885106883603E-2</v>
      </c>
      <c r="R12" s="17"/>
      <c r="S12" s="17">
        <v>5.9159607429750599E-2</v>
      </c>
      <c r="T12" s="17">
        <v>5.9916694664053402E-2</v>
      </c>
      <c r="U12" s="17">
        <v>5.0527509246632601E-2</v>
      </c>
      <c r="V12" s="17">
        <v>4.3272677368453499E-2</v>
      </c>
      <c r="W12" s="17">
        <v>5.90297628164368E-2</v>
      </c>
      <c r="X12" s="17">
        <v>6.3556477205651302E-2</v>
      </c>
      <c r="Y12" s="17">
        <v>4.7231906172009799E-2</v>
      </c>
      <c r="Z12" s="17">
        <v>5.3611614322875902E-2</v>
      </c>
      <c r="AA12" s="17">
        <v>4.97517820043199E-2</v>
      </c>
      <c r="AB12" s="17">
        <v>4.7957125990826403E-2</v>
      </c>
      <c r="AC12" s="17">
        <v>2.5557332582152401E-2</v>
      </c>
      <c r="AD12" s="17">
        <v>2.7681201078409899E-2</v>
      </c>
      <c r="AE12" s="17"/>
      <c r="AF12" s="17">
        <v>6.0007160125531298E-2</v>
      </c>
      <c r="AG12" s="17">
        <v>4.0911486644808599E-2</v>
      </c>
      <c r="AH12" s="17"/>
      <c r="AI12" s="17">
        <v>6.7345542541925305E-2</v>
      </c>
      <c r="AJ12" s="17">
        <v>4.4625755989432497E-2</v>
      </c>
      <c r="AK12" s="17"/>
      <c r="AL12" s="17">
        <v>7.2732287352678004E-2</v>
      </c>
      <c r="AM12" s="17">
        <v>5.0086263824360801E-2</v>
      </c>
      <c r="AN12" s="17"/>
      <c r="AO12" s="17">
        <v>4.92519435090003E-2</v>
      </c>
      <c r="AP12" s="17">
        <v>5.2349203236079597E-2</v>
      </c>
    </row>
    <row r="13" spans="2:42" x14ac:dyDescent="0.35">
      <c r="B13" s="18" t="s">
        <v>147</v>
      </c>
      <c r="C13" s="17">
        <v>6.1744264255567602E-2</v>
      </c>
      <c r="D13" s="17">
        <v>7.1987713654833904E-2</v>
      </c>
      <c r="E13" s="17">
        <v>5.0205054276259702E-2</v>
      </c>
      <c r="F13" s="17"/>
      <c r="G13" s="17">
        <v>7.2971197878951496E-2</v>
      </c>
      <c r="H13" s="17">
        <v>6.93015416115004E-2</v>
      </c>
      <c r="I13" s="17">
        <v>7.8989741754786097E-2</v>
      </c>
      <c r="J13" s="17">
        <v>5.5704964812883201E-2</v>
      </c>
      <c r="K13" s="17">
        <v>6.6419176968604596E-2</v>
      </c>
      <c r="L13" s="17">
        <v>3.5780066988984401E-2</v>
      </c>
      <c r="M13" s="17"/>
      <c r="N13" s="17">
        <v>5.6957434969400901E-2</v>
      </c>
      <c r="O13" s="17">
        <v>6.3627937455245698E-2</v>
      </c>
      <c r="P13" s="17">
        <v>7.2753499011865896E-2</v>
      </c>
      <c r="Q13" s="17">
        <v>5.3563920347093799E-2</v>
      </c>
      <c r="R13" s="17"/>
      <c r="S13" s="17">
        <v>5.2727360734844998E-2</v>
      </c>
      <c r="T13" s="17">
        <v>7.5984005107738894E-2</v>
      </c>
      <c r="U13" s="17">
        <v>4.3807015949548701E-2</v>
      </c>
      <c r="V13" s="17">
        <v>7.5008605007615498E-2</v>
      </c>
      <c r="W13" s="17">
        <v>5.9413086104608902E-2</v>
      </c>
      <c r="X13" s="17">
        <v>6.9096950283162498E-2</v>
      </c>
      <c r="Y13" s="17">
        <v>6.3897762413655801E-2</v>
      </c>
      <c r="Z13" s="17">
        <v>3.1591259527960602E-2</v>
      </c>
      <c r="AA13" s="17">
        <v>6.4062157025795902E-2</v>
      </c>
      <c r="AB13" s="17">
        <v>6.7369358845844302E-2</v>
      </c>
      <c r="AC13" s="17">
        <v>5.1324156239532098E-2</v>
      </c>
      <c r="AD13" s="17">
        <v>5.9818676663040499E-2</v>
      </c>
      <c r="AE13" s="17"/>
      <c r="AF13" s="17">
        <v>5.5865564803624201E-2</v>
      </c>
      <c r="AG13" s="17">
        <v>7.0225631389987594E-2</v>
      </c>
      <c r="AH13" s="17"/>
      <c r="AI13" s="17">
        <v>6.3182835732295606E-2</v>
      </c>
      <c r="AJ13" s="17">
        <v>6.1095710231864803E-2</v>
      </c>
      <c r="AK13" s="17"/>
      <c r="AL13" s="17">
        <v>7.5217301557190003E-2</v>
      </c>
      <c r="AM13" s="17">
        <v>6.0720373755208203E-2</v>
      </c>
      <c r="AN13" s="17"/>
      <c r="AO13" s="17">
        <v>6.3425893152226506E-2</v>
      </c>
      <c r="AP13" s="17">
        <v>6.12858182663528E-2</v>
      </c>
    </row>
    <row r="14" spans="2:42" x14ac:dyDescent="0.35">
      <c r="B14" s="18" t="s">
        <v>148</v>
      </c>
      <c r="C14" s="17">
        <v>6.6497651377897204E-2</v>
      </c>
      <c r="D14" s="17">
        <v>8.1873194078230196E-2</v>
      </c>
      <c r="E14" s="17">
        <v>5.13581617695993E-2</v>
      </c>
      <c r="F14" s="17"/>
      <c r="G14" s="17">
        <v>8.4576982988341903E-2</v>
      </c>
      <c r="H14" s="17">
        <v>4.6465015062068099E-2</v>
      </c>
      <c r="I14" s="17">
        <v>4.76419521800115E-2</v>
      </c>
      <c r="J14" s="17">
        <v>7.5871523464406496E-2</v>
      </c>
      <c r="K14" s="17">
        <v>5.8190796558871903E-2</v>
      </c>
      <c r="L14" s="17">
        <v>8.4088988581891497E-2</v>
      </c>
      <c r="M14" s="17"/>
      <c r="N14" s="17">
        <v>7.1924434418930802E-2</v>
      </c>
      <c r="O14" s="17">
        <v>5.3772586859537598E-2</v>
      </c>
      <c r="P14" s="17">
        <v>7.9512054440959795E-2</v>
      </c>
      <c r="Q14" s="17">
        <v>6.3287786696194198E-2</v>
      </c>
      <c r="R14" s="17"/>
      <c r="S14" s="17">
        <v>5.30310922192739E-2</v>
      </c>
      <c r="T14" s="17">
        <v>7.8934926394652202E-2</v>
      </c>
      <c r="U14" s="17">
        <v>8.1816107959968298E-2</v>
      </c>
      <c r="V14" s="17">
        <v>6.2883446167887699E-2</v>
      </c>
      <c r="W14" s="17">
        <v>6.3449407152936899E-2</v>
      </c>
      <c r="X14" s="17">
        <v>6.2376528009234801E-2</v>
      </c>
      <c r="Y14" s="17">
        <v>4.5835941346511998E-2</v>
      </c>
      <c r="Z14" s="17">
        <v>7.1174922604949897E-2</v>
      </c>
      <c r="AA14" s="17">
        <v>4.5468482411566702E-2</v>
      </c>
      <c r="AB14" s="17">
        <v>9.2930486889362202E-2</v>
      </c>
      <c r="AC14" s="17">
        <v>6.8157409344297898E-2</v>
      </c>
      <c r="AD14" s="17">
        <v>0.10895104540841601</v>
      </c>
      <c r="AE14" s="17"/>
      <c r="AF14" s="17">
        <v>6.9064585629025302E-2</v>
      </c>
      <c r="AG14" s="17">
        <v>6.2952333322065498E-2</v>
      </c>
      <c r="AH14" s="17"/>
      <c r="AI14" s="17">
        <v>6.1278412258378198E-2</v>
      </c>
      <c r="AJ14" s="17">
        <v>6.8850651271465196E-2</v>
      </c>
      <c r="AK14" s="17"/>
      <c r="AL14" s="17">
        <v>5.7696374613507399E-2</v>
      </c>
      <c r="AM14" s="17">
        <v>6.7166508998369207E-2</v>
      </c>
      <c r="AN14" s="17"/>
      <c r="AO14" s="17">
        <v>7.0198920713306801E-2</v>
      </c>
      <c r="AP14" s="17">
        <v>6.5488610628661001E-2</v>
      </c>
    </row>
    <row r="15" spans="2:42" x14ac:dyDescent="0.35">
      <c r="B15" s="18" t="s">
        <v>149</v>
      </c>
      <c r="C15" s="17">
        <v>0.116929534832171</v>
      </c>
      <c r="D15" s="17">
        <v>0.11912112300633799</v>
      </c>
      <c r="E15" s="17">
        <v>0.11281432241086201</v>
      </c>
      <c r="F15" s="17"/>
      <c r="G15" s="17">
        <v>0.120381017417971</v>
      </c>
      <c r="H15" s="17">
        <v>8.1330097108684704E-2</v>
      </c>
      <c r="I15" s="17">
        <v>0.13041465776689901</v>
      </c>
      <c r="J15" s="17">
        <v>0.124044484238265</v>
      </c>
      <c r="K15" s="17">
        <v>0.11816505891806101</v>
      </c>
      <c r="L15" s="17">
        <v>0.12612834071079601</v>
      </c>
      <c r="M15" s="17"/>
      <c r="N15" s="17">
        <v>0.12522931119017799</v>
      </c>
      <c r="O15" s="17">
        <v>0.12590831399566499</v>
      </c>
      <c r="P15" s="17">
        <v>0.113814664734066</v>
      </c>
      <c r="Q15" s="17">
        <v>0.102939963891804</v>
      </c>
      <c r="R15" s="17"/>
      <c r="S15" s="17">
        <v>9.6955770855900597E-2</v>
      </c>
      <c r="T15" s="17">
        <v>0.13527759240185799</v>
      </c>
      <c r="U15" s="17">
        <v>0.124352042082767</v>
      </c>
      <c r="V15" s="17">
        <v>9.2724989254908005E-2</v>
      </c>
      <c r="W15" s="17">
        <v>0.117554220879489</v>
      </c>
      <c r="X15" s="17">
        <v>0.11759254552850799</v>
      </c>
      <c r="Y15" s="17">
        <v>0.146629486282953</v>
      </c>
      <c r="Z15" s="17">
        <v>8.4149803778807597E-2</v>
      </c>
      <c r="AA15" s="17">
        <v>9.5486372349233795E-2</v>
      </c>
      <c r="AB15" s="17">
        <v>0.122316933256786</v>
      </c>
      <c r="AC15" s="17">
        <v>0.174072953081472</v>
      </c>
      <c r="AD15" s="17">
        <v>0.111780516207379</v>
      </c>
      <c r="AE15" s="17"/>
      <c r="AF15" s="17">
        <v>0.108180378367204</v>
      </c>
      <c r="AG15" s="17">
        <v>0.128151409268939</v>
      </c>
      <c r="AH15" s="17"/>
      <c r="AI15" s="17">
        <v>0.11079684939640901</v>
      </c>
      <c r="AJ15" s="17">
        <v>0.119694345534878</v>
      </c>
      <c r="AK15" s="17"/>
      <c r="AL15" s="17">
        <v>0.132791144638118</v>
      </c>
      <c r="AM15" s="17">
        <v>0.115724123517919</v>
      </c>
      <c r="AN15" s="17"/>
      <c r="AO15" s="17">
        <v>0.113359978317341</v>
      </c>
      <c r="AP15" s="17">
        <v>0.117902668007244</v>
      </c>
    </row>
    <row r="16" spans="2:42" x14ac:dyDescent="0.35">
      <c r="B16" s="18" t="s">
        <v>150</v>
      </c>
      <c r="C16" s="17">
        <v>4.2998728021819303E-2</v>
      </c>
      <c r="D16" s="17">
        <v>3.2845553788392899E-2</v>
      </c>
      <c r="E16" s="17">
        <v>5.3223051250330902E-2</v>
      </c>
      <c r="F16" s="17"/>
      <c r="G16" s="17">
        <v>5.4673851289231697E-2</v>
      </c>
      <c r="H16" s="17">
        <v>3.1320517815883499E-2</v>
      </c>
      <c r="I16" s="17">
        <v>4.8291481540011297E-2</v>
      </c>
      <c r="J16" s="17">
        <v>3.3648772910639002E-2</v>
      </c>
      <c r="K16" s="17">
        <v>4.3539080618726501E-2</v>
      </c>
      <c r="L16" s="17">
        <v>4.76571163913007E-2</v>
      </c>
      <c r="M16" s="17"/>
      <c r="N16" s="17">
        <v>4.6684487404635898E-2</v>
      </c>
      <c r="O16" s="17">
        <v>5.0679835186771098E-2</v>
      </c>
      <c r="P16" s="17">
        <v>4.0174663875142201E-2</v>
      </c>
      <c r="Q16" s="17">
        <v>3.4098490735747299E-2</v>
      </c>
      <c r="R16" s="17"/>
      <c r="S16" s="17">
        <v>2.6116131372609899E-2</v>
      </c>
      <c r="T16" s="17">
        <v>5.8199099174021197E-2</v>
      </c>
      <c r="U16" s="17">
        <v>5.9943906756423401E-2</v>
      </c>
      <c r="V16" s="17">
        <v>2.9074758915265099E-2</v>
      </c>
      <c r="W16" s="17">
        <v>5.3772432351235397E-2</v>
      </c>
      <c r="X16" s="17">
        <v>3.4724638687297797E-2</v>
      </c>
      <c r="Y16" s="17">
        <v>6.5553012251925294E-2</v>
      </c>
      <c r="Z16" s="17">
        <v>2.56614670776E-2</v>
      </c>
      <c r="AA16" s="17">
        <v>4.1800091922361698E-2</v>
      </c>
      <c r="AB16" s="17">
        <v>3.4908229792981499E-2</v>
      </c>
      <c r="AC16" s="17">
        <v>5.3951351923443899E-2</v>
      </c>
      <c r="AD16" s="17">
        <v>2.5382919735385201E-2</v>
      </c>
      <c r="AE16" s="17"/>
      <c r="AF16" s="17">
        <v>4.48719790849018E-2</v>
      </c>
      <c r="AG16" s="17">
        <v>4.0851002498814001E-2</v>
      </c>
      <c r="AH16" s="17"/>
      <c r="AI16" s="17">
        <v>4.8100127046801201E-2</v>
      </c>
      <c r="AJ16" s="17">
        <v>4.0698854211106299E-2</v>
      </c>
      <c r="AK16" s="17"/>
      <c r="AL16" s="17">
        <v>4.3290562192543999E-2</v>
      </c>
      <c r="AM16" s="17">
        <v>4.2976549931727497E-2</v>
      </c>
      <c r="AN16" s="17"/>
      <c r="AO16" s="17">
        <v>4.8572821988294199E-2</v>
      </c>
      <c r="AP16" s="17">
        <v>4.1479117465938797E-2</v>
      </c>
    </row>
    <row r="17" spans="2:42" x14ac:dyDescent="0.35">
      <c r="B17" s="18" t="s">
        <v>151</v>
      </c>
      <c r="C17" s="17">
        <v>0.191828541149583</v>
      </c>
      <c r="D17" s="17">
        <v>0.18258618483112199</v>
      </c>
      <c r="E17" s="17">
        <v>0.201629642073477</v>
      </c>
      <c r="F17" s="17"/>
      <c r="G17" s="17">
        <v>0.16417304445587899</v>
      </c>
      <c r="H17" s="17">
        <v>0.19628992572096801</v>
      </c>
      <c r="I17" s="17">
        <v>0.185858952797645</v>
      </c>
      <c r="J17" s="17">
        <v>0.213882059333769</v>
      </c>
      <c r="K17" s="17">
        <v>0.186055193302609</v>
      </c>
      <c r="L17" s="17">
        <v>0.19750300178878899</v>
      </c>
      <c r="M17" s="17"/>
      <c r="N17" s="17">
        <v>0.19965618851588099</v>
      </c>
      <c r="O17" s="17">
        <v>0.19217872267248301</v>
      </c>
      <c r="P17" s="17">
        <v>0.18417476534463401</v>
      </c>
      <c r="Q17" s="17">
        <v>0.189689240654735</v>
      </c>
      <c r="R17" s="17"/>
      <c r="S17" s="17">
        <v>0.195075389826041</v>
      </c>
      <c r="T17" s="17">
        <v>0.189873947554585</v>
      </c>
      <c r="U17" s="17">
        <v>0.18175487020324901</v>
      </c>
      <c r="V17" s="17">
        <v>0.18824167199059</v>
      </c>
      <c r="W17" s="17">
        <v>0.18767181779911099</v>
      </c>
      <c r="X17" s="17">
        <v>0.21724654405881</v>
      </c>
      <c r="Y17" s="17">
        <v>0.15514329275126801</v>
      </c>
      <c r="Z17" s="17">
        <v>0.19765661896259201</v>
      </c>
      <c r="AA17" s="17">
        <v>0.19871693529276399</v>
      </c>
      <c r="AB17" s="17">
        <v>0.196546020754021</v>
      </c>
      <c r="AC17" s="17">
        <v>0.21095388895734299</v>
      </c>
      <c r="AD17" s="17">
        <v>0.17516487713080101</v>
      </c>
      <c r="AE17" s="17"/>
      <c r="AF17" s="17">
        <v>0.19768717081214299</v>
      </c>
      <c r="AG17" s="17">
        <v>0.184582709839748</v>
      </c>
      <c r="AH17" s="17"/>
      <c r="AI17" s="17">
        <v>0.202581410200663</v>
      </c>
      <c r="AJ17" s="17">
        <v>0.18698080393093</v>
      </c>
      <c r="AK17" s="17"/>
      <c r="AL17" s="17">
        <v>0.17455823669359599</v>
      </c>
      <c r="AM17" s="17">
        <v>0.19314100694886299</v>
      </c>
      <c r="AN17" s="17"/>
      <c r="AO17" s="17">
        <v>0.20429557591584199</v>
      </c>
      <c r="AP17" s="17">
        <v>0.18842977576362399</v>
      </c>
    </row>
    <row r="18" spans="2:42" x14ac:dyDescent="0.35">
      <c r="B18" s="18" t="s">
        <v>152</v>
      </c>
      <c r="C18" s="17">
        <v>0.36674410267149599</v>
      </c>
      <c r="D18" s="17">
        <v>0.32821650296873101</v>
      </c>
      <c r="E18" s="17">
        <v>0.40637466252774201</v>
      </c>
      <c r="F18" s="17"/>
      <c r="G18" s="17">
        <v>0.25667998493885802</v>
      </c>
      <c r="H18" s="17">
        <v>0.37584720229045498</v>
      </c>
      <c r="I18" s="17">
        <v>0.362869610523464</v>
      </c>
      <c r="J18" s="17">
        <v>0.34227646377239301</v>
      </c>
      <c r="K18" s="17">
        <v>0.42206108328493802</v>
      </c>
      <c r="L18" s="17">
        <v>0.418867675236621</v>
      </c>
      <c r="M18" s="17"/>
      <c r="N18" s="17">
        <v>0.334334259443618</v>
      </c>
      <c r="O18" s="17">
        <v>0.37292214570896398</v>
      </c>
      <c r="P18" s="17">
        <v>0.33564635333354897</v>
      </c>
      <c r="Q18" s="17">
        <v>0.426238769226921</v>
      </c>
      <c r="R18" s="17"/>
      <c r="S18" s="17">
        <v>0.35894682872171801</v>
      </c>
      <c r="T18" s="17">
        <v>0.31940232828368298</v>
      </c>
      <c r="U18" s="17">
        <v>0.35741356194600099</v>
      </c>
      <c r="V18" s="17">
        <v>0.38782604742342103</v>
      </c>
      <c r="W18" s="17">
        <v>0.38602347416610899</v>
      </c>
      <c r="X18" s="17">
        <v>0.35218397741170099</v>
      </c>
      <c r="Y18" s="17">
        <v>0.36614454451344203</v>
      </c>
      <c r="Z18" s="17">
        <v>0.43458677631144699</v>
      </c>
      <c r="AA18" s="17">
        <v>0.38540199201805397</v>
      </c>
      <c r="AB18" s="17">
        <v>0.37010297206666598</v>
      </c>
      <c r="AC18" s="17">
        <v>0.37291202135292401</v>
      </c>
      <c r="AD18" s="17">
        <v>0.39117577832663603</v>
      </c>
      <c r="AE18" s="17"/>
      <c r="AF18" s="17">
        <v>0.37044935459228001</v>
      </c>
      <c r="AG18" s="17">
        <v>0.36101032565275198</v>
      </c>
      <c r="AH18" s="17"/>
      <c r="AI18" s="17">
        <v>0.31827324586235101</v>
      </c>
      <c r="AJ18" s="17">
        <v>0.38859631490038898</v>
      </c>
      <c r="AK18" s="17"/>
      <c r="AL18" s="17">
        <v>0.33634759182296098</v>
      </c>
      <c r="AM18" s="17">
        <v>0.36905410137521399</v>
      </c>
      <c r="AN18" s="17"/>
      <c r="AO18" s="17">
        <v>0.349230013917532</v>
      </c>
      <c r="AP18" s="17">
        <v>0.37151879687421802</v>
      </c>
    </row>
    <row r="19" spans="2:42" x14ac:dyDescent="0.35">
      <c r="B19" s="18" t="s">
        <v>75</v>
      </c>
      <c r="C19" s="19">
        <v>2.0653696131047401E-2</v>
      </c>
      <c r="D19" s="19">
        <v>1.8468464654957301E-2</v>
      </c>
      <c r="E19" s="19">
        <v>2.2936886878640001E-2</v>
      </c>
      <c r="F19" s="19"/>
      <c r="G19" s="19">
        <v>4.2460896136612802E-2</v>
      </c>
      <c r="H19" s="19">
        <v>1.32335975433458E-2</v>
      </c>
      <c r="I19" s="19">
        <v>1.1300767490671699E-2</v>
      </c>
      <c r="J19" s="19">
        <v>3.1230376192829298E-2</v>
      </c>
      <c r="K19" s="19">
        <v>1.27720019298126E-2</v>
      </c>
      <c r="L19" s="19">
        <v>1.6439008891963501E-2</v>
      </c>
      <c r="M19" s="19"/>
      <c r="N19" s="19">
        <v>1.6917834830437E-2</v>
      </c>
      <c r="O19" s="19">
        <v>1.5888636577065102E-2</v>
      </c>
      <c r="P19" s="19">
        <v>2.50338878889344E-2</v>
      </c>
      <c r="Q19" s="19">
        <v>2.3200563584798599E-2</v>
      </c>
      <c r="R19" s="19"/>
      <c r="S19" s="19">
        <v>3.0792852287042601E-2</v>
      </c>
      <c r="T19" s="19">
        <v>2.2026669811905E-2</v>
      </c>
      <c r="U19" s="19">
        <v>1.78791365363009E-2</v>
      </c>
      <c r="V19" s="19">
        <v>2.7177224981255799E-2</v>
      </c>
      <c r="W19" s="19">
        <v>4.1752958557338604E-3</v>
      </c>
      <c r="X19" s="19">
        <v>2.5773006529262302E-2</v>
      </c>
      <c r="Y19" s="19">
        <v>2.6034775654128602E-2</v>
      </c>
      <c r="Z19" s="19">
        <v>1.03513112837784E-2</v>
      </c>
      <c r="AA19" s="19">
        <v>2.03111072581297E-2</v>
      </c>
      <c r="AB19" s="19">
        <v>1.6530678174675101E-2</v>
      </c>
      <c r="AC19" s="19">
        <v>0</v>
      </c>
      <c r="AD19" s="19">
        <v>2.56862046050104E-2</v>
      </c>
      <c r="AE19" s="19"/>
      <c r="AF19" s="19">
        <v>1.87673387816569E-2</v>
      </c>
      <c r="AG19" s="19">
        <v>2.1837179725915399E-2</v>
      </c>
      <c r="AH19" s="19"/>
      <c r="AI19" s="19">
        <v>2.0834068913955402E-2</v>
      </c>
      <c r="AJ19" s="19">
        <v>2.0572378312632499E-2</v>
      </c>
      <c r="AK19" s="19"/>
      <c r="AL19" s="19">
        <v>1.8396790196954099E-2</v>
      </c>
      <c r="AM19" s="19">
        <v>2.0825210875228001E-2</v>
      </c>
      <c r="AN19" s="19"/>
      <c r="AO19" s="19">
        <v>1.63800699656209E-2</v>
      </c>
      <c r="AP19" s="19">
        <v>2.1818772907996001E-2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0.180783374936518</v>
      </c>
      <c r="D9" s="17">
        <v>0.17035172108403299</v>
      </c>
      <c r="E9" s="17">
        <v>0.189649844487075</v>
      </c>
      <c r="F9" s="17"/>
      <c r="G9" s="17">
        <v>0.29655813454627999</v>
      </c>
      <c r="H9" s="17">
        <v>0.28350162680049601</v>
      </c>
      <c r="I9" s="17">
        <v>0.254321048169036</v>
      </c>
      <c r="J9" s="17">
        <v>0.14816690972568899</v>
      </c>
      <c r="K9" s="17">
        <v>9.8154855779840594E-2</v>
      </c>
      <c r="L9" s="17">
        <v>4.1407845303386898E-2</v>
      </c>
      <c r="M9" s="17"/>
      <c r="N9" s="17">
        <v>0.19968012207212299</v>
      </c>
      <c r="O9" s="17">
        <v>0.17815393182306699</v>
      </c>
      <c r="P9" s="17">
        <v>0.15849657178798501</v>
      </c>
      <c r="Q9" s="17">
        <v>0.18253122404172001</v>
      </c>
      <c r="R9" s="17"/>
      <c r="S9" s="17">
        <v>0.209668531588765</v>
      </c>
      <c r="T9" s="17">
        <v>0.17930899449965801</v>
      </c>
      <c r="U9" s="17">
        <v>0.137246305933797</v>
      </c>
      <c r="V9" s="17">
        <v>0.13307799804689199</v>
      </c>
      <c r="W9" s="17">
        <v>0.16068590192739701</v>
      </c>
      <c r="X9" s="17">
        <v>0.176301085355281</v>
      </c>
      <c r="Y9" s="17">
        <v>0.21161558983827</v>
      </c>
      <c r="Z9" s="17">
        <v>0.17481768415993601</v>
      </c>
      <c r="AA9" s="17">
        <v>0.18471183881338499</v>
      </c>
      <c r="AB9" s="17">
        <v>0.16809493290945199</v>
      </c>
      <c r="AC9" s="17">
        <v>0.27777889726090299</v>
      </c>
      <c r="AD9" s="17">
        <v>0.16040639756706501</v>
      </c>
      <c r="AE9" s="17"/>
      <c r="AF9" s="17">
        <v>0.17877688308867801</v>
      </c>
      <c r="AG9" s="17">
        <v>0.185092148314216</v>
      </c>
      <c r="AH9" s="17"/>
      <c r="AI9" s="17">
        <v>0.17797257254201099</v>
      </c>
      <c r="AJ9" s="17">
        <v>0.18205057453854001</v>
      </c>
      <c r="AK9" s="17"/>
      <c r="AL9" s="17">
        <v>0.15799030165906</v>
      </c>
      <c r="AM9" s="17">
        <v>0.18251554643432699</v>
      </c>
      <c r="AN9" s="17"/>
      <c r="AO9" s="17">
        <v>0.14916259583093</v>
      </c>
      <c r="AP9" s="17">
        <v>0.18940383774231501</v>
      </c>
    </row>
    <row r="10" spans="2:42" x14ac:dyDescent="0.35">
      <c r="B10" s="18" t="s">
        <v>144</v>
      </c>
      <c r="C10" s="17">
        <v>0.16091221229789099</v>
      </c>
      <c r="D10" s="17">
        <v>0.16515724016389099</v>
      </c>
      <c r="E10" s="17">
        <v>0.15793441551399101</v>
      </c>
      <c r="F10" s="17"/>
      <c r="G10" s="17">
        <v>0.196101765707207</v>
      </c>
      <c r="H10" s="17">
        <v>0.195107493095458</v>
      </c>
      <c r="I10" s="17">
        <v>0.176472908824336</v>
      </c>
      <c r="J10" s="17">
        <v>0.18090497137383299</v>
      </c>
      <c r="K10" s="17">
        <v>0.13920206428307799</v>
      </c>
      <c r="L10" s="17">
        <v>9.5063633177580195E-2</v>
      </c>
      <c r="M10" s="17"/>
      <c r="N10" s="17">
        <v>0.20568156297783399</v>
      </c>
      <c r="O10" s="17">
        <v>0.15724904917260499</v>
      </c>
      <c r="P10" s="17">
        <v>0.12813183155309901</v>
      </c>
      <c r="Q10" s="17">
        <v>0.14601376986412901</v>
      </c>
      <c r="R10" s="17"/>
      <c r="S10" s="17">
        <v>0.15979936578295001</v>
      </c>
      <c r="T10" s="17">
        <v>0.15148220038378399</v>
      </c>
      <c r="U10" s="17">
        <v>0.17222438169705201</v>
      </c>
      <c r="V10" s="17">
        <v>0.148104741003311</v>
      </c>
      <c r="W10" s="17">
        <v>0.15724822844111699</v>
      </c>
      <c r="X10" s="17">
        <v>0.18082977290295801</v>
      </c>
      <c r="Y10" s="17">
        <v>0.175123076620959</v>
      </c>
      <c r="Z10" s="17">
        <v>0.158476672595253</v>
      </c>
      <c r="AA10" s="17">
        <v>0.15483480669354699</v>
      </c>
      <c r="AB10" s="17">
        <v>0.16161223964384</v>
      </c>
      <c r="AC10" s="17">
        <v>0.13826645613087299</v>
      </c>
      <c r="AD10" s="17">
        <v>0.187151519571398</v>
      </c>
      <c r="AE10" s="17"/>
      <c r="AF10" s="17">
        <v>0.15594598961296099</v>
      </c>
      <c r="AG10" s="17">
        <v>0.16752335744535901</v>
      </c>
      <c r="AH10" s="17"/>
      <c r="AI10" s="17">
        <v>0.18833167956734401</v>
      </c>
      <c r="AJ10" s="17">
        <v>0.14855063964539</v>
      </c>
      <c r="AK10" s="17"/>
      <c r="AL10" s="17">
        <v>0.200015839529707</v>
      </c>
      <c r="AM10" s="17">
        <v>0.15794051174099999</v>
      </c>
      <c r="AN10" s="17"/>
      <c r="AO10" s="17">
        <v>0.17492736692473701</v>
      </c>
      <c r="AP10" s="17">
        <v>0.15709139818149101</v>
      </c>
    </row>
    <row r="11" spans="2:42" x14ac:dyDescent="0.35">
      <c r="B11" s="18" t="s">
        <v>145</v>
      </c>
      <c r="C11" s="17">
        <v>0.2649025347583</v>
      </c>
      <c r="D11" s="17">
        <v>0.288743413062789</v>
      </c>
      <c r="E11" s="17">
        <v>0.24141719823364199</v>
      </c>
      <c r="F11" s="17"/>
      <c r="G11" s="17">
        <v>0.25897649540915801</v>
      </c>
      <c r="H11" s="17">
        <v>0.30896530933356398</v>
      </c>
      <c r="I11" s="17">
        <v>0.31374273985851697</v>
      </c>
      <c r="J11" s="17">
        <v>0.30119862356850102</v>
      </c>
      <c r="K11" s="17">
        <v>0.25082004149993098</v>
      </c>
      <c r="L11" s="17">
        <v>0.17303187654747801</v>
      </c>
      <c r="M11" s="17"/>
      <c r="N11" s="17">
        <v>0.289205624436497</v>
      </c>
      <c r="O11" s="17">
        <v>0.25494732495654299</v>
      </c>
      <c r="P11" s="17">
        <v>0.29874290615306698</v>
      </c>
      <c r="Q11" s="17">
        <v>0.221359142123009</v>
      </c>
      <c r="R11" s="17"/>
      <c r="S11" s="17">
        <v>0.28940561991855801</v>
      </c>
      <c r="T11" s="17">
        <v>0.25697747870429</v>
      </c>
      <c r="U11" s="17">
        <v>0.24886206663256999</v>
      </c>
      <c r="V11" s="17">
        <v>0.27414474111348502</v>
      </c>
      <c r="W11" s="17">
        <v>0.28764325072222202</v>
      </c>
      <c r="X11" s="17">
        <v>0.25234664850553301</v>
      </c>
      <c r="Y11" s="17">
        <v>0.21536668047691701</v>
      </c>
      <c r="Z11" s="17">
        <v>0.20400399101901801</v>
      </c>
      <c r="AA11" s="17">
        <v>0.29006576359990199</v>
      </c>
      <c r="AB11" s="17">
        <v>0.322850151529677</v>
      </c>
      <c r="AC11" s="17">
        <v>0.227473856227455</v>
      </c>
      <c r="AD11" s="17">
        <v>0.193516527825984</v>
      </c>
      <c r="AE11" s="17"/>
      <c r="AF11" s="17">
        <v>0.276856713236938</v>
      </c>
      <c r="AG11" s="17">
        <v>0.24938643342782599</v>
      </c>
      <c r="AH11" s="17"/>
      <c r="AI11" s="17">
        <v>0.32380067207528501</v>
      </c>
      <c r="AJ11" s="17">
        <v>0.23834937103757201</v>
      </c>
      <c r="AK11" s="17"/>
      <c r="AL11" s="17">
        <v>0.310054368065728</v>
      </c>
      <c r="AM11" s="17">
        <v>0.261471197624563</v>
      </c>
      <c r="AN11" s="17"/>
      <c r="AO11" s="17">
        <v>0.33624419799606597</v>
      </c>
      <c r="AP11" s="17">
        <v>0.24545335697582699</v>
      </c>
    </row>
    <row r="12" spans="2:42" x14ac:dyDescent="0.35">
      <c r="B12" s="18" t="s">
        <v>146</v>
      </c>
      <c r="C12" s="17">
        <v>6.9446098062261694E-2</v>
      </c>
      <c r="D12" s="17">
        <v>6.8165706713300897E-2</v>
      </c>
      <c r="E12" s="17">
        <v>7.0012385119083406E-2</v>
      </c>
      <c r="F12" s="17"/>
      <c r="G12" s="17">
        <v>6.3854757312884605E-2</v>
      </c>
      <c r="H12" s="17">
        <v>5.8423279182514297E-2</v>
      </c>
      <c r="I12" s="17">
        <v>5.9342143892771503E-2</v>
      </c>
      <c r="J12" s="17">
        <v>7.95532140962492E-2</v>
      </c>
      <c r="K12" s="17">
        <v>7.1615625958368706E-2</v>
      </c>
      <c r="L12" s="17">
        <v>8.0758271013421201E-2</v>
      </c>
      <c r="M12" s="17"/>
      <c r="N12" s="17">
        <v>8.2169184690774305E-2</v>
      </c>
      <c r="O12" s="17">
        <v>7.2075343417457E-2</v>
      </c>
      <c r="P12" s="17">
        <v>6.6293790894460705E-2</v>
      </c>
      <c r="Q12" s="17">
        <v>5.5422646393512E-2</v>
      </c>
      <c r="R12" s="17"/>
      <c r="S12" s="17">
        <v>7.4452676134754703E-2</v>
      </c>
      <c r="T12" s="17">
        <v>5.0634228135008903E-2</v>
      </c>
      <c r="U12" s="17">
        <v>7.8987577672344794E-2</v>
      </c>
      <c r="V12" s="17">
        <v>6.4691716420546594E-2</v>
      </c>
      <c r="W12" s="17">
        <v>8.0484135491922196E-2</v>
      </c>
      <c r="X12" s="17">
        <v>6.6198933649648198E-2</v>
      </c>
      <c r="Y12" s="17">
        <v>8.6750567871233294E-2</v>
      </c>
      <c r="Z12" s="17">
        <v>0.135359042485204</v>
      </c>
      <c r="AA12" s="17">
        <v>5.8614054054248903E-2</v>
      </c>
      <c r="AB12" s="17">
        <v>5.81733277084132E-2</v>
      </c>
      <c r="AC12" s="17">
        <v>4.04117247304994E-2</v>
      </c>
      <c r="AD12" s="17">
        <v>8.8368519979520693E-2</v>
      </c>
      <c r="AE12" s="17"/>
      <c r="AF12" s="17">
        <v>6.9569577856053694E-2</v>
      </c>
      <c r="AG12" s="17">
        <v>6.9138745863241799E-2</v>
      </c>
      <c r="AH12" s="17"/>
      <c r="AI12" s="17">
        <v>7.8529232214467504E-2</v>
      </c>
      <c r="AJ12" s="17">
        <v>6.5351130730055301E-2</v>
      </c>
      <c r="AK12" s="17"/>
      <c r="AL12" s="17">
        <v>7.8862904953358404E-2</v>
      </c>
      <c r="AM12" s="17">
        <v>6.8730462908609097E-2</v>
      </c>
      <c r="AN12" s="17"/>
      <c r="AO12" s="17">
        <v>7.1382464764736503E-2</v>
      </c>
      <c r="AP12" s="17">
        <v>6.8918205404040603E-2</v>
      </c>
    </row>
    <row r="13" spans="2:42" x14ac:dyDescent="0.35">
      <c r="B13" s="18" t="s">
        <v>147</v>
      </c>
      <c r="C13" s="17">
        <v>6.17482771820866E-2</v>
      </c>
      <c r="D13" s="17">
        <v>5.9488845548312401E-2</v>
      </c>
      <c r="E13" s="17">
        <v>6.3097648743452694E-2</v>
      </c>
      <c r="F13" s="17"/>
      <c r="G13" s="17">
        <v>7.0946867900379407E-2</v>
      </c>
      <c r="H13" s="17">
        <v>5.5326710077492999E-2</v>
      </c>
      <c r="I13" s="17">
        <v>5.2381055914832997E-2</v>
      </c>
      <c r="J13" s="17">
        <v>5.4571320648016002E-2</v>
      </c>
      <c r="K13" s="17">
        <v>6.6977549863886196E-2</v>
      </c>
      <c r="L13" s="17">
        <v>7.0793612601780104E-2</v>
      </c>
      <c r="M13" s="17"/>
      <c r="N13" s="17">
        <v>5.20414340965559E-2</v>
      </c>
      <c r="O13" s="17">
        <v>7.2789540383348894E-2</v>
      </c>
      <c r="P13" s="17">
        <v>5.8505548278167903E-2</v>
      </c>
      <c r="Q13" s="17">
        <v>6.4440387467291804E-2</v>
      </c>
      <c r="R13" s="17"/>
      <c r="S13" s="17">
        <v>4.4261479440118802E-2</v>
      </c>
      <c r="T13" s="17">
        <v>8.0823533078090398E-2</v>
      </c>
      <c r="U13" s="17">
        <v>6.3607109969910494E-2</v>
      </c>
      <c r="V13" s="17">
        <v>5.1998678179258802E-2</v>
      </c>
      <c r="W13" s="17">
        <v>6.04016059714629E-2</v>
      </c>
      <c r="X13" s="17">
        <v>4.4841554854045701E-2</v>
      </c>
      <c r="Y13" s="17">
        <v>4.9732974105740999E-2</v>
      </c>
      <c r="Z13" s="17">
        <v>6.03124131006888E-2</v>
      </c>
      <c r="AA13" s="17">
        <v>6.3756420621151194E-2</v>
      </c>
      <c r="AB13" s="17">
        <v>7.7604790744041904E-2</v>
      </c>
      <c r="AC13" s="17">
        <v>7.7258712224676895E-2</v>
      </c>
      <c r="AD13" s="17">
        <v>9.2231624500676096E-2</v>
      </c>
      <c r="AE13" s="17"/>
      <c r="AF13" s="17">
        <v>6.2318792179553002E-2</v>
      </c>
      <c r="AG13" s="17">
        <v>6.1524904356281399E-2</v>
      </c>
      <c r="AH13" s="17"/>
      <c r="AI13" s="17">
        <v>6.9087720225828694E-2</v>
      </c>
      <c r="AJ13" s="17">
        <v>5.8439421560548398E-2</v>
      </c>
      <c r="AK13" s="17"/>
      <c r="AL13" s="17">
        <v>8.1276762746235701E-2</v>
      </c>
      <c r="AM13" s="17">
        <v>6.0264199731107498E-2</v>
      </c>
      <c r="AN13" s="17"/>
      <c r="AO13" s="17">
        <v>7.9112213761369204E-2</v>
      </c>
      <c r="AP13" s="17">
        <v>5.7014517493746898E-2</v>
      </c>
    </row>
    <row r="14" spans="2:42" x14ac:dyDescent="0.35">
      <c r="B14" s="18" t="s">
        <v>148</v>
      </c>
      <c r="C14" s="17">
        <v>1.5543127788021201E-2</v>
      </c>
      <c r="D14" s="17">
        <v>1.13097261440559E-2</v>
      </c>
      <c r="E14" s="17">
        <v>1.9788901167011399E-2</v>
      </c>
      <c r="F14" s="17"/>
      <c r="G14" s="17">
        <v>1.88936153975451E-2</v>
      </c>
      <c r="H14" s="17">
        <v>2.3417664059741501E-2</v>
      </c>
      <c r="I14" s="17">
        <v>1.04796490226449E-2</v>
      </c>
      <c r="J14" s="17">
        <v>9.5129077083377193E-3</v>
      </c>
      <c r="K14" s="17">
        <v>2.1401293815831599E-2</v>
      </c>
      <c r="L14" s="17">
        <v>1.1956661242658E-2</v>
      </c>
      <c r="M14" s="17"/>
      <c r="N14" s="17">
        <v>1.71891020851513E-2</v>
      </c>
      <c r="O14" s="17">
        <v>1.3015675948105499E-2</v>
      </c>
      <c r="P14" s="17">
        <v>1.7497475830083702E-2</v>
      </c>
      <c r="Q14" s="17">
        <v>1.35582342705566E-2</v>
      </c>
      <c r="R14" s="17"/>
      <c r="S14" s="17">
        <v>1.1738738897221299E-2</v>
      </c>
      <c r="T14" s="17">
        <v>1.8366740857856601E-2</v>
      </c>
      <c r="U14" s="17">
        <v>2.5224433797420599E-2</v>
      </c>
      <c r="V14" s="17">
        <v>1.8194718772138099E-2</v>
      </c>
      <c r="W14" s="17">
        <v>5.3119899704200798E-3</v>
      </c>
      <c r="X14" s="17">
        <v>8.4828620805257205E-3</v>
      </c>
      <c r="Y14" s="17">
        <v>8.2611443854231793E-3</v>
      </c>
      <c r="Z14" s="17">
        <v>1.5684520348770201E-2</v>
      </c>
      <c r="AA14" s="17">
        <v>2.4559981047992299E-2</v>
      </c>
      <c r="AB14" s="17">
        <v>1.1893911026943E-2</v>
      </c>
      <c r="AC14" s="17">
        <v>2.60298432832533E-2</v>
      </c>
      <c r="AD14" s="17">
        <v>1.20701472436781E-2</v>
      </c>
      <c r="AE14" s="17"/>
      <c r="AF14" s="17">
        <v>1.5123956127131299E-2</v>
      </c>
      <c r="AG14" s="17">
        <v>1.6246509146589701E-2</v>
      </c>
      <c r="AH14" s="17"/>
      <c r="AI14" s="17">
        <v>9.3663001107471104E-3</v>
      </c>
      <c r="AJ14" s="17">
        <v>1.8327839224762801E-2</v>
      </c>
      <c r="AK14" s="17"/>
      <c r="AL14" s="17">
        <v>1.4642402659988099E-2</v>
      </c>
      <c r="AM14" s="17">
        <v>1.5611578864150599E-2</v>
      </c>
      <c r="AN14" s="17"/>
      <c r="AO14" s="17">
        <v>1.62355332069773E-2</v>
      </c>
      <c r="AP14" s="17">
        <v>1.5354364091190301E-2</v>
      </c>
    </row>
    <row r="15" spans="2:42" x14ac:dyDescent="0.35">
      <c r="B15" s="18" t="s">
        <v>149</v>
      </c>
      <c r="C15" s="17">
        <v>1.9563859781995398E-2</v>
      </c>
      <c r="D15" s="17">
        <v>1.8360489958504801E-2</v>
      </c>
      <c r="E15" s="17">
        <v>2.0880554420475199E-2</v>
      </c>
      <c r="F15" s="17"/>
      <c r="G15" s="17">
        <v>2.00944615560185E-2</v>
      </c>
      <c r="H15" s="17">
        <v>8.0467129836665797E-3</v>
      </c>
      <c r="I15" s="17">
        <v>2.7969950509032601E-2</v>
      </c>
      <c r="J15" s="17">
        <v>1.4054632288707901E-2</v>
      </c>
      <c r="K15" s="17">
        <v>2.60433462134224E-2</v>
      </c>
      <c r="L15" s="17">
        <v>2.1906271966559501E-2</v>
      </c>
      <c r="M15" s="17"/>
      <c r="N15" s="17">
        <v>1.86975055830494E-2</v>
      </c>
      <c r="O15" s="17">
        <v>1.6050794383886301E-2</v>
      </c>
      <c r="P15" s="17">
        <v>2.6974392499573001E-2</v>
      </c>
      <c r="Q15" s="17">
        <v>1.78880089159845E-2</v>
      </c>
      <c r="R15" s="17"/>
      <c r="S15" s="17">
        <v>2.9611142069365399E-2</v>
      </c>
      <c r="T15" s="17">
        <v>2.58588874054579E-2</v>
      </c>
      <c r="U15" s="17">
        <v>5.1729078936789798E-3</v>
      </c>
      <c r="V15" s="17">
        <v>1.36044670733813E-2</v>
      </c>
      <c r="W15" s="17">
        <v>3.3632791342440502E-2</v>
      </c>
      <c r="X15" s="17">
        <v>1.5761090436088799E-2</v>
      </c>
      <c r="Y15" s="17">
        <v>1.6502148912128801E-2</v>
      </c>
      <c r="Z15" s="17">
        <v>1.12196494496763E-2</v>
      </c>
      <c r="AA15" s="17">
        <v>1.8875787957710301E-2</v>
      </c>
      <c r="AB15" s="17">
        <v>1.88162395086846E-2</v>
      </c>
      <c r="AC15" s="17">
        <v>2.2125525993660199E-2</v>
      </c>
      <c r="AD15" s="17">
        <v>0</v>
      </c>
      <c r="AE15" s="17"/>
      <c r="AF15" s="17">
        <v>1.7683388813212301E-2</v>
      </c>
      <c r="AG15" s="17">
        <v>2.2275214857584501E-2</v>
      </c>
      <c r="AH15" s="17"/>
      <c r="AI15" s="17">
        <v>2.02933549755565E-2</v>
      </c>
      <c r="AJ15" s="17">
        <v>1.9234980021267702E-2</v>
      </c>
      <c r="AK15" s="17"/>
      <c r="AL15" s="17">
        <v>1.8354532634253001E-2</v>
      </c>
      <c r="AM15" s="17">
        <v>1.9655763229650101E-2</v>
      </c>
      <c r="AN15" s="17"/>
      <c r="AO15" s="17">
        <v>2.0322993441422299E-2</v>
      </c>
      <c r="AP15" s="17">
        <v>1.9356904619573002E-2</v>
      </c>
    </row>
    <row r="16" spans="2:42" x14ac:dyDescent="0.35">
      <c r="B16" s="18" t="s">
        <v>150</v>
      </c>
      <c r="C16" s="17">
        <v>4.5554107967174101E-3</v>
      </c>
      <c r="D16" s="17">
        <v>6.7793623444525001E-3</v>
      </c>
      <c r="E16" s="17">
        <v>2.4171872743267999E-3</v>
      </c>
      <c r="F16" s="17"/>
      <c r="G16" s="17">
        <v>7.3391998075864797E-3</v>
      </c>
      <c r="H16" s="17">
        <v>4.1149635835962496E-3</v>
      </c>
      <c r="I16" s="17">
        <v>0</v>
      </c>
      <c r="J16" s="17">
        <v>0</v>
      </c>
      <c r="K16" s="17">
        <v>1.00324205907763E-2</v>
      </c>
      <c r="L16" s="17">
        <v>6.7888487925976404E-3</v>
      </c>
      <c r="M16" s="17"/>
      <c r="N16" s="17">
        <v>3.1204927279444902E-3</v>
      </c>
      <c r="O16" s="17">
        <v>6.5539799711984504E-3</v>
      </c>
      <c r="P16" s="17">
        <v>1.79699601272424E-3</v>
      </c>
      <c r="Q16" s="17">
        <v>5.0040141581264904E-3</v>
      </c>
      <c r="R16" s="17"/>
      <c r="S16" s="17">
        <v>6.9162119597974397E-3</v>
      </c>
      <c r="T16" s="17">
        <v>0</v>
      </c>
      <c r="U16" s="17">
        <v>8.9258023100191493E-3</v>
      </c>
      <c r="V16" s="17">
        <v>0</v>
      </c>
      <c r="W16" s="17">
        <v>4.234992450333E-3</v>
      </c>
      <c r="X16" s="17">
        <v>6.1860889611659101E-3</v>
      </c>
      <c r="Y16" s="17">
        <v>3.2881179813650701E-3</v>
      </c>
      <c r="Z16" s="17">
        <v>6.5402166259829397E-3</v>
      </c>
      <c r="AA16" s="17">
        <v>8.1538904141339099E-3</v>
      </c>
      <c r="AB16" s="17">
        <v>3.8391683016105798E-3</v>
      </c>
      <c r="AC16" s="17">
        <v>5.0513940316984996E-3</v>
      </c>
      <c r="AD16" s="17">
        <v>0</v>
      </c>
      <c r="AE16" s="17"/>
      <c r="AF16" s="17">
        <v>4.1551662585302901E-3</v>
      </c>
      <c r="AG16" s="17">
        <v>5.1359680116370501E-3</v>
      </c>
      <c r="AH16" s="17"/>
      <c r="AI16" s="17">
        <v>2.6982550192082202E-3</v>
      </c>
      <c r="AJ16" s="17">
        <v>5.3926760085134303E-3</v>
      </c>
      <c r="AK16" s="17"/>
      <c r="AL16" s="17">
        <v>5.5807340110082797E-3</v>
      </c>
      <c r="AM16" s="17">
        <v>4.4774908240038996E-3</v>
      </c>
      <c r="AN16" s="17"/>
      <c r="AO16" s="17">
        <v>4.6896949580440299E-3</v>
      </c>
      <c r="AP16" s="17">
        <v>4.5188022231506903E-3</v>
      </c>
    </row>
    <row r="17" spans="2:42" x14ac:dyDescent="0.35">
      <c r="B17" s="18" t="s">
        <v>151</v>
      </c>
      <c r="C17" s="17">
        <v>2.7385601652618E-2</v>
      </c>
      <c r="D17" s="17">
        <v>2.5538111548500199E-2</v>
      </c>
      <c r="E17" s="17">
        <v>2.9387861742036499E-2</v>
      </c>
      <c r="F17" s="17"/>
      <c r="G17" s="17">
        <v>2.2427743613139602E-2</v>
      </c>
      <c r="H17" s="17">
        <v>2.62277901051782E-2</v>
      </c>
      <c r="I17" s="17">
        <v>2.1316245810816498E-2</v>
      </c>
      <c r="J17" s="17">
        <v>3.7023464760025201E-2</v>
      </c>
      <c r="K17" s="17">
        <v>2.11702245577319E-2</v>
      </c>
      <c r="L17" s="17">
        <v>3.2931798586837098E-2</v>
      </c>
      <c r="M17" s="17"/>
      <c r="N17" s="17">
        <v>2.2695342406175101E-2</v>
      </c>
      <c r="O17" s="17">
        <v>2.1886800830568699E-2</v>
      </c>
      <c r="P17" s="17">
        <v>2.5579028634092699E-2</v>
      </c>
      <c r="Q17" s="17">
        <v>4.0117428370948803E-2</v>
      </c>
      <c r="R17" s="17"/>
      <c r="S17" s="17">
        <v>3.2467128718333203E-2</v>
      </c>
      <c r="T17" s="17">
        <v>1.94732262051939E-2</v>
      </c>
      <c r="U17" s="17">
        <v>1.72225620991318E-2</v>
      </c>
      <c r="V17" s="17">
        <v>3.9158948546202298E-2</v>
      </c>
      <c r="W17" s="17">
        <v>4.0329529849307502E-2</v>
      </c>
      <c r="X17" s="17">
        <v>2.5233617327668201E-2</v>
      </c>
      <c r="Y17" s="17">
        <v>1.9480858798303202E-2</v>
      </c>
      <c r="Z17" s="17">
        <v>4.56633861907196E-2</v>
      </c>
      <c r="AA17" s="17">
        <v>2.7377310972021601E-2</v>
      </c>
      <c r="AB17" s="17">
        <v>1.21615401494755E-2</v>
      </c>
      <c r="AC17" s="17">
        <v>3.0051356057974599E-2</v>
      </c>
      <c r="AD17" s="17">
        <v>4.4112897756278101E-2</v>
      </c>
      <c r="AE17" s="17"/>
      <c r="AF17" s="17">
        <v>2.4670781485634299E-2</v>
      </c>
      <c r="AG17" s="17">
        <v>3.1292360993262699E-2</v>
      </c>
      <c r="AH17" s="17"/>
      <c r="AI17" s="17">
        <v>2.0697170883074101E-2</v>
      </c>
      <c r="AJ17" s="17">
        <v>3.0400960123169101E-2</v>
      </c>
      <c r="AK17" s="17"/>
      <c r="AL17" s="17">
        <v>1.7942012171996601E-2</v>
      </c>
      <c r="AM17" s="17">
        <v>2.8103272163137401E-2</v>
      </c>
      <c r="AN17" s="17"/>
      <c r="AO17" s="17">
        <v>1.9815624747144999E-2</v>
      </c>
      <c r="AP17" s="17">
        <v>2.9449330194425E-2</v>
      </c>
    </row>
    <row r="18" spans="2:42" x14ac:dyDescent="0.35">
      <c r="B18" s="18" t="s">
        <v>152</v>
      </c>
      <c r="C18" s="17">
        <v>0.183905098902611</v>
      </c>
      <c r="D18" s="17">
        <v>0.17415058715769199</v>
      </c>
      <c r="E18" s="17">
        <v>0.19476179871187199</v>
      </c>
      <c r="F18" s="17"/>
      <c r="G18" s="17">
        <v>2.6307030790162701E-2</v>
      </c>
      <c r="H18" s="17">
        <v>3.0067810839036101E-2</v>
      </c>
      <c r="I18" s="17">
        <v>7.4454139562867894E-2</v>
      </c>
      <c r="J18" s="17">
        <v>0.17102865388094801</v>
      </c>
      <c r="K18" s="17">
        <v>0.28438906340453202</v>
      </c>
      <c r="L18" s="17">
        <v>0.447283596047722</v>
      </c>
      <c r="M18" s="17"/>
      <c r="N18" s="17">
        <v>0.10349743505741101</v>
      </c>
      <c r="O18" s="17">
        <v>0.19556560544197099</v>
      </c>
      <c r="P18" s="17">
        <v>0.20762069829174601</v>
      </c>
      <c r="Q18" s="17">
        <v>0.237643310649195</v>
      </c>
      <c r="R18" s="17"/>
      <c r="S18" s="17">
        <v>0.12986564205456499</v>
      </c>
      <c r="T18" s="17">
        <v>0.20139372109238801</v>
      </c>
      <c r="U18" s="17">
        <v>0.23768799589915701</v>
      </c>
      <c r="V18" s="17">
        <v>0.24147117262444601</v>
      </c>
      <c r="W18" s="17">
        <v>0.17002757383337799</v>
      </c>
      <c r="X18" s="17">
        <v>0.20492430641223999</v>
      </c>
      <c r="Y18" s="17">
        <v>0.20297719383566501</v>
      </c>
      <c r="Z18" s="17">
        <v>0.15684665990490501</v>
      </c>
      <c r="AA18" s="17">
        <v>0.16391614365825599</v>
      </c>
      <c r="AB18" s="17">
        <v>0.15812409393707</v>
      </c>
      <c r="AC18" s="17">
        <v>0.15555223405900601</v>
      </c>
      <c r="AD18" s="17">
        <v>0.19601061235620201</v>
      </c>
      <c r="AE18" s="17"/>
      <c r="AF18" s="17">
        <v>0.184277380824965</v>
      </c>
      <c r="AG18" s="17">
        <v>0.181721348832212</v>
      </c>
      <c r="AH18" s="17"/>
      <c r="AI18" s="17">
        <v>9.8869183177587097E-2</v>
      </c>
      <c r="AJ18" s="17">
        <v>0.22224200895184301</v>
      </c>
      <c r="AK18" s="17"/>
      <c r="AL18" s="17">
        <v>0.10733464649840301</v>
      </c>
      <c r="AM18" s="17">
        <v>0.18972411038975701</v>
      </c>
      <c r="AN18" s="17"/>
      <c r="AO18" s="17">
        <v>0.120746340562014</v>
      </c>
      <c r="AP18" s="17">
        <v>0.20112345159776099</v>
      </c>
    </row>
    <row r="19" spans="2:42" x14ac:dyDescent="0.35">
      <c r="B19" s="18" t="s">
        <v>75</v>
      </c>
      <c r="C19" s="19">
        <v>1.12544038409794E-2</v>
      </c>
      <c r="D19" s="19">
        <v>1.1954796274468099E-2</v>
      </c>
      <c r="E19" s="19">
        <v>1.06522045870327E-2</v>
      </c>
      <c r="F19" s="19"/>
      <c r="G19" s="19">
        <v>1.84999279596385E-2</v>
      </c>
      <c r="H19" s="19">
        <v>6.8006399392561197E-3</v>
      </c>
      <c r="I19" s="19">
        <v>9.5201184351453305E-3</v>
      </c>
      <c r="J19" s="19">
        <v>3.9853019496928002E-3</v>
      </c>
      <c r="K19" s="19">
        <v>1.0193514032600701E-2</v>
      </c>
      <c r="L19" s="19">
        <v>1.80775847199788E-2</v>
      </c>
      <c r="M19" s="19"/>
      <c r="N19" s="19">
        <v>6.0221938664843898E-3</v>
      </c>
      <c r="O19" s="19">
        <v>1.17119536712479E-2</v>
      </c>
      <c r="P19" s="19">
        <v>1.03607600650006E-2</v>
      </c>
      <c r="Q19" s="19">
        <v>1.6021833745526601E-2</v>
      </c>
      <c r="R19" s="19"/>
      <c r="S19" s="19">
        <v>1.18134634355715E-2</v>
      </c>
      <c r="T19" s="19">
        <v>1.5680989638272101E-2</v>
      </c>
      <c r="U19" s="19">
        <v>4.8388560949177897E-3</v>
      </c>
      <c r="V19" s="19">
        <v>1.5552818220339701E-2</v>
      </c>
      <c r="W19" s="19">
        <v>0</v>
      </c>
      <c r="X19" s="19">
        <v>1.8894039514845602E-2</v>
      </c>
      <c r="Y19" s="19">
        <v>1.0901647173994399E-2</v>
      </c>
      <c r="Z19" s="19">
        <v>3.1075764119845601E-2</v>
      </c>
      <c r="AA19" s="19">
        <v>5.1340021676516299E-3</v>
      </c>
      <c r="AB19" s="19">
        <v>6.82960454079323E-3</v>
      </c>
      <c r="AC19" s="19">
        <v>0</v>
      </c>
      <c r="AD19" s="19">
        <v>2.61317531991981E-2</v>
      </c>
      <c r="AE19" s="19"/>
      <c r="AF19" s="19">
        <v>1.0621370516343501E-2</v>
      </c>
      <c r="AG19" s="19">
        <v>1.06630087517898E-2</v>
      </c>
      <c r="AH19" s="19"/>
      <c r="AI19" s="19">
        <v>1.03538592088904E-2</v>
      </c>
      <c r="AJ19" s="19">
        <v>1.1660398158337699E-2</v>
      </c>
      <c r="AK19" s="19"/>
      <c r="AL19" s="19">
        <v>7.94549507026154E-3</v>
      </c>
      <c r="AM19" s="19">
        <v>1.1505866089694901E-2</v>
      </c>
      <c r="AN19" s="19"/>
      <c r="AO19" s="19">
        <v>7.3609738065582801E-3</v>
      </c>
      <c r="AP19" s="19">
        <v>1.23158314764791E-2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0.30942899575318999</v>
      </c>
      <c r="D9" s="17">
        <v>0.303812162816892</v>
      </c>
      <c r="E9" s="17">
        <v>0.31192205216040603</v>
      </c>
      <c r="F9" s="17"/>
      <c r="G9" s="17">
        <v>0.67917553017700305</v>
      </c>
      <c r="H9" s="17">
        <v>0.52221204364677298</v>
      </c>
      <c r="I9" s="17">
        <v>0.353738760708458</v>
      </c>
      <c r="J9" s="17">
        <v>0.22527166113438901</v>
      </c>
      <c r="K9" s="17">
        <v>0.110031168724306</v>
      </c>
      <c r="L9" s="17">
        <v>5.4177090340843302E-2</v>
      </c>
      <c r="M9" s="17"/>
      <c r="N9" s="17">
        <v>0.356759489755196</v>
      </c>
      <c r="O9" s="17">
        <v>0.30302358797877299</v>
      </c>
      <c r="P9" s="17">
        <v>0.27641457233772998</v>
      </c>
      <c r="Q9" s="17">
        <v>0.29679897797008797</v>
      </c>
      <c r="R9" s="17"/>
      <c r="S9" s="17">
        <v>0.41008924327695301</v>
      </c>
      <c r="T9" s="17">
        <v>0.25699352626197702</v>
      </c>
      <c r="U9" s="17">
        <v>0.26146156944226501</v>
      </c>
      <c r="V9" s="17">
        <v>0.26598969995092497</v>
      </c>
      <c r="W9" s="17">
        <v>0.34566161057996098</v>
      </c>
      <c r="X9" s="17">
        <v>0.31978185332341702</v>
      </c>
      <c r="Y9" s="17">
        <v>0.33858378199100703</v>
      </c>
      <c r="Z9" s="17">
        <v>0.261831399514385</v>
      </c>
      <c r="AA9" s="17">
        <v>0.295132158359386</v>
      </c>
      <c r="AB9" s="17">
        <v>0.27269382187999602</v>
      </c>
      <c r="AC9" s="17">
        <v>0.34370003292226098</v>
      </c>
      <c r="AD9" s="17">
        <v>0.30094790794725501</v>
      </c>
      <c r="AE9" s="17"/>
      <c r="AF9" s="17">
        <v>0.27173989298006102</v>
      </c>
      <c r="AG9" s="17">
        <v>0.35979614465790399</v>
      </c>
      <c r="AH9" s="17"/>
      <c r="AI9" s="17">
        <v>0.34216163441729502</v>
      </c>
      <c r="AJ9" s="17">
        <v>0.29467207553376601</v>
      </c>
      <c r="AK9" s="17"/>
      <c r="AL9" s="17">
        <v>0.34491614999418102</v>
      </c>
      <c r="AM9" s="17">
        <v>0.306732130948417</v>
      </c>
      <c r="AN9" s="17"/>
      <c r="AO9" s="17">
        <v>0.32921029092307702</v>
      </c>
      <c r="AP9" s="17">
        <v>0.30403621530672797</v>
      </c>
    </row>
    <row r="10" spans="2:42" x14ac:dyDescent="0.35">
      <c r="B10" s="18" t="s">
        <v>144</v>
      </c>
      <c r="C10" s="17">
        <v>0.102680687895867</v>
      </c>
      <c r="D10" s="17">
        <v>0.10584906437338</v>
      </c>
      <c r="E10" s="17">
        <v>9.9757610607890901E-2</v>
      </c>
      <c r="F10" s="17"/>
      <c r="G10" s="17">
        <v>8.8026960855589101E-2</v>
      </c>
      <c r="H10" s="17">
        <v>0.14029173979393</v>
      </c>
      <c r="I10" s="17">
        <v>0.14738897367032699</v>
      </c>
      <c r="J10" s="17">
        <v>0.13402177507441099</v>
      </c>
      <c r="K10" s="17">
        <v>7.0361046271924202E-2</v>
      </c>
      <c r="L10" s="17">
        <v>4.1552536173524897E-2</v>
      </c>
      <c r="M10" s="17"/>
      <c r="N10" s="17">
        <v>0.10452520589036</v>
      </c>
      <c r="O10" s="17">
        <v>0.104506230175453</v>
      </c>
      <c r="P10" s="17">
        <v>0.101487694240705</v>
      </c>
      <c r="Q10" s="17">
        <v>9.9985340081071905E-2</v>
      </c>
      <c r="R10" s="17"/>
      <c r="S10" s="17">
        <v>0.110822129970521</v>
      </c>
      <c r="T10" s="17">
        <v>8.6088968307230201E-2</v>
      </c>
      <c r="U10" s="17">
        <v>0.11229397572424001</v>
      </c>
      <c r="V10" s="17">
        <v>0.10229552046271501</v>
      </c>
      <c r="W10" s="17">
        <v>8.5088140710573704E-2</v>
      </c>
      <c r="X10" s="17">
        <v>7.3367155348010901E-2</v>
      </c>
      <c r="Y10" s="17">
        <v>8.4972970292045993E-2</v>
      </c>
      <c r="Z10" s="17">
        <v>9.8640983941393506E-2</v>
      </c>
      <c r="AA10" s="17">
        <v>0.14685211688695499</v>
      </c>
      <c r="AB10" s="17">
        <v>0.1048946528501</v>
      </c>
      <c r="AC10" s="17">
        <v>7.4624335037011602E-2</v>
      </c>
      <c r="AD10" s="17">
        <v>0.172047543410218</v>
      </c>
      <c r="AE10" s="17"/>
      <c r="AF10" s="17">
        <v>0.10301474211415999</v>
      </c>
      <c r="AG10" s="17">
        <v>0.10134684389263</v>
      </c>
      <c r="AH10" s="17"/>
      <c r="AI10" s="17">
        <v>0.1014781096335</v>
      </c>
      <c r="AJ10" s="17">
        <v>0.10322284863205</v>
      </c>
      <c r="AK10" s="17"/>
      <c r="AL10" s="17">
        <v>5.7765827991620299E-2</v>
      </c>
      <c r="AM10" s="17">
        <v>0.10609401611216999</v>
      </c>
      <c r="AN10" s="17"/>
      <c r="AO10" s="17">
        <v>0.10467180702364901</v>
      </c>
      <c r="AP10" s="17">
        <v>0.102137868621058</v>
      </c>
    </row>
    <row r="11" spans="2:42" x14ac:dyDescent="0.35">
      <c r="B11" s="18" t="s">
        <v>145</v>
      </c>
      <c r="C11" s="17">
        <v>0.14552722944554999</v>
      </c>
      <c r="D11" s="17">
        <v>0.14869774021287799</v>
      </c>
      <c r="E11" s="17">
        <v>0.142738428754899</v>
      </c>
      <c r="F11" s="17"/>
      <c r="G11" s="17">
        <v>8.3821340758882895E-2</v>
      </c>
      <c r="H11" s="17">
        <v>0.16681356751434301</v>
      </c>
      <c r="I11" s="17">
        <v>0.18284492659378401</v>
      </c>
      <c r="J11" s="17">
        <v>0.16526244555016201</v>
      </c>
      <c r="K11" s="17">
        <v>0.17574952089787099</v>
      </c>
      <c r="L11" s="17">
        <v>0.10270985641864699</v>
      </c>
      <c r="M11" s="17"/>
      <c r="N11" s="17">
        <v>0.15984218845970699</v>
      </c>
      <c r="O11" s="17">
        <v>0.13704179577400499</v>
      </c>
      <c r="P11" s="17">
        <v>0.16567925402852199</v>
      </c>
      <c r="Q11" s="17">
        <v>0.11773835523859</v>
      </c>
      <c r="R11" s="17"/>
      <c r="S11" s="17">
        <v>0.13523937501487501</v>
      </c>
      <c r="T11" s="17">
        <v>0.15286898869957599</v>
      </c>
      <c r="U11" s="17">
        <v>0.14099988075487699</v>
      </c>
      <c r="V11" s="17">
        <v>0.149536210920477</v>
      </c>
      <c r="W11" s="17">
        <v>0.142287936530407</v>
      </c>
      <c r="X11" s="17">
        <v>0.16703097064991099</v>
      </c>
      <c r="Y11" s="17">
        <v>0.143492980681521</v>
      </c>
      <c r="Z11" s="17">
        <v>0.14909302375852501</v>
      </c>
      <c r="AA11" s="17">
        <v>0.12708263561997399</v>
      </c>
      <c r="AB11" s="17">
        <v>0.144566127017518</v>
      </c>
      <c r="AC11" s="17">
        <v>0.167629154139634</v>
      </c>
      <c r="AD11" s="17">
        <v>0.13923887450438899</v>
      </c>
      <c r="AE11" s="17"/>
      <c r="AF11" s="17">
        <v>0.15776637948186201</v>
      </c>
      <c r="AG11" s="17">
        <v>0.130295929150644</v>
      </c>
      <c r="AH11" s="17"/>
      <c r="AI11" s="17">
        <v>0.15659343665935899</v>
      </c>
      <c r="AJ11" s="17">
        <v>0.140538229363352</v>
      </c>
      <c r="AK11" s="17"/>
      <c r="AL11" s="17">
        <v>0.18281770535731601</v>
      </c>
      <c r="AM11" s="17">
        <v>0.142693320269381</v>
      </c>
      <c r="AN11" s="17"/>
      <c r="AO11" s="17">
        <v>0.15250039846486799</v>
      </c>
      <c r="AP11" s="17">
        <v>0.14362620278302399</v>
      </c>
    </row>
    <row r="12" spans="2:42" x14ac:dyDescent="0.35">
      <c r="B12" s="18" t="s">
        <v>146</v>
      </c>
      <c r="C12" s="17">
        <v>4.9225378369584599E-2</v>
      </c>
      <c r="D12" s="17">
        <v>5.28761549734066E-2</v>
      </c>
      <c r="E12" s="17">
        <v>4.6018004907102103E-2</v>
      </c>
      <c r="F12" s="17"/>
      <c r="G12" s="17">
        <v>4.2411308018910597E-2</v>
      </c>
      <c r="H12" s="17">
        <v>4.4948054463106797E-2</v>
      </c>
      <c r="I12" s="17">
        <v>6.75682664385054E-2</v>
      </c>
      <c r="J12" s="17">
        <v>5.5487616896511799E-2</v>
      </c>
      <c r="K12" s="17">
        <v>5.1667865075057898E-2</v>
      </c>
      <c r="L12" s="17">
        <v>3.5615946726381298E-2</v>
      </c>
      <c r="M12" s="17"/>
      <c r="N12" s="17">
        <v>5.1346082774980803E-2</v>
      </c>
      <c r="O12" s="17">
        <v>4.7407244043223502E-2</v>
      </c>
      <c r="P12" s="17">
        <v>5.1730897689324797E-2</v>
      </c>
      <c r="Q12" s="17">
        <v>4.7274934508960198E-2</v>
      </c>
      <c r="R12" s="17"/>
      <c r="S12" s="17">
        <v>6.4124278239792207E-2</v>
      </c>
      <c r="T12" s="17">
        <v>5.3635866298795701E-2</v>
      </c>
      <c r="U12" s="17">
        <v>3.25313197385214E-2</v>
      </c>
      <c r="V12" s="17">
        <v>6.8291224708022902E-2</v>
      </c>
      <c r="W12" s="17">
        <v>5.4809642268226398E-2</v>
      </c>
      <c r="X12" s="17">
        <v>5.5022142305326698E-2</v>
      </c>
      <c r="Y12" s="17">
        <v>4.4524729970106099E-2</v>
      </c>
      <c r="Z12" s="17">
        <v>1.8227734553744501E-2</v>
      </c>
      <c r="AA12" s="17">
        <v>4.4041719264317603E-2</v>
      </c>
      <c r="AB12" s="17">
        <v>3.1995646120695401E-2</v>
      </c>
      <c r="AC12" s="17">
        <v>4.2650401196238003E-2</v>
      </c>
      <c r="AD12" s="17">
        <v>5.2935632084556497E-2</v>
      </c>
      <c r="AE12" s="17"/>
      <c r="AF12" s="17">
        <v>4.5327570944248198E-2</v>
      </c>
      <c r="AG12" s="17">
        <v>5.4922219086402997E-2</v>
      </c>
      <c r="AH12" s="17"/>
      <c r="AI12" s="17">
        <v>5.2710787596797197E-2</v>
      </c>
      <c r="AJ12" s="17">
        <v>4.7654044435103397E-2</v>
      </c>
      <c r="AK12" s="17"/>
      <c r="AL12" s="17">
        <v>6.1425025657318798E-2</v>
      </c>
      <c r="AM12" s="17">
        <v>4.8298259807822597E-2</v>
      </c>
      <c r="AN12" s="17"/>
      <c r="AO12" s="17">
        <v>5.0265427974817402E-2</v>
      </c>
      <c r="AP12" s="17">
        <v>4.8941839848659699E-2</v>
      </c>
    </row>
    <row r="13" spans="2:42" x14ac:dyDescent="0.35">
      <c r="B13" s="18" t="s">
        <v>147</v>
      </c>
      <c r="C13" s="17">
        <v>4.5553253712870397E-2</v>
      </c>
      <c r="D13" s="17">
        <v>4.2597089064536298E-2</v>
      </c>
      <c r="E13" s="17">
        <v>4.8769634427874603E-2</v>
      </c>
      <c r="F13" s="17"/>
      <c r="G13" s="17">
        <v>2.8558820144543001E-2</v>
      </c>
      <c r="H13" s="17">
        <v>2.1605121822922901E-2</v>
      </c>
      <c r="I13" s="17">
        <v>5.6639806562701601E-2</v>
      </c>
      <c r="J13" s="17">
        <v>6.73893739479096E-2</v>
      </c>
      <c r="K13" s="17">
        <v>6.9974721103880103E-2</v>
      </c>
      <c r="L13" s="17">
        <v>3.3342358438651097E-2</v>
      </c>
      <c r="M13" s="17"/>
      <c r="N13" s="17">
        <v>4.0615331096899701E-2</v>
      </c>
      <c r="O13" s="17">
        <v>4.0936043668143601E-2</v>
      </c>
      <c r="P13" s="17">
        <v>5.5996995395633901E-2</v>
      </c>
      <c r="Q13" s="17">
        <v>4.7098836339914803E-2</v>
      </c>
      <c r="R13" s="17"/>
      <c r="S13" s="17">
        <v>4.1585723592112697E-2</v>
      </c>
      <c r="T13" s="17">
        <v>5.9973624894125999E-2</v>
      </c>
      <c r="U13" s="17">
        <v>3.6442729126530002E-2</v>
      </c>
      <c r="V13" s="17">
        <v>3.1592826269396398E-2</v>
      </c>
      <c r="W13" s="17">
        <v>4.0354398672803E-2</v>
      </c>
      <c r="X13" s="17">
        <v>4.8783416485714298E-2</v>
      </c>
      <c r="Y13" s="17">
        <v>4.4517830623010297E-2</v>
      </c>
      <c r="Z13" s="17">
        <v>3.5912278929142998E-2</v>
      </c>
      <c r="AA13" s="17">
        <v>3.5625015635275599E-2</v>
      </c>
      <c r="AB13" s="17">
        <v>7.0122129805714903E-2</v>
      </c>
      <c r="AC13" s="17">
        <v>2.6453330257735299E-2</v>
      </c>
      <c r="AD13" s="17">
        <v>8.0350900173255205E-2</v>
      </c>
      <c r="AE13" s="17"/>
      <c r="AF13" s="17">
        <v>4.6715225697685103E-2</v>
      </c>
      <c r="AG13" s="17">
        <v>4.4388187371106197E-2</v>
      </c>
      <c r="AH13" s="17"/>
      <c r="AI13" s="17">
        <v>3.8828735855365198E-2</v>
      </c>
      <c r="AJ13" s="17">
        <v>4.8584881396651201E-2</v>
      </c>
      <c r="AK13" s="17"/>
      <c r="AL13" s="17">
        <v>2.5867012117328399E-2</v>
      </c>
      <c r="AM13" s="17">
        <v>4.7049319915776898E-2</v>
      </c>
      <c r="AN13" s="17"/>
      <c r="AO13" s="17">
        <v>4.02204119350099E-2</v>
      </c>
      <c r="AP13" s="17">
        <v>4.7007094051267503E-2</v>
      </c>
    </row>
    <row r="14" spans="2:42" x14ac:dyDescent="0.35">
      <c r="B14" s="18" t="s">
        <v>148</v>
      </c>
      <c r="C14" s="17">
        <v>1.8589265837381502E-2</v>
      </c>
      <c r="D14" s="17">
        <v>2.0225838506609001E-2</v>
      </c>
      <c r="E14" s="17">
        <v>1.7126249694941201E-2</v>
      </c>
      <c r="F14" s="17"/>
      <c r="G14" s="17">
        <v>8.9565843664537893E-3</v>
      </c>
      <c r="H14" s="17">
        <v>2.3964664263377299E-2</v>
      </c>
      <c r="I14" s="17">
        <v>1.16963850053458E-2</v>
      </c>
      <c r="J14" s="17">
        <v>1.9328147441120502E-2</v>
      </c>
      <c r="K14" s="17">
        <v>2.5088340083241401E-2</v>
      </c>
      <c r="L14" s="17">
        <v>2.12927760908764E-2</v>
      </c>
      <c r="M14" s="17"/>
      <c r="N14" s="17">
        <v>1.8154414680454201E-2</v>
      </c>
      <c r="O14" s="17">
        <v>1.9009812639384099E-2</v>
      </c>
      <c r="P14" s="17">
        <v>1.7770016902210101E-2</v>
      </c>
      <c r="Q14" s="17">
        <v>1.9590893082632201E-2</v>
      </c>
      <c r="R14" s="17"/>
      <c r="S14" s="17">
        <v>2.3149699185227701E-2</v>
      </c>
      <c r="T14" s="17">
        <v>2.8987531157187201E-2</v>
      </c>
      <c r="U14" s="17">
        <v>1.59702752834564E-2</v>
      </c>
      <c r="V14" s="17">
        <v>2.32345892606628E-2</v>
      </c>
      <c r="W14" s="17">
        <v>1.3624021193217499E-2</v>
      </c>
      <c r="X14" s="17">
        <v>1.52229510538894E-2</v>
      </c>
      <c r="Y14" s="17">
        <v>1.2291529969247801E-2</v>
      </c>
      <c r="Z14" s="17">
        <v>1.6743251785161301E-2</v>
      </c>
      <c r="AA14" s="17">
        <v>1.3690321426926499E-2</v>
      </c>
      <c r="AB14" s="17">
        <v>1.37692181641279E-2</v>
      </c>
      <c r="AC14" s="17">
        <v>2.1846384625297501E-2</v>
      </c>
      <c r="AD14" s="17">
        <v>1.3312772491707E-2</v>
      </c>
      <c r="AE14" s="17"/>
      <c r="AF14" s="17">
        <v>1.69289602953397E-2</v>
      </c>
      <c r="AG14" s="17">
        <v>2.09948260338392E-2</v>
      </c>
      <c r="AH14" s="17"/>
      <c r="AI14" s="17">
        <v>1.53645795620752E-2</v>
      </c>
      <c r="AJ14" s="17">
        <v>2.0043057527861601E-2</v>
      </c>
      <c r="AK14" s="17"/>
      <c r="AL14" s="17">
        <v>9.2482576511504905E-3</v>
      </c>
      <c r="AM14" s="17">
        <v>1.92991406289038E-2</v>
      </c>
      <c r="AN14" s="17"/>
      <c r="AO14" s="17">
        <v>1.75178128694321E-2</v>
      </c>
      <c r="AP14" s="17">
        <v>1.8881365549015001E-2</v>
      </c>
    </row>
    <row r="15" spans="2:42" x14ac:dyDescent="0.35">
      <c r="B15" s="18" t="s">
        <v>149</v>
      </c>
      <c r="C15" s="17">
        <v>1.4594204563802201E-2</v>
      </c>
      <c r="D15" s="17">
        <v>1.4306453159676401E-2</v>
      </c>
      <c r="E15" s="17">
        <v>1.4980947310519001E-2</v>
      </c>
      <c r="F15" s="17"/>
      <c r="G15" s="17">
        <v>1.9438924634791299E-2</v>
      </c>
      <c r="H15" s="17">
        <v>0</v>
      </c>
      <c r="I15" s="17">
        <v>2.00400533515421E-2</v>
      </c>
      <c r="J15" s="17">
        <v>1.1366364200194301E-2</v>
      </c>
      <c r="K15" s="17">
        <v>1.4253052660343799E-2</v>
      </c>
      <c r="L15" s="17">
        <v>2.1699072352283098E-2</v>
      </c>
      <c r="M15" s="17"/>
      <c r="N15" s="17">
        <v>1.6667754549306399E-2</v>
      </c>
      <c r="O15" s="17">
        <v>1.05994794988995E-2</v>
      </c>
      <c r="P15" s="17">
        <v>1.6830064624337102E-2</v>
      </c>
      <c r="Q15" s="17">
        <v>1.4730990887783299E-2</v>
      </c>
      <c r="R15" s="17"/>
      <c r="S15" s="17">
        <v>1.01758069996881E-2</v>
      </c>
      <c r="T15" s="17">
        <v>1.45184489912048E-2</v>
      </c>
      <c r="U15" s="17">
        <v>1.29652091515047E-2</v>
      </c>
      <c r="V15" s="17">
        <v>1.2459295521110201E-2</v>
      </c>
      <c r="W15" s="17">
        <v>9.4354533280201196E-3</v>
      </c>
      <c r="X15" s="17">
        <v>6.5117753534498501E-3</v>
      </c>
      <c r="Y15" s="17">
        <v>1.50648272880486E-2</v>
      </c>
      <c r="Z15" s="17">
        <v>1.82150523073649E-2</v>
      </c>
      <c r="AA15" s="17">
        <v>1.7344362757416201E-2</v>
      </c>
      <c r="AB15" s="17">
        <v>2.58720114855195E-2</v>
      </c>
      <c r="AC15" s="17">
        <v>2.7074799398571901E-2</v>
      </c>
      <c r="AD15" s="17">
        <v>1.18529109640496E-2</v>
      </c>
      <c r="AE15" s="17"/>
      <c r="AF15" s="17">
        <v>1.6792799024002901E-2</v>
      </c>
      <c r="AG15" s="17">
        <v>1.1755876002292699E-2</v>
      </c>
      <c r="AH15" s="17"/>
      <c r="AI15" s="17">
        <v>1.30590046210997E-2</v>
      </c>
      <c r="AJ15" s="17">
        <v>1.5286321789908E-2</v>
      </c>
      <c r="AK15" s="17"/>
      <c r="AL15" s="17">
        <v>5.5807340110082797E-3</v>
      </c>
      <c r="AM15" s="17">
        <v>1.52791879619528E-2</v>
      </c>
      <c r="AN15" s="17"/>
      <c r="AO15" s="17">
        <v>1.5170045504503699E-2</v>
      </c>
      <c r="AP15" s="17">
        <v>1.44372186971733E-2</v>
      </c>
    </row>
    <row r="16" spans="2:42" x14ac:dyDescent="0.35">
      <c r="B16" s="18" t="s">
        <v>150</v>
      </c>
      <c r="C16" s="17">
        <v>4.4386246894059598E-3</v>
      </c>
      <c r="D16" s="17">
        <v>3.6973142921791599E-3</v>
      </c>
      <c r="E16" s="17">
        <v>5.1945490584214098E-3</v>
      </c>
      <c r="F16" s="17"/>
      <c r="G16" s="17">
        <v>7.3771286619946797E-3</v>
      </c>
      <c r="H16" s="17">
        <v>2.2513189353509898E-3</v>
      </c>
      <c r="I16" s="17">
        <v>2.2908806558505001E-3</v>
      </c>
      <c r="J16" s="17">
        <v>0</v>
      </c>
      <c r="K16" s="17">
        <v>6.4538100079058096E-3</v>
      </c>
      <c r="L16" s="17">
        <v>8.2637959646957703E-3</v>
      </c>
      <c r="M16" s="17"/>
      <c r="N16" s="17">
        <v>3.3011792160685099E-3</v>
      </c>
      <c r="O16" s="17">
        <v>1.0994519527732199E-3</v>
      </c>
      <c r="P16" s="17">
        <v>0</v>
      </c>
      <c r="Q16" s="17">
        <v>1.31005246055956E-2</v>
      </c>
      <c r="R16" s="17"/>
      <c r="S16" s="17">
        <v>7.1215333962645804E-3</v>
      </c>
      <c r="T16" s="17">
        <v>0</v>
      </c>
      <c r="U16" s="17">
        <v>3.9745746127978999E-3</v>
      </c>
      <c r="V16" s="17">
        <v>9.5904223519439995E-3</v>
      </c>
      <c r="W16" s="17">
        <v>0</v>
      </c>
      <c r="X16" s="17">
        <v>1.08539911744902E-2</v>
      </c>
      <c r="Y16" s="17">
        <v>0</v>
      </c>
      <c r="Z16" s="17">
        <v>0</v>
      </c>
      <c r="AA16" s="17">
        <v>8.1145458801295603E-3</v>
      </c>
      <c r="AB16" s="17">
        <v>4.32954833716475E-3</v>
      </c>
      <c r="AC16" s="17">
        <v>0</v>
      </c>
      <c r="AD16" s="17">
        <v>0</v>
      </c>
      <c r="AE16" s="17"/>
      <c r="AF16" s="17">
        <v>4.7838442205420896E-3</v>
      </c>
      <c r="AG16" s="17">
        <v>4.0119638135993002E-3</v>
      </c>
      <c r="AH16" s="17"/>
      <c r="AI16" s="17">
        <v>4.2632796178739604E-3</v>
      </c>
      <c r="AJ16" s="17">
        <v>4.5176758547586801E-3</v>
      </c>
      <c r="AK16" s="17"/>
      <c r="AL16" s="17">
        <v>5.52097278683645E-3</v>
      </c>
      <c r="AM16" s="17">
        <v>4.3563710809410199E-3</v>
      </c>
      <c r="AN16" s="17"/>
      <c r="AO16" s="17">
        <v>4.4511124142604299E-3</v>
      </c>
      <c r="AP16" s="17">
        <v>4.4352202834842197E-3</v>
      </c>
    </row>
    <row r="17" spans="2:42" x14ac:dyDescent="0.35">
      <c r="B17" s="18" t="s">
        <v>151</v>
      </c>
      <c r="C17" s="17">
        <v>4.7247952292655403E-2</v>
      </c>
      <c r="D17" s="17">
        <v>4.4899933079113302E-2</v>
      </c>
      <c r="E17" s="17">
        <v>4.9882885513095901E-2</v>
      </c>
      <c r="F17" s="17"/>
      <c r="G17" s="17">
        <v>6.1955440797129696E-3</v>
      </c>
      <c r="H17" s="17">
        <v>2.6881126212203201E-2</v>
      </c>
      <c r="I17" s="17">
        <v>3.6041019290009697E-2</v>
      </c>
      <c r="J17" s="17">
        <v>5.9998368147759801E-2</v>
      </c>
      <c r="K17" s="17">
        <v>6.4276901298652905E-2</v>
      </c>
      <c r="L17" s="17">
        <v>7.8705973322980599E-2</v>
      </c>
      <c r="M17" s="17"/>
      <c r="N17" s="17">
        <v>3.6924553121829802E-2</v>
      </c>
      <c r="O17" s="17">
        <v>4.8901161308554902E-2</v>
      </c>
      <c r="P17" s="17">
        <v>5.9365718522400399E-2</v>
      </c>
      <c r="Q17" s="17">
        <v>4.5437524150141503E-2</v>
      </c>
      <c r="R17" s="17"/>
      <c r="S17" s="17">
        <v>4.14200722499019E-2</v>
      </c>
      <c r="T17" s="17">
        <v>4.2546450480225102E-2</v>
      </c>
      <c r="U17" s="17">
        <v>4.71494818955593E-2</v>
      </c>
      <c r="V17" s="17">
        <v>5.2148553665065399E-2</v>
      </c>
      <c r="W17" s="17">
        <v>4.62609715669706E-2</v>
      </c>
      <c r="X17" s="17">
        <v>5.76468113785902E-2</v>
      </c>
      <c r="Y17" s="17">
        <v>4.0120449531645702E-2</v>
      </c>
      <c r="Z17" s="17">
        <v>6.9633524799152802E-2</v>
      </c>
      <c r="AA17" s="17">
        <v>5.6347553460685401E-2</v>
      </c>
      <c r="AB17" s="17">
        <v>4.7123430062678898E-2</v>
      </c>
      <c r="AC17" s="17">
        <v>4.4691701825171501E-2</v>
      </c>
      <c r="AD17" s="17">
        <v>1.18529109640496E-2</v>
      </c>
      <c r="AE17" s="17"/>
      <c r="AF17" s="17">
        <v>4.7799800769203399E-2</v>
      </c>
      <c r="AG17" s="17">
        <v>4.6921398916522798E-2</v>
      </c>
      <c r="AH17" s="17"/>
      <c r="AI17" s="17">
        <v>4.7534555613872403E-2</v>
      </c>
      <c r="AJ17" s="17">
        <v>4.7118742350578301E-2</v>
      </c>
      <c r="AK17" s="17"/>
      <c r="AL17" s="17">
        <v>3.6410448657214101E-2</v>
      </c>
      <c r="AM17" s="17">
        <v>4.8071554036755303E-2</v>
      </c>
      <c r="AN17" s="17"/>
      <c r="AO17" s="17">
        <v>4.4375763730228397E-2</v>
      </c>
      <c r="AP17" s="17">
        <v>4.8030968884086103E-2</v>
      </c>
    </row>
    <row r="18" spans="2:42" x14ac:dyDescent="0.35">
      <c r="B18" s="18" t="s">
        <v>152</v>
      </c>
      <c r="C18" s="17">
        <v>0.250069128410978</v>
      </c>
      <c r="D18" s="17">
        <v>0.24713403221945199</v>
      </c>
      <c r="E18" s="17">
        <v>0.25405439012828901</v>
      </c>
      <c r="F18" s="17"/>
      <c r="G18" s="17">
        <v>1.97619210368251E-2</v>
      </c>
      <c r="H18" s="17">
        <v>4.4185651609268899E-2</v>
      </c>
      <c r="I18" s="17">
        <v>0.112210124581377</v>
      </c>
      <c r="J18" s="17">
        <v>0.25598481921747401</v>
      </c>
      <c r="K18" s="17">
        <v>0.38911572299719799</v>
      </c>
      <c r="L18" s="17">
        <v>0.58663397780945803</v>
      </c>
      <c r="M18" s="17"/>
      <c r="N18" s="17">
        <v>0.20109228480918301</v>
      </c>
      <c r="O18" s="17">
        <v>0.27950869655784299</v>
      </c>
      <c r="P18" s="17">
        <v>0.242914942228526</v>
      </c>
      <c r="Q18" s="17">
        <v>0.28066918272296298</v>
      </c>
      <c r="R18" s="17"/>
      <c r="S18" s="17">
        <v>0.146813071342414</v>
      </c>
      <c r="T18" s="17">
        <v>0.28882114730113301</v>
      </c>
      <c r="U18" s="17">
        <v>0.32361999996858698</v>
      </c>
      <c r="V18" s="17">
        <v>0.266547296273004</v>
      </c>
      <c r="W18" s="17">
        <v>0.25725346960483497</v>
      </c>
      <c r="X18" s="17">
        <v>0.23050436574371699</v>
      </c>
      <c r="Y18" s="17">
        <v>0.25760666122216702</v>
      </c>
      <c r="Z18" s="17">
        <v>0.324330633936806</v>
      </c>
      <c r="AA18" s="17">
        <v>0.24386383797157901</v>
      </c>
      <c r="AB18" s="17">
        <v>0.26944476834886699</v>
      </c>
      <c r="AC18" s="17">
        <v>0.25132986059807899</v>
      </c>
      <c r="AD18" s="17">
        <v>0.20341992566957001</v>
      </c>
      <c r="AE18" s="17"/>
      <c r="AF18" s="17">
        <v>0.27832279954296002</v>
      </c>
      <c r="AG18" s="17">
        <v>0.21187497199525701</v>
      </c>
      <c r="AH18" s="17"/>
      <c r="AI18" s="17">
        <v>0.212649139851351</v>
      </c>
      <c r="AJ18" s="17">
        <v>0.26693925585327699</v>
      </c>
      <c r="AK18" s="17"/>
      <c r="AL18" s="17">
        <v>0.26138997722381302</v>
      </c>
      <c r="AM18" s="17">
        <v>0.24920879459789899</v>
      </c>
      <c r="AN18" s="17"/>
      <c r="AO18" s="17">
        <v>0.23106572165485101</v>
      </c>
      <c r="AP18" s="17">
        <v>0.25524984077033003</v>
      </c>
    </row>
    <row r="19" spans="2:42" x14ac:dyDescent="0.35">
      <c r="B19" s="18" t="s">
        <v>75</v>
      </c>
      <c r="C19" s="19">
        <v>1.2645279028714901E-2</v>
      </c>
      <c r="D19" s="19">
        <v>1.5904217301876699E-2</v>
      </c>
      <c r="E19" s="19">
        <v>9.5552474365605093E-3</v>
      </c>
      <c r="F19" s="19"/>
      <c r="G19" s="19">
        <v>1.6275937265293701E-2</v>
      </c>
      <c r="H19" s="19">
        <v>6.8467117387247499E-3</v>
      </c>
      <c r="I19" s="19">
        <v>9.5408031420991801E-3</v>
      </c>
      <c r="J19" s="19">
        <v>5.8894283900671604E-3</v>
      </c>
      <c r="K19" s="19">
        <v>2.3027850879619699E-2</v>
      </c>
      <c r="L19" s="19">
        <v>1.6006616361658101E-2</v>
      </c>
      <c r="M19" s="19"/>
      <c r="N19" s="19">
        <v>1.07715156460141E-2</v>
      </c>
      <c r="O19" s="19">
        <v>7.9664964029466604E-3</v>
      </c>
      <c r="P19" s="19">
        <v>1.18098440306113E-2</v>
      </c>
      <c r="Q19" s="19">
        <v>1.7574440412259199E-2</v>
      </c>
      <c r="R19" s="19"/>
      <c r="S19" s="19">
        <v>9.4590667322503891E-3</v>
      </c>
      <c r="T19" s="19">
        <v>1.55654476085455E-2</v>
      </c>
      <c r="U19" s="19">
        <v>1.25909843016625E-2</v>
      </c>
      <c r="V19" s="19">
        <v>1.8314360616677398E-2</v>
      </c>
      <c r="W19" s="19">
        <v>5.2243555449855298E-3</v>
      </c>
      <c r="X19" s="19">
        <v>1.52745671834829E-2</v>
      </c>
      <c r="Y19" s="19">
        <v>1.8824238431200398E-2</v>
      </c>
      <c r="Z19" s="19">
        <v>7.3721164743234596E-3</v>
      </c>
      <c r="AA19" s="19">
        <v>1.1905732737356199E-2</v>
      </c>
      <c r="AB19" s="19">
        <v>1.5188645927617501E-2</v>
      </c>
      <c r="AC19" s="19">
        <v>0</v>
      </c>
      <c r="AD19" s="19">
        <v>1.4040621790949601E-2</v>
      </c>
      <c r="AE19" s="19"/>
      <c r="AF19" s="19">
        <v>1.08079849299356E-2</v>
      </c>
      <c r="AG19" s="19">
        <v>1.36916390798022E-2</v>
      </c>
      <c r="AH19" s="19"/>
      <c r="AI19" s="19">
        <v>1.53567365714111E-2</v>
      </c>
      <c r="AJ19" s="19">
        <v>1.14228672626937E-2</v>
      </c>
      <c r="AK19" s="19"/>
      <c r="AL19" s="19">
        <v>9.0578885522126697E-3</v>
      </c>
      <c r="AM19" s="19">
        <v>1.29179046399813E-2</v>
      </c>
      <c r="AN19" s="19"/>
      <c r="AO19" s="19">
        <v>1.05512075053037E-2</v>
      </c>
      <c r="AP19" s="19">
        <v>1.3216165205173901E-2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0.16137637991054399</v>
      </c>
      <c r="D9" s="17">
        <v>0.188472796361395</v>
      </c>
      <c r="E9" s="17">
        <v>0.13144891555927299</v>
      </c>
      <c r="F9" s="17"/>
      <c r="G9" s="17">
        <v>0.35784364883036501</v>
      </c>
      <c r="H9" s="17">
        <v>0.262392219936181</v>
      </c>
      <c r="I9" s="17">
        <v>0.158356414483841</v>
      </c>
      <c r="J9" s="17">
        <v>0.14240785587278201</v>
      </c>
      <c r="K9" s="17">
        <v>5.7887443334663898E-2</v>
      </c>
      <c r="L9" s="17">
        <v>3.4654111224789702E-2</v>
      </c>
      <c r="M9" s="17"/>
      <c r="N9" s="17">
        <v>0.17052726154914499</v>
      </c>
      <c r="O9" s="17">
        <v>0.14388985228199599</v>
      </c>
      <c r="P9" s="17">
        <v>0.152267004482595</v>
      </c>
      <c r="Q9" s="17">
        <v>0.17692192564777701</v>
      </c>
      <c r="R9" s="17"/>
      <c r="S9" s="17">
        <v>0.22394163464205999</v>
      </c>
      <c r="T9" s="17">
        <v>0.12627591448846001</v>
      </c>
      <c r="U9" s="17">
        <v>0.122317664254005</v>
      </c>
      <c r="V9" s="17">
        <v>0.16004120057686799</v>
      </c>
      <c r="W9" s="17">
        <v>0.132161127930225</v>
      </c>
      <c r="X9" s="17">
        <v>0.16681681289000999</v>
      </c>
      <c r="Y9" s="17">
        <v>0.21832368478103401</v>
      </c>
      <c r="Z9" s="17">
        <v>0.19571846487386799</v>
      </c>
      <c r="AA9" s="17">
        <v>0.15470910327961199</v>
      </c>
      <c r="AB9" s="17">
        <v>0.12749357067072001</v>
      </c>
      <c r="AC9" s="17">
        <v>0.20133789259311299</v>
      </c>
      <c r="AD9" s="17">
        <v>4.3583089827084601E-2</v>
      </c>
      <c r="AE9" s="17"/>
      <c r="AF9" s="17">
        <v>0.12754637488350701</v>
      </c>
      <c r="AG9" s="17">
        <v>0.205971532038351</v>
      </c>
      <c r="AH9" s="17"/>
      <c r="AI9" s="17">
        <v>0.15684682843984901</v>
      </c>
      <c r="AJ9" s="17">
        <v>0.16341844655750001</v>
      </c>
      <c r="AK9" s="17"/>
      <c r="AL9" s="17">
        <v>0.14217213971397299</v>
      </c>
      <c r="AM9" s="17">
        <v>0.16283581616561399</v>
      </c>
      <c r="AN9" s="17"/>
      <c r="AO9" s="17">
        <v>0.12872307209576</v>
      </c>
      <c r="AP9" s="17">
        <v>0.170278330889161</v>
      </c>
    </row>
    <row r="10" spans="2:42" x14ac:dyDescent="0.35">
      <c r="B10" s="18" t="s">
        <v>144</v>
      </c>
      <c r="C10" s="17">
        <v>0.124808690649759</v>
      </c>
      <c r="D10" s="17">
        <v>0.144476932984206</v>
      </c>
      <c r="E10" s="17">
        <v>0.105884649595806</v>
      </c>
      <c r="F10" s="17"/>
      <c r="G10" s="17">
        <v>0.18380501041163599</v>
      </c>
      <c r="H10" s="17">
        <v>0.18567105555711899</v>
      </c>
      <c r="I10" s="17">
        <v>0.17065211270532901</v>
      </c>
      <c r="J10" s="17">
        <v>0.10609990433842099</v>
      </c>
      <c r="K10" s="17">
        <v>8.1393391045348207E-2</v>
      </c>
      <c r="L10" s="17">
        <v>4.25807051206449E-2</v>
      </c>
      <c r="M10" s="17"/>
      <c r="N10" s="17">
        <v>0.14227935341130299</v>
      </c>
      <c r="O10" s="17">
        <v>0.11755262064907999</v>
      </c>
      <c r="P10" s="17">
        <v>0.121570862227731</v>
      </c>
      <c r="Q10" s="17">
        <v>0.1166458374431</v>
      </c>
      <c r="R10" s="17"/>
      <c r="S10" s="17">
        <v>0.18357208159477301</v>
      </c>
      <c r="T10" s="17">
        <v>0.113836394989712</v>
      </c>
      <c r="U10" s="17">
        <v>9.5858663088927501E-2</v>
      </c>
      <c r="V10" s="17">
        <v>0.135126813641676</v>
      </c>
      <c r="W10" s="17">
        <v>0.122750218795755</v>
      </c>
      <c r="X10" s="17">
        <v>0.124406681881188</v>
      </c>
      <c r="Y10" s="17">
        <v>0.10199307992442901</v>
      </c>
      <c r="Z10" s="17">
        <v>6.3656496107252297E-2</v>
      </c>
      <c r="AA10" s="17">
        <v>0.105525510117079</v>
      </c>
      <c r="AB10" s="17">
        <v>0.140471206234244</v>
      </c>
      <c r="AC10" s="17">
        <v>0.11238572468753801</v>
      </c>
      <c r="AD10" s="17">
        <v>0.137166604618782</v>
      </c>
      <c r="AE10" s="17"/>
      <c r="AF10" s="17">
        <v>0.11462661453039</v>
      </c>
      <c r="AG10" s="17">
        <v>0.138620327372625</v>
      </c>
      <c r="AH10" s="17"/>
      <c r="AI10" s="17">
        <v>0.144043750279507</v>
      </c>
      <c r="AJ10" s="17">
        <v>0.116136910678554</v>
      </c>
      <c r="AK10" s="17"/>
      <c r="AL10" s="17">
        <v>0.100846728666222</v>
      </c>
      <c r="AM10" s="17">
        <v>0.12662969245474601</v>
      </c>
      <c r="AN10" s="17"/>
      <c r="AO10" s="17">
        <v>0.12285917985536</v>
      </c>
      <c r="AP10" s="17">
        <v>0.125340166652817</v>
      </c>
    </row>
    <row r="11" spans="2:42" x14ac:dyDescent="0.35">
      <c r="B11" s="18" t="s">
        <v>145</v>
      </c>
      <c r="C11" s="17">
        <v>0.17139831999982899</v>
      </c>
      <c r="D11" s="17">
        <v>0.19004449054427899</v>
      </c>
      <c r="E11" s="17">
        <v>0.15367366334323501</v>
      </c>
      <c r="F11" s="17"/>
      <c r="G11" s="17">
        <v>0.22365404366188699</v>
      </c>
      <c r="H11" s="17">
        <v>0.21247445477187599</v>
      </c>
      <c r="I11" s="17">
        <v>0.24574023648843499</v>
      </c>
      <c r="J11" s="17">
        <v>0.17978641249028199</v>
      </c>
      <c r="K11" s="17">
        <v>0.129613281445665</v>
      </c>
      <c r="L11" s="17">
        <v>6.3534921970769695E-2</v>
      </c>
      <c r="M11" s="17"/>
      <c r="N11" s="17">
        <v>0.190346803561735</v>
      </c>
      <c r="O11" s="17">
        <v>0.15968169961331499</v>
      </c>
      <c r="P11" s="17">
        <v>0.188428895417248</v>
      </c>
      <c r="Q11" s="17">
        <v>0.15040202536043301</v>
      </c>
      <c r="R11" s="17"/>
      <c r="S11" s="17">
        <v>0.18307001445764901</v>
      </c>
      <c r="T11" s="17">
        <v>0.136206083316221</v>
      </c>
      <c r="U11" s="17">
        <v>0.16492926830583399</v>
      </c>
      <c r="V11" s="17">
        <v>0.16642800481442599</v>
      </c>
      <c r="W11" s="17">
        <v>0.212827884875433</v>
      </c>
      <c r="X11" s="17">
        <v>0.15515537995512099</v>
      </c>
      <c r="Y11" s="17">
        <v>0.185296510076426</v>
      </c>
      <c r="Z11" s="17">
        <v>0.149844567439126</v>
      </c>
      <c r="AA11" s="17">
        <v>0.19961708940716499</v>
      </c>
      <c r="AB11" s="17">
        <v>0.162411670780364</v>
      </c>
      <c r="AC11" s="17">
        <v>0.158197572670042</v>
      </c>
      <c r="AD11" s="17">
        <v>0.19055771272202099</v>
      </c>
      <c r="AE11" s="17"/>
      <c r="AF11" s="17">
        <v>0.16456564464264301</v>
      </c>
      <c r="AG11" s="17">
        <v>0.18146876536032999</v>
      </c>
      <c r="AH11" s="17"/>
      <c r="AI11" s="17">
        <v>0.184898280814427</v>
      </c>
      <c r="AJ11" s="17">
        <v>0.16531210596891299</v>
      </c>
      <c r="AK11" s="17"/>
      <c r="AL11" s="17">
        <v>0.22459513190723701</v>
      </c>
      <c r="AM11" s="17">
        <v>0.167355600519282</v>
      </c>
      <c r="AN11" s="17"/>
      <c r="AO11" s="17">
        <v>0.18986327164029501</v>
      </c>
      <c r="AP11" s="17">
        <v>0.166364401376383</v>
      </c>
    </row>
    <row r="12" spans="2:42" x14ac:dyDescent="0.35">
      <c r="B12" s="18" t="s">
        <v>146</v>
      </c>
      <c r="C12" s="17">
        <v>7.6388543387831603E-2</v>
      </c>
      <c r="D12" s="17">
        <v>7.4842294402365797E-2</v>
      </c>
      <c r="E12" s="17">
        <v>7.78777479028014E-2</v>
      </c>
      <c r="F12" s="17"/>
      <c r="G12" s="17">
        <v>6.9078807895741501E-2</v>
      </c>
      <c r="H12" s="17">
        <v>0.10153513777194501</v>
      </c>
      <c r="I12" s="17">
        <v>9.5883546933938996E-2</v>
      </c>
      <c r="J12" s="17">
        <v>7.3626729860788206E-2</v>
      </c>
      <c r="K12" s="17">
        <v>7.5663632392916902E-2</v>
      </c>
      <c r="L12" s="17">
        <v>4.75778417866232E-2</v>
      </c>
      <c r="M12" s="17"/>
      <c r="N12" s="17">
        <v>9.1972776288233193E-2</v>
      </c>
      <c r="O12" s="17">
        <v>7.8682601302935404E-2</v>
      </c>
      <c r="P12" s="17">
        <v>6.6606850647258006E-2</v>
      </c>
      <c r="Q12" s="17">
        <v>6.6801213891118996E-2</v>
      </c>
      <c r="R12" s="17"/>
      <c r="S12" s="17">
        <v>9.5542600980224796E-2</v>
      </c>
      <c r="T12" s="17">
        <v>6.6535656764897796E-2</v>
      </c>
      <c r="U12" s="17">
        <v>9.7322601347875695E-2</v>
      </c>
      <c r="V12" s="17">
        <v>5.3201374589325098E-2</v>
      </c>
      <c r="W12" s="17">
        <v>5.68868845482614E-2</v>
      </c>
      <c r="X12" s="17">
        <v>7.0298100865693602E-2</v>
      </c>
      <c r="Y12" s="17">
        <v>6.38552810974371E-2</v>
      </c>
      <c r="Z12" s="17">
        <v>8.1113240511992896E-2</v>
      </c>
      <c r="AA12" s="17">
        <v>7.0558975596939702E-2</v>
      </c>
      <c r="AB12" s="17">
        <v>8.9743265290424104E-2</v>
      </c>
      <c r="AC12" s="17">
        <v>8.3467211101647606E-2</v>
      </c>
      <c r="AD12" s="17">
        <v>0.104104240984186</v>
      </c>
      <c r="AE12" s="17"/>
      <c r="AF12" s="17">
        <v>7.6191988519442103E-2</v>
      </c>
      <c r="AG12" s="17">
        <v>7.65825896868053E-2</v>
      </c>
      <c r="AH12" s="17"/>
      <c r="AI12" s="17">
        <v>7.2950047290708794E-2</v>
      </c>
      <c r="AJ12" s="17">
        <v>7.7938727383101203E-2</v>
      </c>
      <c r="AK12" s="17"/>
      <c r="AL12" s="17">
        <v>6.5110989551387902E-2</v>
      </c>
      <c r="AM12" s="17">
        <v>7.7245586976587594E-2</v>
      </c>
      <c r="AN12" s="17"/>
      <c r="AO12" s="17">
        <v>7.9083892838593003E-2</v>
      </c>
      <c r="AP12" s="17">
        <v>7.5653736708611904E-2</v>
      </c>
    </row>
    <row r="13" spans="2:42" x14ac:dyDescent="0.35">
      <c r="B13" s="18" t="s">
        <v>147</v>
      </c>
      <c r="C13" s="17">
        <v>7.2874336262002098E-2</v>
      </c>
      <c r="D13" s="17">
        <v>7.5618139495498296E-2</v>
      </c>
      <c r="E13" s="17">
        <v>7.0723902209540002E-2</v>
      </c>
      <c r="F13" s="17"/>
      <c r="G13" s="17">
        <v>6.0514537652209502E-2</v>
      </c>
      <c r="H13" s="17">
        <v>9.60320140380619E-2</v>
      </c>
      <c r="I13" s="17">
        <v>5.2892025695423901E-2</v>
      </c>
      <c r="J13" s="17">
        <v>0.103336299711586</v>
      </c>
      <c r="K13" s="17">
        <v>8.0238409774635006E-2</v>
      </c>
      <c r="L13" s="17">
        <v>4.8794816893743397E-2</v>
      </c>
      <c r="M13" s="17"/>
      <c r="N13" s="17">
        <v>8.6044672095239194E-2</v>
      </c>
      <c r="O13" s="17">
        <v>6.9449099673370804E-2</v>
      </c>
      <c r="P13" s="17">
        <v>8.1328999374441699E-2</v>
      </c>
      <c r="Q13" s="17">
        <v>5.5739606910044398E-2</v>
      </c>
      <c r="R13" s="17"/>
      <c r="S13" s="17">
        <v>7.9656901190244198E-2</v>
      </c>
      <c r="T13" s="17">
        <v>7.5620609856002302E-2</v>
      </c>
      <c r="U13" s="17">
        <v>7.6632991488488497E-2</v>
      </c>
      <c r="V13" s="17">
        <v>7.1087241884104202E-2</v>
      </c>
      <c r="W13" s="17">
        <v>6.1357509226606599E-2</v>
      </c>
      <c r="X13" s="17">
        <v>9.3517560158536905E-2</v>
      </c>
      <c r="Y13" s="17">
        <v>3.2352881861647302E-2</v>
      </c>
      <c r="Z13" s="17">
        <v>5.9239368073048901E-2</v>
      </c>
      <c r="AA13" s="17">
        <v>8.2477113423633397E-2</v>
      </c>
      <c r="AB13" s="17">
        <v>8.6374033711345097E-2</v>
      </c>
      <c r="AC13" s="17">
        <v>4.2980284678923397E-2</v>
      </c>
      <c r="AD13" s="17">
        <v>8.9912850269032604E-2</v>
      </c>
      <c r="AE13" s="17"/>
      <c r="AF13" s="17">
        <v>7.5491746602227294E-2</v>
      </c>
      <c r="AG13" s="17">
        <v>6.9231172482934006E-2</v>
      </c>
      <c r="AH13" s="17"/>
      <c r="AI13" s="17">
        <v>6.6539163077715693E-2</v>
      </c>
      <c r="AJ13" s="17">
        <v>7.5730434916806505E-2</v>
      </c>
      <c r="AK13" s="17"/>
      <c r="AL13" s="17">
        <v>7.2071479960324203E-2</v>
      </c>
      <c r="AM13" s="17">
        <v>7.2935349745601896E-2</v>
      </c>
      <c r="AN13" s="17"/>
      <c r="AO13" s="17">
        <v>7.8366878586196204E-2</v>
      </c>
      <c r="AP13" s="17">
        <v>7.1376958330330101E-2</v>
      </c>
    </row>
    <row r="14" spans="2:42" x14ac:dyDescent="0.35">
      <c r="B14" s="18" t="s">
        <v>148</v>
      </c>
      <c r="C14" s="17">
        <v>4.3847457194522099E-2</v>
      </c>
      <c r="D14" s="17">
        <v>4.0569075275388201E-2</v>
      </c>
      <c r="E14" s="17">
        <v>4.7366052372272399E-2</v>
      </c>
      <c r="F14" s="17"/>
      <c r="G14" s="17">
        <v>2.3274466306854601E-2</v>
      </c>
      <c r="H14" s="17">
        <v>3.1570228021106601E-2</v>
      </c>
      <c r="I14" s="17">
        <v>4.5829365809754899E-2</v>
      </c>
      <c r="J14" s="17">
        <v>4.32542232742847E-2</v>
      </c>
      <c r="K14" s="17">
        <v>6.4913323187415994E-2</v>
      </c>
      <c r="L14" s="17">
        <v>5.2381843234648201E-2</v>
      </c>
      <c r="M14" s="17"/>
      <c r="N14" s="17">
        <v>4.9470507796572902E-2</v>
      </c>
      <c r="O14" s="17">
        <v>3.7702517879659399E-2</v>
      </c>
      <c r="P14" s="17">
        <v>3.80198515623488E-2</v>
      </c>
      <c r="Q14" s="17">
        <v>4.4683852279804398E-2</v>
      </c>
      <c r="R14" s="17"/>
      <c r="S14" s="17">
        <v>4.3720909590062702E-2</v>
      </c>
      <c r="T14" s="17">
        <v>5.86147546205045E-2</v>
      </c>
      <c r="U14" s="17">
        <v>1.2723953413226199E-2</v>
      </c>
      <c r="V14" s="17">
        <v>3.5772480127806698E-2</v>
      </c>
      <c r="W14" s="17">
        <v>2.1412739941498601E-2</v>
      </c>
      <c r="X14" s="17">
        <v>3.8987718987024002E-2</v>
      </c>
      <c r="Y14" s="17">
        <v>5.9630820325212101E-2</v>
      </c>
      <c r="Z14" s="17">
        <v>3.2127823991062301E-2</v>
      </c>
      <c r="AA14" s="17">
        <v>6.27656454722966E-2</v>
      </c>
      <c r="AB14" s="17">
        <v>5.2065399971105403E-2</v>
      </c>
      <c r="AC14" s="17">
        <v>4.0262157464928103E-2</v>
      </c>
      <c r="AD14" s="17">
        <v>4.0185757165960199E-2</v>
      </c>
      <c r="AE14" s="17"/>
      <c r="AF14" s="17">
        <v>5.0535201247834602E-2</v>
      </c>
      <c r="AG14" s="17">
        <v>3.5208922407562099E-2</v>
      </c>
      <c r="AH14" s="17"/>
      <c r="AI14" s="17">
        <v>4.49388818377583E-2</v>
      </c>
      <c r="AJ14" s="17">
        <v>4.3355408064263301E-2</v>
      </c>
      <c r="AK14" s="17"/>
      <c r="AL14" s="17">
        <v>2.27847969571023E-2</v>
      </c>
      <c r="AM14" s="17">
        <v>4.5448125050373399E-2</v>
      </c>
      <c r="AN14" s="17"/>
      <c r="AO14" s="17">
        <v>3.8799090622049399E-2</v>
      </c>
      <c r="AP14" s="17">
        <v>4.5223743848393401E-2</v>
      </c>
    </row>
    <row r="15" spans="2:42" x14ac:dyDescent="0.35">
      <c r="B15" s="18" t="s">
        <v>149</v>
      </c>
      <c r="C15" s="17">
        <v>4.08853990642312E-2</v>
      </c>
      <c r="D15" s="17">
        <v>3.9988362289259803E-2</v>
      </c>
      <c r="E15" s="17">
        <v>4.2057604092475803E-2</v>
      </c>
      <c r="F15" s="17"/>
      <c r="G15" s="17">
        <v>1.8215074666784299E-2</v>
      </c>
      <c r="H15" s="17">
        <v>1.9792426053034901E-2</v>
      </c>
      <c r="I15" s="17">
        <v>6.13530987046099E-2</v>
      </c>
      <c r="J15" s="17">
        <v>4.4961536593834103E-2</v>
      </c>
      <c r="K15" s="17">
        <v>5.53415171259595E-2</v>
      </c>
      <c r="L15" s="17">
        <v>4.3616267177924203E-2</v>
      </c>
      <c r="M15" s="17"/>
      <c r="N15" s="17">
        <v>3.8420213124748602E-2</v>
      </c>
      <c r="O15" s="17">
        <v>4.4343532895424698E-2</v>
      </c>
      <c r="P15" s="17">
        <v>4.0021536767923901E-2</v>
      </c>
      <c r="Q15" s="17">
        <v>4.0052384450261803E-2</v>
      </c>
      <c r="R15" s="17"/>
      <c r="S15" s="17">
        <v>1.9271580798299801E-2</v>
      </c>
      <c r="T15" s="17">
        <v>4.5274395154131702E-2</v>
      </c>
      <c r="U15" s="17">
        <v>4.6242064899680697E-2</v>
      </c>
      <c r="V15" s="17">
        <v>5.7683772006683398E-2</v>
      </c>
      <c r="W15" s="17">
        <v>5.4712499797276902E-2</v>
      </c>
      <c r="X15" s="17">
        <v>3.8929691801271898E-2</v>
      </c>
      <c r="Y15" s="17">
        <v>3.9990704806633297E-2</v>
      </c>
      <c r="Z15" s="17">
        <v>3.4343337526991799E-2</v>
      </c>
      <c r="AA15" s="17">
        <v>2.6758926246685098E-2</v>
      </c>
      <c r="AB15" s="17">
        <v>4.75850754871288E-2</v>
      </c>
      <c r="AC15" s="17">
        <v>6.1403311920287001E-2</v>
      </c>
      <c r="AD15" s="17">
        <v>4.0175677951765E-2</v>
      </c>
      <c r="AE15" s="17"/>
      <c r="AF15" s="17">
        <v>3.9856387538914503E-2</v>
      </c>
      <c r="AG15" s="17">
        <v>4.2636269289411603E-2</v>
      </c>
      <c r="AH15" s="17"/>
      <c r="AI15" s="17">
        <v>4.48562739836397E-2</v>
      </c>
      <c r="AJ15" s="17">
        <v>3.9095201671703897E-2</v>
      </c>
      <c r="AK15" s="17"/>
      <c r="AL15" s="17">
        <v>4.0695633336898802E-2</v>
      </c>
      <c r="AM15" s="17">
        <v>4.08998204097051E-2</v>
      </c>
      <c r="AN15" s="17"/>
      <c r="AO15" s="17">
        <v>4.9954496159135303E-2</v>
      </c>
      <c r="AP15" s="17">
        <v>3.8412980091639598E-2</v>
      </c>
    </row>
    <row r="16" spans="2:42" x14ac:dyDescent="0.35">
      <c r="B16" s="18" t="s">
        <v>150</v>
      </c>
      <c r="C16" s="17">
        <v>1.08562841149441E-2</v>
      </c>
      <c r="D16" s="17">
        <v>8.6275041363294107E-3</v>
      </c>
      <c r="E16" s="17">
        <v>1.31109587170769E-2</v>
      </c>
      <c r="F16" s="17"/>
      <c r="G16" s="17">
        <v>7.3420272035425796E-3</v>
      </c>
      <c r="H16" s="17">
        <v>1.31929255701515E-2</v>
      </c>
      <c r="I16" s="17">
        <v>8.7185477639290798E-3</v>
      </c>
      <c r="J16" s="17">
        <v>9.6431767265250292E-3</v>
      </c>
      <c r="K16" s="17">
        <v>1.0242507324503099E-2</v>
      </c>
      <c r="L16" s="17">
        <v>1.44362007200666E-2</v>
      </c>
      <c r="M16" s="17"/>
      <c r="N16" s="17">
        <v>9.5978666090471201E-3</v>
      </c>
      <c r="O16" s="17">
        <v>9.4238532171489198E-3</v>
      </c>
      <c r="P16" s="17">
        <v>1.1504354675429601E-2</v>
      </c>
      <c r="Q16" s="17">
        <v>1.32776416087949E-2</v>
      </c>
      <c r="R16" s="17"/>
      <c r="S16" s="17">
        <v>1.13173282441587E-2</v>
      </c>
      <c r="T16" s="17">
        <v>1.3232749691467999E-2</v>
      </c>
      <c r="U16" s="17">
        <v>3.8741227041601098E-3</v>
      </c>
      <c r="V16" s="17">
        <v>1.7734830615503201E-2</v>
      </c>
      <c r="W16" s="17">
        <v>4.4532338452348101E-3</v>
      </c>
      <c r="X16" s="17">
        <v>4.7322820567924397E-3</v>
      </c>
      <c r="Y16" s="17">
        <v>9.9750216767446401E-3</v>
      </c>
      <c r="Z16" s="17">
        <v>1.4628981605673301E-2</v>
      </c>
      <c r="AA16" s="17">
        <v>1.6027320088111599E-2</v>
      </c>
      <c r="AB16" s="17">
        <v>7.1657523544223101E-3</v>
      </c>
      <c r="AC16" s="17">
        <v>6.7297068780746002E-3</v>
      </c>
      <c r="AD16" s="17">
        <v>2.6113274252447801E-2</v>
      </c>
      <c r="AE16" s="17"/>
      <c r="AF16" s="17">
        <v>1.3527109360746199E-2</v>
      </c>
      <c r="AG16" s="17">
        <v>7.3474729549507399E-3</v>
      </c>
      <c r="AH16" s="17"/>
      <c r="AI16" s="17">
        <v>8.8414480097278297E-3</v>
      </c>
      <c r="AJ16" s="17">
        <v>1.17646366607014E-2</v>
      </c>
      <c r="AK16" s="17"/>
      <c r="AL16" s="17">
        <v>7.7392991075052198E-3</v>
      </c>
      <c r="AM16" s="17">
        <v>1.10931610171179E-2</v>
      </c>
      <c r="AN16" s="17"/>
      <c r="AO16" s="17">
        <v>8.4398281206433702E-3</v>
      </c>
      <c r="AP16" s="17">
        <v>1.1515058807090601E-2</v>
      </c>
    </row>
    <row r="17" spans="2:42" x14ac:dyDescent="0.35">
      <c r="B17" s="18" t="s">
        <v>151</v>
      </c>
      <c r="C17" s="17">
        <v>7.4316627466525995E-2</v>
      </c>
      <c r="D17" s="17">
        <v>5.7312769327728698E-2</v>
      </c>
      <c r="E17" s="17">
        <v>9.0813347968925207E-2</v>
      </c>
      <c r="F17" s="17"/>
      <c r="G17" s="17">
        <v>1.5846592895815401E-2</v>
      </c>
      <c r="H17" s="17">
        <v>3.2914444047270001E-2</v>
      </c>
      <c r="I17" s="17">
        <v>6.0193295415077001E-2</v>
      </c>
      <c r="J17" s="17">
        <v>8.87520787732059E-2</v>
      </c>
      <c r="K17" s="17">
        <v>0.112490093294191</v>
      </c>
      <c r="L17" s="17">
        <v>0.121442116258768</v>
      </c>
      <c r="M17" s="17"/>
      <c r="N17" s="17">
        <v>5.5450181958031697E-2</v>
      </c>
      <c r="O17" s="17">
        <v>8.6965475371933804E-2</v>
      </c>
      <c r="P17" s="17">
        <v>7.3389766781782897E-2</v>
      </c>
      <c r="Q17" s="17">
        <v>8.3360977693410498E-2</v>
      </c>
      <c r="R17" s="17"/>
      <c r="S17" s="17">
        <v>3.6534549069375498E-2</v>
      </c>
      <c r="T17" s="17">
        <v>8.9483578285997206E-2</v>
      </c>
      <c r="U17" s="17">
        <v>8.7166568193007193E-2</v>
      </c>
      <c r="V17" s="17">
        <v>6.8430832656258503E-2</v>
      </c>
      <c r="W17" s="17">
        <v>9.8207021375468995E-2</v>
      </c>
      <c r="X17" s="17">
        <v>7.3894579061013196E-2</v>
      </c>
      <c r="Y17" s="17">
        <v>7.8941806868893405E-2</v>
      </c>
      <c r="Z17" s="17">
        <v>8.5777825155004706E-2</v>
      </c>
      <c r="AA17" s="17">
        <v>6.7401503028198001E-2</v>
      </c>
      <c r="AB17" s="17">
        <v>5.89206901768334E-2</v>
      </c>
      <c r="AC17" s="17">
        <v>0.113052110571214</v>
      </c>
      <c r="AD17" s="17">
        <v>9.3309453813138904E-2</v>
      </c>
      <c r="AE17" s="17"/>
      <c r="AF17" s="17">
        <v>8.8507562134054404E-2</v>
      </c>
      <c r="AG17" s="17">
        <v>5.5820473622817002E-2</v>
      </c>
      <c r="AH17" s="17"/>
      <c r="AI17" s="17">
        <v>7.8867063697443604E-2</v>
      </c>
      <c r="AJ17" s="17">
        <v>7.2265145301818504E-2</v>
      </c>
      <c r="AK17" s="17"/>
      <c r="AL17" s="17">
        <v>9.4222759228004702E-2</v>
      </c>
      <c r="AM17" s="17">
        <v>7.2803850595714106E-2</v>
      </c>
      <c r="AN17" s="17"/>
      <c r="AO17" s="17">
        <v>8.50938254955379E-2</v>
      </c>
      <c r="AP17" s="17">
        <v>7.1378545692842202E-2</v>
      </c>
    </row>
    <row r="18" spans="2:42" x14ac:dyDescent="0.35">
      <c r="B18" s="18" t="s">
        <v>152</v>
      </c>
      <c r="C18" s="17">
        <v>0.20979171001482599</v>
      </c>
      <c r="D18" s="17">
        <v>0.16704895616368101</v>
      </c>
      <c r="E18" s="17">
        <v>0.253042616603884</v>
      </c>
      <c r="F18" s="17"/>
      <c r="G18" s="17">
        <v>2.1956471247703301E-2</v>
      </c>
      <c r="H18" s="17">
        <v>3.9558386660023502E-2</v>
      </c>
      <c r="I18" s="17">
        <v>9.3137982285323995E-2</v>
      </c>
      <c r="J18" s="17">
        <v>0.193531602638534</v>
      </c>
      <c r="K18" s="17">
        <v>0.30877141340651898</v>
      </c>
      <c r="L18" s="17">
        <v>0.516430303945836</v>
      </c>
      <c r="M18" s="17"/>
      <c r="N18" s="17">
        <v>0.15626920677588499</v>
      </c>
      <c r="O18" s="17">
        <v>0.236236217970139</v>
      </c>
      <c r="P18" s="17">
        <v>0.211031730660804</v>
      </c>
      <c r="Q18" s="17">
        <v>0.240488011666253</v>
      </c>
      <c r="R18" s="17"/>
      <c r="S18" s="17">
        <v>0.105324899177678</v>
      </c>
      <c r="T18" s="17">
        <v>0.25744083133902301</v>
      </c>
      <c r="U18" s="17">
        <v>0.277143355718594</v>
      </c>
      <c r="V18" s="17">
        <v>0.21955753494789601</v>
      </c>
      <c r="W18" s="17">
        <v>0.235230879664239</v>
      </c>
      <c r="X18" s="17">
        <v>0.217986625159866</v>
      </c>
      <c r="Y18" s="17">
        <v>0.19523983701549799</v>
      </c>
      <c r="Z18" s="17">
        <v>0.28354989471598002</v>
      </c>
      <c r="AA18" s="17">
        <v>0.20617884478047399</v>
      </c>
      <c r="AB18" s="17">
        <v>0.20726359802539199</v>
      </c>
      <c r="AC18" s="17">
        <v>0.18018402743423201</v>
      </c>
      <c r="AD18" s="17">
        <v>0.208265793412168</v>
      </c>
      <c r="AE18" s="17"/>
      <c r="AF18" s="17">
        <v>0.23640273413120499</v>
      </c>
      <c r="AG18" s="17">
        <v>0.17412745761723999</v>
      </c>
      <c r="AH18" s="17"/>
      <c r="AI18" s="17">
        <v>0.18312538118042801</v>
      </c>
      <c r="AJ18" s="17">
        <v>0.221813743777282</v>
      </c>
      <c r="AK18" s="17"/>
      <c r="AL18" s="17">
        <v>0.220507647408655</v>
      </c>
      <c r="AM18" s="17">
        <v>0.20897734676069399</v>
      </c>
      <c r="AN18" s="17"/>
      <c r="AO18" s="17">
        <v>0.20637970871476999</v>
      </c>
      <c r="AP18" s="17">
        <v>0.21072189045732101</v>
      </c>
    </row>
    <row r="19" spans="2:42" x14ac:dyDescent="0.35">
      <c r="B19" s="18" t="s">
        <v>75</v>
      </c>
      <c r="C19" s="19">
        <v>1.34562519349847E-2</v>
      </c>
      <c r="D19" s="19">
        <v>1.29986790198696E-2</v>
      </c>
      <c r="E19" s="19">
        <v>1.40005416347098E-2</v>
      </c>
      <c r="F19" s="19"/>
      <c r="G19" s="19">
        <v>1.84693192274594E-2</v>
      </c>
      <c r="H19" s="19">
        <v>4.8667075732307099E-3</v>
      </c>
      <c r="I19" s="19">
        <v>7.2433737143373401E-3</v>
      </c>
      <c r="J19" s="19">
        <v>1.46001797197572E-2</v>
      </c>
      <c r="K19" s="19">
        <v>2.3444987668182302E-2</v>
      </c>
      <c r="L19" s="19">
        <v>1.4550871666186099E-2</v>
      </c>
      <c r="M19" s="19"/>
      <c r="N19" s="19">
        <v>9.6211568300593395E-3</v>
      </c>
      <c r="O19" s="19">
        <v>1.6072529144997801E-2</v>
      </c>
      <c r="P19" s="19">
        <v>1.5830147402437499E-2</v>
      </c>
      <c r="Q19" s="19">
        <v>1.16265230490022E-2</v>
      </c>
      <c r="R19" s="19"/>
      <c r="S19" s="19">
        <v>1.8047500255474799E-2</v>
      </c>
      <c r="T19" s="19">
        <v>1.7479031493581699E-2</v>
      </c>
      <c r="U19" s="19">
        <v>1.5788746586200698E-2</v>
      </c>
      <c r="V19" s="19">
        <v>1.49359141394522E-2</v>
      </c>
      <c r="W19" s="19">
        <v>0</v>
      </c>
      <c r="X19" s="19">
        <v>1.52745671834829E-2</v>
      </c>
      <c r="Y19" s="19">
        <v>1.4400371566044399E-2</v>
      </c>
      <c r="Z19" s="19">
        <v>0</v>
      </c>
      <c r="AA19" s="19">
        <v>7.97996855980522E-3</v>
      </c>
      <c r="AB19" s="19">
        <v>2.0505737298021399E-2</v>
      </c>
      <c r="AC19" s="19">
        <v>0</v>
      </c>
      <c r="AD19" s="19">
        <v>2.6625544983414001E-2</v>
      </c>
      <c r="AE19" s="19"/>
      <c r="AF19" s="19">
        <v>1.2748636409034999E-2</v>
      </c>
      <c r="AG19" s="19">
        <v>1.29850171669726E-2</v>
      </c>
      <c r="AH19" s="19"/>
      <c r="AI19" s="19">
        <v>1.4092881388795501E-2</v>
      </c>
      <c r="AJ19" s="19">
        <v>1.3169239019355501E-2</v>
      </c>
      <c r="AK19" s="19"/>
      <c r="AL19" s="19">
        <v>9.2533941626903194E-3</v>
      </c>
      <c r="AM19" s="19">
        <v>1.37756503045636E-2</v>
      </c>
      <c r="AN19" s="19"/>
      <c r="AO19" s="19">
        <v>1.24367558716597E-2</v>
      </c>
      <c r="AP19" s="19">
        <v>1.37341871454108E-2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2.4382152547489402E-2</v>
      </c>
      <c r="D9" s="17">
        <v>3.75807181855463E-2</v>
      </c>
      <c r="E9" s="17">
        <v>1.10627089297992E-2</v>
      </c>
      <c r="F9" s="17"/>
      <c r="G9" s="17">
        <v>5.0678521905355101E-2</v>
      </c>
      <c r="H9" s="17">
        <v>5.1675395031940602E-2</v>
      </c>
      <c r="I9" s="17">
        <v>3.27271356528775E-2</v>
      </c>
      <c r="J9" s="17">
        <v>9.0138514037537802E-3</v>
      </c>
      <c r="K9" s="17">
        <v>0</v>
      </c>
      <c r="L9" s="17">
        <v>6.5279101641805603E-3</v>
      </c>
      <c r="M9" s="17"/>
      <c r="N9" s="17">
        <v>3.4670168270117097E-2</v>
      </c>
      <c r="O9" s="17">
        <v>2.0176629652697401E-2</v>
      </c>
      <c r="P9" s="17">
        <v>3.0330347129485801E-2</v>
      </c>
      <c r="Q9" s="17">
        <v>1.2729916148918399E-2</v>
      </c>
      <c r="R9" s="17"/>
      <c r="S9" s="17">
        <v>3.6056016636306601E-2</v>
      </c>
      <c r="T9" s="17">
        <v>2.76484806519369E-2</v>
      </c>
      <c r="U9" s="17">
        <v>1.22139012328951E-2</v>
      </c>
      <c r="V9" s="17">
        <v>3.5039586957349503E-2</v>
      </c>
      <c r="W9" s="17">
        <v>2.4839431002801501E-2</v>
      </c>
      <c r="X9" s="17">
        <v>3.0733920525585101E-2</v>
      </c>
      <c r="Y9" s="17">
        <v>0</v>
      </c>
      <c r="Z9" s="17">
        <v>1.6919358688196901E-2</v>
      </c>
      <c r="AA9" s="17">
        <v>1.84248980002173E-2</v>
      </c>
      <c r="AB9" s="17">
        <v>1.0277644568213101E-2</v>
      </c>
      <c r="AC9" s="17">
        <v>4.3790809025859398E-2</v>
      </c>
      <c r="AD9" s="17">
        <v>4.3150370629671801E-2</v>
      </c>
      <c r="AE9" s="17"/>
      <c r="AF9" s="17">
        <v>2.4409674910211399E-2</v>
      </c>
      <c r="AG9" s="17">
        <v>2.45608666522978E-2</v>
      </c>
      <c r="AH9" s="17"/>
      <c r="AI9" s="17">
        <v>4.8142826953066299E-2</v>
      </c>
      <c r="AJ9" s="17">
        <v>1.3670080717261199E-2</v>
      </c>
      <c r="AK9" s="17"/>
      <c r="AL9" s="17">
        <v>4.7226226431441802E-2</v>
      </c>
      <c r="AM9" s="17">
        <v>2.26461052319765E-2</v>
      </c>
      <c r="AN9" s="17"/>
      <c r="AO9" s="17">
        <v>2.5426325489439901E-2</v>
      </c>
      <c r="AP9" s="17">
        <v>2.40974899217253E-2</v>
      </c>
    </row>
    <row r="10" spans="2:42" x14ac:dyDescent="0.35">
      <c r="B10" s="18" t="s">
        <v>144</v>
      </c>
      <c r="C10" s="17">
        <v>3.3948083289356903E-2</v>
      </c>
      <c r="D10" s="17">
        <v>4.5440027870818397E-2</v>
      </c>
      <c r="E10" s="17">
        <v>2.2974590101174201E-2</v>
      </c>
      <c r="F10" s="17"/>
      <c r="G10" s="17">
        <v>7.3975596844247496E-2</v>
      </c>
      <c r="H10" s="17">
        <v>6.7202146577570704E-2</v>
      </c>
      <c r="I10" s="17">
        <v>3.37305278259089E-2</v>
      </c>
      <c r="J10" s="17">
        <v>2.8845041031734998E-2</v>
      </c>
      <c r="K10" s="17">
        <v>4.6564540950052797E-3</v>
      </c>
      <c r="L10" s="17">
        <v>3.9598695255574998E-3</v>
      </c>
      <c r="M10" s="17"/>
      <c r="N10" s="17">
        <v>4.96554266508209E-2</v>
      </c>
      <c r="O10" s="17">
        <v>2.66127310184722E-2</v>
      </c>
      <c r="P10" s="17">
        <v>3.2518434184258399E-2</v>
      </c>
      <c r="Q10" s="17">
        <v>2.4925164566186299E-2</v>
      </c>
      <c r="R10" s="17"/>
      <c r="S10" s="17">
        <v>8.1509491855804306E-2</v>
      </c>
      <c r="T10" s="17">
        <v>1.9084187162321999E-2</v>
      </c>
      <c r="U10" s="17">
        <v>1.8357690779513498E-2</v>
      </c>
      <c r="V10" s="17">
        <v>3.9476936808413E-2</v>
      </c>
      <c r="W10" s="17">
        <v>3.1949188965183097E-2</v>
      </c>
      <c r="X10" s="17">
        <v>3.3825783885907901E-2</v>
      </c>
      <c r="Y10" s="17">
        <v>2.8499106684655998E-2</v>
      </c>
      <c r="Z10" s="17">
        <v>3.0656157388200898E-2</v>
      </c>
      <c r="AA10" s="17">
        <v>3.8179749214218302E-2</v>
      </c>
      <c r="AB10" s="17">
        <v>1.26275627145269E-2</v>
      </c>
      <c r="AC10" s="17">
        <v>0</v>
      </c>
      <c r="AD10" s="17">
        <v>3.0383405506915401E-2</v>
      </c>
      <c r="AE10" s="17"/>
      <c r="AF10" s="17">
        <v>3.6493468628570197E-2</v>
      </c>
      <c r="AG10" s="17">
        <v>3.08130219619016E-2</v>
      </c>
      <c r="AH10" s="17"/>
      <c r="AI10" s="17">
        <v>4.9732438686081099E-2</v>
      </c>
      <c r="AJ10" s="17">
        <v>2.6831991131472901E-2</v>
      </c>
      <c r="AK10" s="17"/>
      <c r="AL10" s="17">
        <v>2.8010098198733398E-2</v>
      </c>
      <c r="AM10" s="17">
        <v>3.43993435649321E-2</v>
      </c>
      <c r="AN10" s="17"/>
      <c r="AO10" s="17">
        <v>4.1640049512274797E-2</v>
      </c>
      <c r="AP10" s="17">
        <v>3.1851097996657501E-2</v>
      </c>
    </row>
    <row r="11" spans="2:42" x14ac:dyDescent="0.35">
      <c r="B11" s="18" t="s">
        <v>145</v>
      </c>
      <c r="C11" s="17">
        <v>5.3344321268356303E-2</v>
      </c>
      <c r="D11" s="17">
        <v>6.3081489052146E-2</v>
      </c>
      <c r="E11" s="17">
        <v>4.3597892436088498E-2</v>
      </c>
      <c r="F11" s="17"/>
      <c r="G11" s="17">
        <v>0.11215938468827499</v>
      </c>
      <c r="H11" s="17">
        <v>9.9184727966941E-2</v>
      </c>
      <c r="I11" s="17">
        <v>6.4563128589623098E-2</v>
      </c>
      <c r="J11" s="17">
        <v>3.5146349959932002E-2</v>
      </c>
      <c r="K11" s="17">
        <v>2.2557775233857699E-2</v>
      </c>
      <c r="L11" s="17">
        <v>2.82577674088497E-3</v>
      </c>
      <c r="M11" s="17"/>
      <c r="N11" s="17">
        <v>7.4042335832179104E-2</v>
      </c>
      <c r="O11" s="17">
        <v>4.7885406363126999E-2</v>
      </c>
      <c r="P11" s="17">
        <v>6.5403597605036404E-2</v>
      </c>
      <c r="Q11" s="17">
        <v>2.6759552928292199E-2</v>
      </c>
      <c r="R11" s="17"/>
      <c r="S11" s="17">
        <v>8.1957375129956406E-2</v>
      </c>
      <c r="T11" s="17">
        <v>3.7527385777489403E-2</v>
      </c>
      <c r="U11" s="17">
        <v>4.0383316766984798E-2</v>
      </c>
      <c r="V11" s="17">
        <v>5.59030754473063E-2</v>
      </c>
      <c r="W11" s="17">
        <v>4.8731312894192601E-2</v>
      </c>
      <c r="X11" s="17">
        <v>3.6846581524461401E-2</v>
      </c>
      <c r="Y11" s="17">
        <v>7.1760968637536504E-2</v>
      </c>
      <c r="Z11" s="17">
        <v>5.5350395894658497E-2</v>
      </c>
      <c r="AA11" s="17">
        <v>4.8132288874059799E-2</v>
      </c>
      <c r="AB11" s="17">
        <v>6.4823531296091905E-2</v>
      </c>
      <c r="AC11" s="17">
        <v>5.83358881873366E-2</v>
      </c>
      <c r="AD11" s="17">
        <v>0</v>
      </c>
      <c r="AE11" s="17"/>
      <c r="AF11" s="17">
        <v>5.4508107349168999E-2</v>
      </c>
      <c r="AG11" s="17">
        <v>5.2245782921855798E-2</v>
      </c>
      <c r="AH11" s="17"/>
      <c r="AI11" s="17">
        <v>8.9437157350616595E-2</v>
      </c>
      <c r="AJ11" s="17">
        <v>3.7072516601941698E-2</v>
      </c>
      <c r="AK11" s="17"/>
      <c r="AL11" s="17">
        <v>0.101386860676152</v>
      </c>
      <c r="AM11" s="17">
        <v>4.9693303416066897E-2</v>
      </c>
      <c r="AN11" s="17"/>
      <c r="AO11" s="17">
        <v>7.2356392847200496E-2</v>
      </c>
      <c r="AP11" s="17">
        <v>4.8161246703390302E-2</v>
      </c>
    </row>
    <row r="12" spans="2:42" x14ac:dyDescent="0.35">
      <c r="B12" s="18" t="s">
        <v>146</v>
      </c>
      <c r="C12" s="17">
        <v>4.0423843288776497E-2</v>
      </c>
      <c r="D12" s="17">
        <v>4.3785575768799399E-2</v>
      </c>
      <c r="E12" s="17">
        <v>3.7434852086787603E-2</v>
      </c>
      <c r="F12" s="17"/>
      <c r="G12" s="17">
        <v>6.9856528547655103E-2</v>
      </c>
      <c r="H12" s="17">
        <v>6.36070818791869E-2</v>
      </c>
      <c r="I12" s="17">
        <v>5.4568145191692202E-2</v>
      </c>
      <c r="J12" s="17">
        <v>3.1162739906273201E-2</v>
      </c>
      <c r="K12" s="17">
        <v>1.5778861730802101E-2</v>
      </c>
      <c r="L12" s="17">
        <v>1.43218501620598E-2</v>
      </c>
      <c r="M12" s="17"/>
      <c r="N12" s="17">
        <v>5.0163023679415102E-2</v>
      </c>
      <c r="O12" s="17">
        <v>3.2872089679600001E-2</v>
      </c>
      <c r="P12" s="17">
        <v>4.39815834697182E-2</v>
      </c>
      <c r="Q12" s="17">
        <v>3.3812876081963601E-2</v>
      </c>
      <c r="R12" s="17"/>
      <c r="S12" s="17">
        <v>4.1086310510261299E-2</v>
      </c>
      <c r="T12" s="17">
        <v>4.19078111078105E-2</v>
      </c>
      <c r="U12" s="17">
        <v>2.51086079889857E-2</v>
      </c>
      <c r="V12" s="17">
        <v>1.8303119402407E-2</v>
      </c>
      <c r="W12" s="17">
        <v>3.8097197272745603E-2</v>
      </c>
      <c r="X12" s="17">
        <v>5.4953506701444499E-2</v>
      </c>
      <c r="Y12" s="17">
        <v>5.2251747094265701E-2</v>
      </c>
      <c r="Z12" s="17">
        <v>7.4564663689318203E-2</v>
      </c>
      <c r="AA12" s="17">
        <v>3.64266595601603E-2</v>
      </c>
      <c r="AB12" s="17">
        <v>5.5345758291939502E-2</v>
      </c>
      <c r="AC12" s="17">
        <v>1.9672534190472199E-2</v>
      </c>
      <c r="AD12" s="17">
        <v>2.7360708344483599E-2</v>
      </c>
      <c r="AE12" s="17"/>
      <c r="AF12" s="17">
        <v>4.3523299962391002E-2</v>
      </c>
      <c r="AG12" s="17">
        <v>3.6598260382283601E-2</v>
      </c>
      <c r="AH12" s="17"/>
      <c r="AI12" s="17">
        <v>5.8472408212199803E-2</v>
      </c>
      <c r="AJ12" s="17">
        <v>3.2286973072379398E-2</v>
      </c>
      <c r="AK12" s="17"/>
      <c r="AL12" s="17">
        <v>3.9223171802008197E-2</v>
      </c>
      <c r="AM12" s="17">
        <v>4.0515088944958699E-2</v>
      </c>
      <c r="AN12" s="17"/>
      <c r="AO12" s="17">
        <v>5.2391563488875803E-2</v>
      </c>
      <c r="AP12" s="17">
        <v>3.7161201134683797E-2</v>
      </c>
    </row>
    <row r="13" spans="2:42" x14ac:dyDescent="0.35">
      <c r="B13" s="18" t="s">
        <v>147</v>
      </c>
      <c r="C13" s="17">
        <v>4.5291827546423899E-2</v>
      </c>
      <c r="D13" s="17">
        <v>3.7830424702769698E-2</v>
      </c>
      <c r="E13" s="17">
        <v>5.2904791171011198E-2</v>
      </c>
      <c r="F13" s="17"/>
      <c r="G13" s="17">
        <v>5.5943640240509303E-2</v>
      </c>
      <c r="H13" s="17">
        <v>7.2208928663536495E-2</v>
      </c>
      <c r="I13" s="17">
        <v>7.0721042265839099E-2</v>
      </c>
      <c r="J13" s="17">
        <v>3.5424765882037003E-2</v>
      </c>
      <c r="K13" s="17">
        <v>2.9277886290188099E-2</v>
      </c>
      <c r="L13" s="17">
        <v>1.4215000436812101E-2</v>
      </c>
      <c r="M13" s="17"/>
      <c r="N13" s="17">
        <v>6.0838970709658997E-2</v>
      </c>
      <c r="O13" s="17">
        <v>3.2370726918316398E-2</v>
      </c>
      <c r="P13" s="17">
        <v>5.2247410197193499E-2</v>
      </c>
      <c r="Q13" s="17">
        <v>3.5195703186247901E-2</v>
      </c>
      <c r="R13" s="17"/>
      <c r="S13" s="17">
        <v>4.0190331216525599E-2</v>
      </c>
      <c r="T13" s="17">
        <v>3.1551959719039797E-2</v>
      </c>
      <c r="U13" s="17">
        <v>6.5936014704879406E-2</v>
      </c>
      <c r="V13" s="17">
        <v>5.3819773117713902E-2</v>
      </c>
      <c r="W13" s="17">
        <v>5.15283877769738E-2</v>
      </c>
      <c r="X13" s="17">
        <v>4.9347988721697003E-2</v>
      </c>
      <c r="Y13" s="17">
        <v>4.6680785991649799E-2</v>
      </c>
      <c r="Z13" s="17">
        <v>2.48832787597572E-2</v>
      </c>
      <c r="AA13" s="17">
        <v>4.6033148444733801E-2</v>
      </c>
      <c r="AB13" s="17">
        <v>4.07156341576397E-2</v>
      </c>
      <c r="AC13" s="17">
        <v>4.7557116501413602E-2</v>
      </c>
      <c r="AD13" s="17">
        <v>5.1822504109584402E-2</v>
      </c>
      <c r="AE13" s="17"/>
      <c r="AF13" s="17">
        <v>5.5372195667311601E-2</v>
      </c>
      <c r="AG13" s="17">
        <v>3.2086913054394997E-2</v>
      </c>
      <c r="AH13" s="17"/>
      <c r="AI13" s="17">
        <v>7.4034379433717101E-2</v>
      </c>
      <c r="AJ13" s="17">
        <v>3.2333766039193197E-2</v>
      </c>
      <c r="AK13" s="17"/>
      <c r="AL13" s="17">
        <v>7.4457250814445805E-2</v>
      </c>
      <c r="AM13" s="17">
        <v>4.3075385985804598E-2</v>
      </c>
      <c r="AN13" s="17"/>
      <c r="AO13" s="17">
        <v>7.8533721315884097E-2</v>
      </c>
      <c r="AP13" s="17">
        <v>3.62294161530482E-2</v>
      </c>
    </row>
    <row r="14" spans="2:42" x14ac:dyDescent="0.35">
      <c r="B14" s="18" t="s">
        <v>148</v>
      </c>
      <c r="C14" s="17">
        <v>4.39582650561696E-2</v>
      </c>
      <c r="D14" s="17">
        <v>3.9012307216490003E-2</v>
      </c>
      <c r="E14" s="17">
        <v>4.84893768467985E-2</v>
      </c>
      <c r="F14" s="17"/>
      <c r="G14" s="17">
        <v>5.7128246314812003E-2</v>
      </c>
      <c r="H14" s="17">
        <v>6.1079435466513302E-2</v>
      </c>
      <c r="I14" s="17">
        <v>5.2001903459156999E-2</v>
      </c>
      <c r="J14" s="17">
        <v>6.14563516604631E-2</v>
      </c>
      <c r="K14" s="17">
        <v>2.6509956969522901E-2</v>
      </c>
      <c r="L14" s="17">
        <v>1.20898562002096E-2</v>
      </c>
      <c r="M14" s="17"/>
      <c r="N14" s="17">
        <v>5.0880832027974499E-2</v>
      </c>
      <c r="O14" s="17">
        <v>3.4984176168650398E-2</v>
      </c>
      <c r="P14" s="17">
        <v>4.8693165445761299E-2</v>
      </c>
      <c r="Q14" s="17">
        <v>4.0833670242720201E-2</v>
      </c>
      <c r="R14" s="17"/>
      <c r="S14" s="17">
        <v>5.8745849996619297E-2</v>
      </c>
      <c r="T14" s="17">
        <v>3.3756826487434999E-2</v>
      </c>
      <c r="U14" s="17">
        <v>2.5186844447490399E-2</v>
      </c>
      <c r="V14" s="17">
        <v>3.4221525836310301E-2</v>
      </c>
      <c r="W14" s="17">
        <v>6.3781699548864396E-2</v>
      </c>
      <c r="X14" s="17">
        <v>4.3717583597400002E-2</v>
      </c>
      <c r="Y14" s="17">
        <v>4.75678275258406E-2</v>
      </c>
      <c r="Z14" s="17">
        <v>2.5124634126194902E-2</v>
      </c>
      <c r="AA14" s="17">
        <v>4.5301943879516603E-2</v>
      </c>
      <c r="AB14" s="17">
        <v>3.5013052569239797E-2</v>
      </c>
      <c r="AC14" s="17">
        <v>7.6243269170728906E-2</v>
      </c>
      <c r="AD14" s="17">
        <v>3.6569000011210398E-2</v>
      </c>
      <c r="AE14" s="17"/>
      <c r="AF14" s="17">
        <v>4.2462287740000999E-2</v>
      </c>
      <c r="AG14" s="17">
        <v>4.56190818239125E-2</v>
      </c>
      <c r="AH14" s="17"/>
      <c r="AI14" s="17">
        <v>4.6889293724233998E-2</v>
      </c>
      <c r="AJ14" s="17">
        <v>4.2636863605485402E-2</v>
      </c>
      <c r="AK14" s="17"/>
      <c r="AL14" s="17">
        <v>3.5672507220266797E-2</v>
      </c>
      <c r="AM14" s="17">
        <v>4.4587945546658403E-2</v>
      </c>
      <c r="AN14" s="17"/>
      <c r="AO14" s="17">
        <v>3.9719257729528001E-2</v>
      </c>
      <c r="AP14" s="17">
        <v>4.5113904038713203E-2</v>
      </c>
    </row>
    <row r="15" spans="2:42" x14ac:dyDescent="0.35">
      <c r="B15" s="18" t="s">
        <v>149</v>
      </c>
      <c r="C15" s="17">
        <v>8.0451994562412102E-2</v>
      </c>
      <c r="D15" s="17">
        <v>7.8513371998725795E-2</v>
      </c>
      <c r="E15" s="17">
        <v>8.1590730668188394E-2</v>
      </c>
      <c r="F15" s="17"/>
      <c r="G15" s="17">
        <v>0.103131079649302</v>
      </c>
      <c r="H15" s="17">
        <v>9.1500095147122998E-2</v>
      </c>
      <c r="I15" s="17">
        <v>9.5846725772982602E-2</v>
      </c>
      <c r="J15" s="17">
        <v>9.5077880168854004E-2</v>
      </c>
      <c r="K15" s="17">
        <v>7.5292837866910406E-2</v>
      </c>
      <c r="L15" s="17">
        <v>3.52860395239427E-2</v>
      </c>
      <c r="M15" s="17"/>
      <c r="N15" s="17">
        <v>9.9837146418005507E-2</v>
      </c>
      <c r="O15" s="17">
        <v>8.9301397473160404E-2</v>
      </c>
      <c r="P15" s="17">
        <v>6.1810845514694103E-2</v>
      </c>
      <c r="Q15" s="17">
        <v>6.7801355157898105E-2</v>
      </c>
      <c r="R15" s="17"/>
      <c r="S15" s="17">
        <v>8.0927728679002497E-2</v>
      </c>
      <c r="T15" s="17">
        <v>8.3988081912888701E-2</v>
      </c>
      <c r="U15" s="17">
        <v>0.119104624037431</v>
      </c>
      <c r="V15" s="17">
        <v>7.7858713863099102E-2</v>
      </c>
      <c r="W15" s="17">
        <v>8.4684273973623006E-2</v>
      </c>
      <c r="X15" s="17">
        <v>7.9566353121866398E-2</v>
      </c>
      <c r="Y15" s="17">
        <v>5.7928198375146199E-2</v>
      </c>
      <c r="Z15" s="17">
        <v>4.8553550786940701E-2</v>
      </c>
      <c r="AA15" s="17">
        <v>6.3083438874110206E-2</v>
      </c>
      <c r="AB15" s="17">
        <v>9.7673071089789607E-2</v>
      </c>
      <c r="AC15" s="17">
        <v>6.9354188986508095E-2</v>
      </c>
      <c r="AD15" s="17">
        <v>9.3276349399417299E-2</v>
      </c>
      <c r="AE15" s="17"/>
      <c r="AF15" s="17">
        <v>7.4734760251256693E-2</v>
      </c>
      <c r="AG15" s="17">
        <v>8.8006152006537594E-2</v>
      </c>
      <c r="AH15" s="17"/>
      <c r="AI15" s="17">
        <v>9.8335024705193994E-2</v>
      </c>
      <c r="AJ15" s="17">
        <v>7.2389752718525199E-2</v>
      </c>
      <c r="AK15" s="17"/>
      <c r="AL15" s="17">
        <v>0.108262316044707</v>
      </c>
      <c r="AM15" s="17">
        <v>7.8338534669130697E-2</v>
      </c>
      <c r="AN15" s="17"/>
      <c r="AO15" s="17">
        <v>0.108762123109491</v>
      </c>
      <c r="AP15" s="17">
        <v>7.2734081940698594E-2</v>
      </c>
    </row>
    <row r="16" spans="2:42" x14ac:dyDescent="0.35">
      <c r="B16" s="18" t="s">
        <v>150</v>
      </c>
      <c r="C16" s="17">
        <v>3.81807711031769E-2</v>
      </c>
      <c r="D16" s="17">
        <v>3.8037136701187198E-2</v>
      </c>
      <c r="E16" s="17">
        <v>3.85978180609916E-2</v>
      </c>
      <c r="F16" s="17"/>
      <c r="G16" s="17">
        <v>4.64507443659486E-2</v>
      </c>
      <c r="H16" s="17">
        <v>4.1335941729313097E-2</v>
      </c>
      <c r="I16" s="17">
        <v>4.2512468509871802E-2</v>
      </c>
      <c r="J16" s="17">
        <v>4.41975328394364E-2</v>
      </c>
      <c r="K16" s="17">
        <v>3.4189461629602E-2</v>
      </c>
      <c r="L16" s="17">
        <v>2.4329615511416401E-2</v>
      </c>
      <c r="M16" s="17"/>
      <c r="N16" s="17">
        <v>4.8135249977805598E-2</v>
      </c>
      <c r="O16" s="17">
        <v>3.6739460834374599E-2</v>
      </c>
      <c r="P16" s="17">
        <v>3.9462233314508197E-2</v>
      </c>
      <c r="Q16" s="17">
        <v>2.8308365053178099E-2</v>
      </c>
      <c r="R16" s="17"/>
      <c r="S16" s="17">
        <v>3.3842617151960998E-2</v>
      </c>
      <c r="T16" s="17">
        <v>4.1062058798363797E-2</v>
      </c>
      <c r="U16" s="17">
        <v>2.3494021461063899E-2</v>
      </c>
      <c r="V16" s="17">
        <v>2.1617871468615699E-2</v>
      </c>
      <c r="W16" s="17">
        <v>3.6179075134621798E-2</v>
      </c>
      <c r="X16" s="17">
        <v>6.1067292714661103E-2</v>
      </c>
      <c r="Y16" s="17">
        <v>5.03496611441904E-2</v>
      </c>
      <c r="Z16" s="17">
        <v>2.3117119355645602E-2</v>
      </c>
      <c r="AA16" s="17">
        <v>3.9296568069008997E-2</v>
      </c>
      <c r="AB16" s="17">
        <v>3.8674468744557197E-2</v>
      </c>
      <c r="AC16" s="17">
        <v>5.4538179394706898E-2</v>
      </c>
      <c r="AD16" s="17">
        <v>2.5582237801899801E-2</v>
      </c>
      <c r="AE16" s="17"/>
      <c r="AF16" s="17">
        <v>3.6950325915979298E-2</v>
      </c>
      <c r="AG16" s="17">
        <v>4.01795799507568E-2</v>
      </c>
      <c r="AH16" s="17"/>
      <c r="AI16" s="17">
        <v>5.3233511297432097E-2</v>
      </c>
      <c r="AJ16" s="17">
        <v>3.1394514473828898E-2</v>
      </c>
      <c r="AK16" s="17"/>
      <c r="AL16" s="17">
        <v>4.9487625756000297E-2</v>
      </c>
      <c r="AM16" s="17">
        <v>3.7321500783590103E-2</v>
      </c>
      <c r="AN16" s="17"/>
      <c r="AO16" s="17">
        <v>5.7106971240087401E-2</v>
      </c>
      <c r="AP16" s="17">
        <v>3.3021106827021203E-2</v>
      </c>
    </row>
    <row r="17" spans="2:42" x14ac:dyDescent="0.35">
      <c r="B17" s="18" t="s">
        <v>151</v>
      </c>
      <c r="C17" s="17">
        <v>0.121366448466511</v>
      </c>
      <c r="D17" s="17">
        <v>0.11780445852862401</v>
      </c>
      <c r="E17" s="17">
        <v>0.12450004645865</v>
      </c>
      <c r="F17" s="17"/>
      <c r="G17" s="17">
        <v>0.119613494295001</v>
      </c>
      <c r="H17" s="17">
        <v>0.14704494186276901</v>
      </c>
      <c r="I17" s="17">
        <v>0.12278804244917001</v>
      </c>
      <c r="J17" s="17">
        <v>0.12438247940748701</v>
      </c>
      <c r="K17" s="17">
        <v>0.118813166784125</v>
      </c>
      <c r="L17" s="17">
        <v>9.9653568859977198E-2</v>
      </c>
      <c r="M17" s="17"/>
      <c r="N17" s="17">
        <v>0.12550070014766801</v>
      </c>
      <c r="O17" s="17">
        <v>0.134819469736189</v>
      </c>
      <c r="P17" s="17">
        <v>0.116208143058101</v>
      </c>
      <c r="Q17" s="17">
        <v>0.107765943283261</v>
      </c>
      <c r="R17" s="17"/>
      <c r="S17" s="17">
        <v>0.10676875047422001</v>
      </c>
      <c r="T17" s="17">
        <v>0.10609387582844799</v>
      </c>
      <c r="U17" s="17">
        <v>0.124244285501588</v>
      </c>
      <c r="V17" s="17">
        <v>8.5836940971469405E-2</v>
      </c>
      <c r="W17" s="17">
        <v>0.102372730248932</v>
      </c>
      <c r="X17" s="17">
        <v>0.14304347070078599</v>
      </c>
      <c r="Y17" s="17">
        <v>0.13261950689742399</v>
      </c>
      <c r="Z17" s="17">
        <v>0.154298076770576</v>
      </c>
      <c r="AA17" s="17">
        <v>0.120662712059003</v>
      </c>
      <c r="AB17" s="17">
        <v>0.138694208508302</v>
      </c>
      <c r="AC17" s="17">
        <v>0.14115910776173499</v>
      </c>
      <c r="AD17" s="17">
        <v>0.17791787872305301</v>
      </c>
      <c r="AE17" s="17"/>
      <c r="AF17" s="17">
        <v>0.112205885226696</v>
      </c>
      <c r="AG17" s="17">
        <v>0.13480533723781701</v>
      </c>
      <c r="AH17" s="17"/>
      <c r="AI17" s="17">
        <v>0.12686092614431799</v>
      </c>
      <c r="AJ17" s="17">
        <v>0.118889362229411</v>
      </c>
      <c r="AK17" s="17"/>
      <c r="AL17" s="17">
        <v>0.17956848630050401</v>
      </c>
      <c r="AM17" s="17">
        <v>0.116943354229801</v>
      </c>
      <c r="AN17" s="17"/>
      <c r="AO17" s="17">
        <v>0.13723924058033099</v>
      </c>
      <c r="AP17" s="17">
        <v>0.117039204865573</v>
      </c>
    </row>
    <row r="18" spans="2:42" x14ac:dyDescent="0.35">
      <c r="B18" s="18" t="s">
        <v>152</v>
      </c>
      <c r="C18" s="17">
        <v>0.49844957525370498</v>
      </c>
      <c r="D18" s="17">
        <v>0.47804023011223301</v>
      </c>
      <c r="E18" s="17">
        <v>0.51915363174838702</v>
      </c>
      <c r="F18" s="17"/>
      <c r="G18" s="17">
        <v>0.28721831442928197</v>
      </c>
      <c r="H18" s="17">
        <v>0.290762258744931</v>
      </c>
      <c r="I18" s="17">
        <v>0.409925695575657</v>
      </c>
      <c r="J18" s="17">
        <v>0.52150760885279301</v>
      </c>
      <c r="K18" s="17">
        <v>0.64891862800612699</v>
      </c>
      <c r="L18" s="17">
        <v>0.76195338090597997</v>
      </c>
      <c r="M18" s="17"/>
      <c r="N18" s="17">
        <v>0.39286879949669001</v>
      </c>
      <c r="O18" s="17">
        <v>0.52506944974702596</v>
      </c>
      <c r="P18" s="17">
        <v>0.48458935144639897</v>
      </c>
      <c r="Q18" s="17">
        <v>0.59984601489822897</v>
      </c>
      <c r="R18" s="17"/>
      <c r="S18" s="17">
        <v>0.42528899126214798</v>
      </c>
      <c r="T18" s="17">
        <v>0.55146616807443805</v>
      </c>
      <c r="U18" s="17">
        <v>0.52322637579290998</v>
      </c>
      <c r="V18" s="17">
        <v>0.55861578911527199</v>
      </c>
      <c r="W18" s="17">
        <v>0.50851820438229201</v>
      </c>
      <c r="X18" s="17">
        <v>0.44389057296992102</v>
      </c>
      <c r="Y18" s="17">
        <v>0.48572662332856298</v>
      </c>
      <c r="Z18" s="17">
        <v>0.52385979226007195</v>
      </c>
      <c r="AA18" s="17">
        <v>0.51938602178410498</v>
      </c>
      <c r="AB18" s="17">
        <v>0.47894367335567001</v>
      </c>
      <c r="AC18" s="17">
        <v>0.48934890678123899</v>
      </c>
      <c r="AD18" s="17">
        <v>0.50062477298205699</v>
      </c>
      <c r="AE18" s="17"/>
      <c r="AF18" s="17">
        <v>0.50341798455890896</v>
      </c>
      <c r="AG18" s="17">
        <v>0.49122655265109899</v>
      </c>
      <c r="AH18" s="17"/>
      <c r="AI18" s="17">
        <v>0.33765952186411702</v>
      </c>
      <c r="AJ18" s="17">
        <v>0.57093887299397605</v>
      </c>
      <c r="AK18" s="17"/>
      <c r="AL18" s="17">
        <v>0.33309004762474698</v>
      </c>
      <c r="AM18" s="17">
        <v>0.51101615884527696</v>
      </c>
      <c r="AN18" s="17"/>
      <c r="AO18" s="17">
        <v>0.38036157850518099</v>
      </c>
      <c r="AP18" s="17">
        <v>0.53064274735685102</v>
      </c>
    </row>
    <row r="19" spans="2:42" x14ac:dyDescent="0.35">
      <c r="B19" s="18" t="s">
        <v>75</v>
      </c>
      <c r="C19" s="19">
        <v>2.0202717617622701E-2</v>
      </c>
      <c r="D19" s="19">
        <v>2.0874259862660199E-2</v>
      </c>
      <c r="E19" s="19">
        <v>1.9693561492123202E-2</v>
      </c>
      <c r="F19" s="19"/>
      <c r="G19" s="19">
        <v>2.38444487196121E-2</v>
      </c>
      <c r="H19" s="19">
        <v>1.43990469301745E-2</v>
      </c>
      <c r="I19" s="19">
        <v>2.0615184707221498E-2</v>
      </c>
      <c r="J19" s="19">
        <v>1.3785398887235199E-2</v>
      </c>
      <c r="K19" s="19">
        <v>2.4004971393859799E-2</v>
      </c>
      <c r="L19" s="19">
        <v>2.4837131968979399E-2</v>
      </c>
      <c r="M19" s="19"/>
      <c r="N19" s="19">
        <v>1.3407346789665099E-2</v>
      </c>
      <c r="O19" s="19">
        <v>1.91684624083873E-2</v>
      </c>
      <c r="P19" s="19">
        <v>2.47548886348436E-2</v>
      </c>
      <c r="Q19" s="19">
        <v>2.2021438453105498E-2</v>
      </c>
      <c r="R19" s="19"/>
      <c r="S19" s="19">
        <v>1.36265370871947E-2</v>
      </c>
      <c r="T19" s="19">
        <v>2.5913164479828599E-2</v>
      </c>
      <c r="U19" s="19">
        <v>2.2744317286258399E-2</v>
      </c>
      <c r="V19" s="19">
        <v>1.9306667012043401E-2</v>
      </c>
      <c r="W19" s="19">
        <v>9.3184987997703903E-3</v>
      </c>
      <c r="X19" s="19">
        <v>2.30069455362698E-2</v>
      </c>
      <c r="Y19" s="19">
        <v>2.6615574320727298E-2</v>
      </c>
      <c r="Z19" s="19">
        <v>2.2672972280439199E-2</v>
      </c>
      <c r="AA19" s="19">
        <v>2.50725712408662E-2</v>
      </c>
      <c r="AB19" s="19">
        <v>2.7211394704030799E-2</v>
      </c>
      <c r="AC19" s="19">
        <v>0</v>
      </c>
      <c r="AD19" s="19">
        <v>1.3312772491707E-2</v>
      </c>
      <c r="AE19" s="19"/>
      <c r="AF19" s="19">
        <v>1.5922009789505701E-2</v>
      </c>
      <c r="AG19" s="19">
        <v>2.38584513571432E-2</v>
      </c>
      <c r="AH19" s="19"/>
      <c r="AI19" s="19">
        <v>1.7202511629023899E-2</v>
      </c>
      <c r="AJ19" s="19">
        <v>2.1555306416525099E-2</v>
      </c>
      <c r="AK19" s="19"/>
      <c r="AL19" s="19">
        <v>3.6154091309929699E-3</v>
      </c>
      <c r="AM19" s="19">
        <v>2.1463278781803999E-2</v>
      </c>
      <c r="AN19" s="19"/>
      <c r="AO19" s="19">
        <v>6.4627761817066202E-3</v>
      </c>
      <c r="AP19" s="19">
        <v>2.3948503061638399E-2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7.6150860439403298E-3</v>
      </c>
      <c r="D9" s="17">
        <v>1.04992613986009E-2</v>
      </c>
      <c r="E9" s="17">
        <v>4.24405054449344E-3</v>
      </c>
      <c r="F9" s="17"/>
      <c r="G9" s="17">
        <v>2.5139273922455099E-2</v>
      </c>
      <c r="H9" s="17">
        <v>2.1420926287956301E-2</v>
      </c>
      <c r="I9" s="17">
        <v>2.58183050968352E-3</v>
      </c>
      <c r="J9" s="17">
        <v>0</v>
      </c>
      <c r="K9" s="17">
        <v>0</v>
      </c>
      <c r="L9" s="17">
        <v>0</v>
      </c>
      <c r="M9" s="17"/>
      <c r="N9" s="17">
        <v>2.4267093794254598E-3</v>
      </c>
      <c r="O9" s="17">
        <v>1.6979143699459201E-2</v>
      </c>
      <c r="P9" s="17">
        <v>3.3748144062236102E-3</v>
      </c>
      <c r="Q9" s="17">
        <v>7.3253718118607303E-3</v>
      </c>
      <c r="R9" s="17"/>
      <c r="S9" s="17">
        <v>1.82708415464653E-2</v>
      </c>
      <c r="T9" s="17">
        <v>2.63641319423269E-3</v>
      </c>
      <c r="U9" s="17">
        <v>0</v>
      </c>
      <c r="V9" s="17">
        <v>3.5542905313022499E-3</v>
      </c>
      <c r="W9" s="17">
        <v>4.11779125205283E-3</v>
      </c>
      <c r="X9" s="17">
        <v>8.1501634115788407E-3</v>
      </c>
      <c r="Y9" s="17">
        <v>0</v>
      </c>
      <c r="Z9" s="17">
        <v>2.4172787521682199E-2</v>
      </c>
      <c r="AA9" s="17">
        <v>8.8939319414498095E-3</v>
      </c>
      <c r="AB9" s="17">
        <v>7.0655904103425404E-3</v>
      </c>
      <c r="AC9" s="17">
        <v>7.4413178657616397E-3</v>
      </c>
      <c r="AD9" s="17">
        <v>1.4160213200745699E-2</v>
      </c>
      <c r="AE9" s="17"/>
      <c r="AF9" s="17">
        <v>5.6131630044209402E-3</v>
      </c>
      <c r="AG9" s="17">
        <v>1.0384584155382201E-2</v>
      </c>
      <c r="AH9" s="17"/>
      <c r="AI9" s="17">
        <v>1.2004910474739E-2</v>
      </c>
      <c r="AJ9" s="17">
        <v>5.6360128146986004E-3</v>
      </c>
      <c r="AK9" s="17"/>
      <c r="AL9" s="17">
        <v>1.03540511837077E-2</v>
      </c>
      <c r="AM9" s="17">
        <v>7.4069369588720497E-3</v>
      </c>
      <c r="AN9" s="17"/>
      <c r="AO9" s="17">
        <v>1.9771678099628799E-3</v>
      </c>
      <c r="AP9" s="17">
        <v>9.1520963837500805E-3</v>
      </c>
    </row>
    <row r="10" spans="2:42" x14ac:dyDescent="0.35">
      <c r="B10" s="18" t="s">
        <v>144</v>
      </c>
      <c r="C10" s="17">
        <v>1.10002194502036E-2</v>
      </c>
      <c r="D10" s="17">
        <v>1.50241190715574E-2</v>
      </c>
      <c r="E10" s="17">
        <v>7.1514267510696498E-3</v>
      </c>
      <c r="F10" s="17"/>
      <c r="G10" s="17">
        <v>1.6678272381652599E-2</v>
      </c>
      <c r="H10" s="17">
        <v>2.1083325989978498E-2</v>
      </c>
      <c r="I10" s="17">
        <v>1.9304449059915799E-2</v>
      </c>
      <c r="J10" s="17">
        <v>1.04796279637816E-2</v>
      </c>
      <c r="K10" s="17">
        <v>0</v>
      </c>
      <c r="L10" s="17">
        <v>0</v>
      </c>
      <c r="M10" s="17"/>
      <c r="N10" s="17">
        <v>1.40809484216846E-2</v>
      </c>
      <c r="O10" s="17">
        <v>3.0115020270235098E-3</v>
      </c>
      <c r="P10" s="17">
        <v>2.2995073285940301E-2</v>
      </c>
      <c r="Q10" s="17">
        <v>5.5618448751016099E-3</v>
      </c>
      <c r="R10" s="17"/>
      <c r="S10" s="17">
        <v>3.4543120033076899E-2</v>
      </c>
      <c r="T10" s="17">
        <v>2.40304782930119E-3</v>
      </c>
      <c r="U10" s="17">
        <v>3.9951086248095303E-3</v>
      </c>
      <c r="V10" s="17">
        <v>1.7341326969314098E-2</v>
      </c>
      <c r="W10" s="17">
        <v>5.9904946948587598E-3</v>
      </c>
      <c r="X10" s="17">
        <v>1.38345337527515E-2</v>
      </c>
      <c r="Y10" s="17">
        <v>7.9127228709656907E-3</v>
      </c>
      <c r="Z10" s="17">
        <v>0</v>
      </c>
      <c r="AA10" s="17">
        <v>1.52102808523332E-2</v>
      </c>
      <c r="AB10" s="17">
        <v>0</v>
      </c>
      <c r="AC10" s="17">
        <v>0</v>
      </c>
      <c r="AD10" s="17">
        <v>0</v>
      </c>
      <c r="AE10" s="17"/>
      <c r="AF10" s="17">
        <v>1.32152895159051E-2</v>
      </c>
      <c r="AG10" s="17">
        <v>8.1078344907457994E-3</v>
      </c>
      <c r="AH10" s="17"/>
      <c r="AI10" s="17">
        <v>1.33000960631212E-2</v>
      </c>
      <c r="AJ10" s="17">
        <v>9.9633615286770505E-3</v>
      </c>
      <c r="AK10" s="17"/>
      <c r="AL10" s="17">
        <v>4.5743687615786002E-3</v>
      </c>
      <c r="AM10" s="17">
        <v>1.14885553264814E-2</v>
      </c>
      <c r="AN10" s="17"/>
      <c r="AO10" s="17">
        <v>4.6895196793376396E-3</v>
      </c>
      <c r="AP10" s="17">
        <v>1.2720643620387599E-2</v>
      </c>
    </row>
    <row r="11" spans="2:42" x14ac:dyDescent="0.35">
      <c r="B11" s="18" t="s">
        <v>145</v>
      </c>
      <c r="C11" s="17">
        <v>2.3202876646480099E-2</v>
      </c>
      <c r="D11" s="17">
        <v>2.4748101143826199E-2</v>
      </c>
      <c r="E11" s="17">
        <v>2.1235738002425598E-2</v>
      </c>
      <c r="F11" s="17"/>
      <c r="G11" s="17">
        <v>4.3199723632497702E-2</v>
      </c>
      <c r="H11" s="17">
        <v>5.6771079736952897E-2</v>
      </c>
      <c r="I11" s="17">
        <v>2.7464378290484901E-2</v>
      </c>
      <c r="J11" s="17">
        <v>1.32486159695162E-2</v>
      </c>
      <c r="K11" s="17">
        <v>3.8292289521667001E-3</v>
      </c>
      <c r="L11" s="17">
        <v>0</v>
      </c>
      <c r="M11" s="17"/>
      <c r="N11" s="17">
        <v>2.6981283140733101E-2</v>
      </c>
      <c r="O11" s="17">
        <v>1.8728066295130699E-2</v>
      </c>
      <c r="P11" s="17">
        <v>2.4883001705991101E-2</v>
      </c>
      <c r="Q11" s="17">
        <v>2.1087490829696801E-2</v>
      </c>
      <c r="R11" s="17"/>
      <c r="S11" s="17">
        <v>4.0283028673560803E-2</v>
      </c>
      <c r="T11" s="17">
        <v>1.65089766429239E-2</v>
      </c>
      <c r="U11" s="17">
        <v>2.2345762770840098E-2</v>
      </c>
      <c r="V11" s="17">
        <v>2.3822305095033101E-2</v>
      </c>
      <c r="W11" s="17">
        <v>1.7456063911801999E-2</v>
      </c>
      <c r="X11" s="17">
        <v>3.2514589450739602E-2</v>
      </c>
      <c r="Y11" s="17">
        <v>1.9732824668534901E-2</v>
      </c>
      <c r="Z11" s="17">
        <v>2.40267803720388E-2</v>
      </c>
      <c r="AA11" s="17">
        <v>1.11893001715857E-2</v>
      </c>
      <c r="AB11" s="17">
        <v>1.9864141874703398E-2</v>
      </c>
      <c r="AC11" s="17">
        <v>7.4534963220747102E-3</v>
      </c>
      <c r="AD11" s="17">
        <v>4.6925602685002697E-2</v>
      </c>
      <c r="AE11" s="17"/>
      <c r="AF11" s="17">
        <v>2.43154858457642E-2</v>
      </c>
      <c r="AG11" s="17">
        <v>2.1906563026829799E-2</v>
      </c>
      <c r="AH11" s="17"/>
      <c r="AI11" s="17">
        <v>2.8212393525748398E-2</v>
      </c>
      <c r="AJ11" s="17">
        <v>2.0944426245220998E-2</v>
      </c>
      <c r="AK11" s="17"/>
      <c r="AL11" s="17">
        <v>3.8236167808009397E-2</v>
      </c>
      <c r="AM11" s="17">
        <v>2.20604138398512E-2</v>
      </c>
      <c r="AN11" s="17"/>
      <c r="AO11" s="17">
        <v>3.0186800735197299E-2</v>
      </c>
      <c r="AP11" s="17">
        <v>2.1298917934891599E-2</v>
      </c>
    </row>
    <row r="12" spans="2:42" x14ac:dyDescent="0.35">
      <c r="B12" s="18" t="s">
        <v>146</v>
      </c>
      <c r="C12" s="17">
        <v>2.2320147669325802E-2</v>
      </c>
      <c r="D12" s="17">
        <v>2.4202703851208301E-2</v>
      </c>
      <c r="E12" s="17">
        <v>2.0644026491159699E-2</v>
      </c>
      <c r="F12" s="17"/>
      <c r="G12" s="17">
        <v>3.6429041422457703E-2</v>
      </c>
      <c r="H12" s="17">
        <v>4.8029091265493998E-2</v>
      </c>
      <c r="I12" s="17">
        <v>2.8609084081933502E-2</v>
      </c>
      <c r="J12" s="17">
        <v>9.4758379243657098E-3</v>
      </c>
      <c r="K12" s="17">
        <v>1.2169447663550201E-2</v>
      </c>
      <c r="L12" s="17">
        <v>3.9899912180319996E-3</v>
      </c>
      <c r="M12" s="17"/>
      <c r="N12" s="17">
        <v>3.5507151378749699E-2</v>
      </c>
      <c r="O12" s="17">
        <v>1.54108706305139E-2</v>
      </c>
      <c r="P12" s="17">
        <v>2.23697989821963E-2</v>
      </c>
      <c r="Q12" s="17">
        <v>1.5508528227725599E-2</v>
      </c>
      <c r="R12" s="17"/>
      <c r="S12" s="17">
        <v>3.7174464781032798E-2</v>
      </c>
      <c r="T12" s="17">
        <v>1.8216909291135799E-2</v>
      </c>
      <c r="U12" s="17">
        <v>8.9006490593154207E-3</v>
      </c>
      <c r="V12" s="17">
        <v>1.38354271862239E-2</v>
      </c>
      <c r="W12" s="17">
        <v>2.67023682727341E-2</v>
      </c>
      <c r="X12" s="17">
        <v>1.7654023297198899E-2</v>
      </c>
      <c r="Y12" s="17">
        <v>1.6999167445289801E-2</v>
      </c>
      <c r="Z12" s="17">
        <v>4.88004897813289E-2</v>
      </c>
      <c r="AA12" s="17">
        <v>2.22737694896568E-2</v>
      </c>
      <c r="AB12" s="17">
        <v>2.7269573621959701E-2</v>
      </c>
      <c r="AC12" s="17">
        <v>1.1624290125996301E-2</v>
      </c>
      <c r="AD12" s="17">
        <v>1.79536792863958E-2</v>
      </c>
      <c r="AE12" s="17"/>
      <c r="AF12" s="17">
        <v>1.9809936923551701E-2</v>
      </c>
      <c r="AG12" s="17">
        <v>2.5905891166730401E-2</v>
      </c>
      <c r="AH12" s="17"/>
      <c r="AI12" s="17">
        <v>3.24666109189755E-2</v>
      </c>
      <c r="AJ12" s="17">
        <v>1.7745797577330601E-2</v>
      </c>
      <c r="AK12" s="17"/>
      <c r="AL12" s="17">
        <v>2.5845158229252301E-2</v>
      </c>
      <c r="AM12" s="17">
        <v>2.2052262652371198E-2</v>
      </c>
      <c r="AN12" s="17"/>
      <c r="AO12" s="17">
        <v>3.4799178280194298E-2</v>
      </c>
      <c r="AP12" s="17">
        <v>1.8918111973931201E-2</v>
      </c>
    </row>
    <row r="13" spans="2:42" x14ac:dyDescent="0.35">
      <c r="B13" s="18" t="s">
        <v>147</v>
      </c>
      <c r="C13" s="17">
        <v>5.4514254616145397E-2</v>
      </c>
      <c r="D13" s="17">
        <v>6.0685908026462898E-2</v>
      </c>
      <c r="E13" s="17">
        <v>4.8271060243680601E-2</v>
      </c>
      <c r="F13" s="17"/>
      <c r="G13" s="17">
        <v>0.10641488564382599</v>
      </c>
      <c r="H13" s="17">
        <v>9.5781343881186407E-2</v>
      </c>
      <c r="I13" s="17">
        <v>5.7264577703577402E-2</v>
      </c>
      <c r="J13" s="17">
        <v>4.1346230519483898E-2</v>
      </c>
      <c r="K13" s="17">
        <v>3.84062129869122E-2</v>
      </c>
      <c r="L13" s="17">
        <v>5.3208112527080203E-3</v>
      </c>
      <c r="M13" s="17"/>
      <c r="N13" s="17">
        <v>9.0445800653454603E-2</v>
      </c>
      <c r="O13" s="17">
        <v>5.4531714481150101E-2</v>
      </c>
      <c r="P13" s="17">
        <v>4.4073840558722301E-2</v>
      </c>
      <c r="Q13" s="17">
        <v>2.4215764906987999E-2</v>
      </c>
      <c r="R13" s="17"/>
      <c r="S13" s="17">
        <v>6.8281444582427006E-2</v>
      </c>
      <c r="T13" s="17">
        <v>4.4952899048808802E-2</v>
      </c>
      <c r="U13" s="17">
        <v>4.35760036806652E-2</v>
      </c>
      <c r="V13" s="17">
        <v>2.8762334845014399E-2</v>
      </c>
      <c r="W13" s="17">
        <v>4.8227083742622502E-2</v>
      </c>
      <c r="X13" s="17">
        <v>5.0103917605660298E-2</v>
      </c>
      <c r="Y13" s="17">
        <v>6.0437690315973798E-2</v>
      </c>
      <c r="Z13" s="17">
        <v>2.7287148466485799E-2</v>
      </c>
      <c r="AA13" s="17">
        <v>7.9340442862869995E-2</v>
      </c>
      <c r="AB13" s="17">
        <v>6.6764488103038394E-2</v>
      </c>
      <c r="AC13" s="17">
        <v>4.0991891565666003E-2</v>
      </c>
      <c r="AD13" s="17">
        <v>8.1286314070948204E-2</v>
      </c>
      <c r="AE13" s="17"/>
      <c r="AF13" s="17">
        <v>5.5277563548759602E-2</v>
      </c>
      <c r="AG13" s="17">
        <v>5.3966614844711699E-2</v>
      </c>
      <c r="AH13" s="17"/>
      <c r="AI13" s="17">
        <v>7.8704525308563505E-2</v>
      </c>
      <c r="AJ13" s="17">
        <v>4.3608507042371701E-2</v>
      </c>
      <c r="AK13" s="17"/>
      <c r="AL13" s="17">
        <v>4.2348253261794901E-2</v>
      </c>
      <c r="AM13" s="17">
        <v>5.5438816237642498E-2</v>
      </c>
      <c r="AN13" s="17"/>
      <c r="AO13" s="17">
        <v>6.3499611144980303E-2</v>
      </c>
      <c r="AP13" s="17">
        <v>5.2064665012581203E-2</v>
      </c>
    </row>
    <row r="14" spans="2:42" x14ac:dyDescent="0.35">
      <c r="B14" s="18" t="s">
        <v>148</v>
      </c>
      <c r="C14" s="17">
        <v>0.13908301644273399</v>
      </c>
      <c r="D14" s="17">
        <v>0.162812107164509</v>
      </c>
      <c r="E14" s="17">
        <v>0.116308256217309</v>
      </c>
      <c r="F14" s="17"/>
      <c r="G14" s="17">
        <v>0.15960470370006599</v>
      </c>
      <c r="H14" s="17">
        <v>0.171782310772394</v>
      </c>
      <c r="I14" s="17">
        <v>0.16931732577771999</v>
      </c>
      <c r="J14" s="17">
        <v>0.149586814388428</v>
      </c>
      <c r="K14" s="17">
        <v>0.12860815243273899</v>
      </c>
      <c r="L14" s="17">
        <v>7.2493162313324103E-2</v>
      </c>
      <c r="M14" s="17"/>
      <c r="N14" s="17">
        <v>0.18876132536705501</v>
      </c>
      <c r="O14" s="17">
        <v>0.14319055470289599</v>
      </c>
      <c r="P14" s="17">
        <v>0.13099655395144499</v>
      </c>
      <c r="Q14" s="17">
        <v>9.0134606943150203E-2</v>
      </c>
      <c r="R14" s="17"/>
      <c r="S14" s="17">
        <v>0.17515868652341199</v>
      </c>
      <c r="T14" s="17">
        <v>0.115117225984273</v>
      </c>
      <c r="U14" s="17">
        <v>7.9478484593403106E-2</v>
      </c>
      <c r="V14" s="17">
        <v>0.12023106821438199</v>
      </c>
      <c r="W14" s="17">
        <v>0.115097698038582</v>
      </c>
      <c r="X14" s="17">
        <v>0.12668131157683599</v>
      </c>
      <c r="Y14" s="17">
        <v>0.14916976950773</v>
      </c>
      <c r="Z14" s="17">
        <v>0.15104493743685199</v>
      </c>
      <c r="AA14" s="17">
        <v>0.12781616275888699</v>
      </c>
      <c r="AB14" s="17">
        <v>0.20617994672023099</v>
      </c>
      <c r="AC14" s="17">
        <v>0.142225437768912</v>
      </c>
      <c r="AD14" s="17">
        <v>0.17559046129157699</v>
      </c>
      <c r="AE14" s="17"/>
      <c r="AF14" s="17">
        <v>0.145206438726908</v>
      </c>
      <c r="AG14" s="17">
        <v>0.130546263847827</v>
      </c>
      <c r="AH14" s="17"/>
      <c r="AI14" s="17">
        <v>0.18139909637780999</v>
      </c>
      <c r="AJ14" s="17">
        <v>0.120005574443368</v>
      </c>
      <c r="AK14" s="17"/>
      <c r="AL14" s="17">
        <v>0.17117678189055299</v>
      </c>
      <c r="AM14" s="17">
        <v>0.136644033990067</v>
      </c>
      <c r="AN14" s="17"/>
      <c r="AO14" s="17">
        <v>0.15661794322426401</v>
      </c>
      <c r="AP14" s="17">
        <v>0.13430264137298001</v>
      </c>
    </row>
    <row r="15" spans="2:42" x14ac:dyDescent="0.35">
      <c r="B15" s="18" t="s">
        <v>149</v>
      </c>
      <c r="C15" s="17">
        <v>0.255926702992817</v>
      </c>
      <c r="D15" s="17">
        <v>0.24683898316535599</v>
      </c>
      <c r="E15" s="17">
        <v>0.26456669968916002</v>
      </c>
      <c r="F15" s="17"/>
      <c r="G15" s="17">
        <v>0.30907502465922598</v>
      </c>
      <c r="H15" s="17">
        <v>0.25474075278237601</v>
      </c>
      <c r="I15" s="17">
        <v>0.31959963540506803</v>
      </c>
      <c r="J15" s="17">
        <v>0.273033491125515</v>
      </c>
      <c r="K15" s="17">
        <v>0.23080154910857201</v>
      </c>
      <c r="L15" s="17">
        <v>0.172438245306657</v>
      </c>
      <c r="M15" s="17"/>
      <c r="N15" s="17">
        <v>0.28580568801957801</v>
      </c>
      <c r="O15" s="17">
        <v>0.26107684898530897</v>
      </c>
      <c r="P15" s="17">
        <v>0.25722793886935202</v>
      </c>
      <c r="Q15" s="17">
        <v>0.216522258295896</v>
      </c>
      <c r="R15" s="17"/>
      <c r="S15" s="17">
        <v>0.279199549873205</v>
      </c>
      <c r="T15" s="17">
        <v>0.278147355916879</v>
      </c>
      <c r="U15" s="17">
        <v>0.23681773882305501</v>
      </c>
      <c r="V15" s="17">
        <v>0.221388246515904</v>
      </c>
      <c r="W15" s="17">
        <v>0.28060542550013801</v>
      </c>
      <c r="X15" s="17">
        <v>0.26835785001742701</v>
      </c>
      <c r="Y15" s="17">
        <v>0.24236886284209799</v>
      </c>
      <c r="Z15" s="17">
        <v>0.182296420187817</v>
      </c>
      <c r="AA15" s="17">
        <v>0.28870932499183199</v>
      </c>
      <c r="AB15" s="17">
        <v>0.23988004475577099</v>
      </c>
      <c r="AC15" s="17">
        <v>0.234223447713308</v>
      </c>
      <c r="AD15" s="17">
        <v>0.20880220946869901</v>
      </c>
      <c r="AE15" s="17"/>
      <c r="AF15" s="17">
        <v>0.247478366866481</v>
      </c>
      <c r="AG15" s="17">
        <v>0.26872067115956899</v>
      </c>
      <c r="AH15" s="17"/>
      <c r="AI15" s="17">
        <v>0.26151600293087401</v>
      </c>
      <c r="AJ15" s="17">
        <v>0.25340686784861299</v>
      </c>
      <c r="AK15" s="17"/>
      <c r="AL15" s="17">
        <v>0.28323321924914202</v>
      </c>
      <c r="AM15" s="17">
        <v>0.25385153004058297</v>
      </c>
      <c r="AN15" s="17"/>
      <c r="AO15" s="17">
        <v>0.25745798066338499</v>
      </c>
      <c r="AP15" s="17">
        <v>0.25550924578341699</v>
      </c>
    </row>
    <row r="16" spans="2:42" x14ac:dyDescent="0.35">
      <c r="B16" s="18" t="s">
        <v>150</v>
      </c>
      <c r="C16" s="17">
        <v>0.104455768888002</v>
      </c>
      <c r="D16" s="17">
        <v>9.45754958337644E-2</v>
      </c>
      <c r="E16" s="17">
        <v>0.114859230468265</v>
      </c>
      <c r="F16" s="17"/>
      <c r="G16" s="17">
        <v>0.118701060276402</v>
      </c>
      <c r="H16" s="17">
        <v>9.8440851436151694E-2</v>
      </c>
      <c r="I16" s="17">
        <v>0.13334525483836701</v>
      </c>
      <c r="J16" s="17">
        <v>9.1614742489629405E-2</v>
      </c>
      <c r="K16" s="17">
        <v>8.6916128853366498E-2</v>
      </c>
      <c r="L16" s="17">
        <v>9.8516816116543296E-2</v>
      </c>
      <c r="M16" s="17"/>
      <c r="N16" s="17">
        <v>0.10053899656403401</v>
      </c>
      <c r="O16" s="17">
        <v>0.11202721004920201</v>
      </c>
      <c r="P16" s="17">
        <v>0.100680328328519</v>
      </c>
      <c r="Q16" s="17">
        <v>0.104310762001142</v>
      </c>
      <c r="R16" s="17"/>
      <c r="S16" s="17">
        <v>8.9122878273066794E-2</v>
      </c>
      <c r="T16" s="17">
        <v>0.13275811253175299</v>
      </c>
      <c r="U16" s="17">
        <v>0.111301216158919</v>
      </c>
      <c r="V16" s="17">
        <v>0.13543192828815401</v>
      </c>
      <c r="W16" s="17">
        <v>0.121675102386995</v>
      </c>
      <c r="X16" s="17">
        <v>0.113255382564125</v>
      </c>
      <c r="Y16" s="17">
        <v>0.112901972088158</v>
      </c>
      <c r="Z16" s="17">
        <v>8.1763762389947994E-2</v>
      </c>
      <c r="AA16" s="17">
        <v>8.9172757711195497E-2</v>
      </c>
      <c r="AB16" s="17">
        <v>8.0561054125505793E-2</v>
      </c>
      <c r="AC16" s="17">
        <v>6.6503031108043398E-2</v>
      </c>
      <c r="AD16" s="17">
        <v>7.3805901441432994E-2</v>
      </c>
      <c r="AE16" s="17"/>
      <c r="AF16" s="17">
        <v>0.10062189215357201</v>
      </c>
      <c r="AG16" s="17">
        <v>0.11055529016356801</v>
      </c>
      <c r="AH16" s="17"/>
      <c r="AI16" s="17">
        <v>8.7000708247245095E-2</v>
      </c>
      <c r="AJ16" s="17">
        <v>0.112325068394959</v>
      </c>
      <c r="AK16" s="17"/>
      <c r="AL16" s="17">
        <v>8.5338562633815604E-2</v>
      </c>
      <c r="AM16" s="17">
        <v>0.105908590953203</v>
      </c>
      <c r="AN16" s="17"/>
      <c r="AO16" s="17">
        <v>0.10568207873407801</v>
      </c>
      <c r="AP16" s="17">
        <v>0.10412145206484</v>
      </c>
    </row>
    <row r="17" spans="2:42" x14ac:dyDescent="0.35">
      <c r="B17" s="18" t="s">
        <v>151</v>
      </c>
      <c r="C17" s="17">
        <v>0.165788503262322</v>
      </c>
      <c r="D17" s="17">
        <v>0.14272808321396099</v>
      </c>
      <c r="E17" s="17">
        <v>0.18825056623535599</v>
      </c>
      <c r="F17" s="17"/>
      <c r="G17" s="17">
        <v>9.1465605019127205E-2</v>
      </c>
      <c r="H17" s="17">
        <v>0.14184752175884699</v>
      </c>
      <c r="I17" s="17">
        <v>0.14753649576531799</v>
      </c>
      <c r="J17" s="17">
        <v>0.18706327372525999</v>
      </c>
      <c r="K17" s="17">
        <v>0.18573171092162799</v>
      </c>
      <c r="L17" s="17">
        <v>0.21928605060800099</v>
      </c>
      <c r="M17" s="17"/>
      <c r="N17" s="17">
        <v>0.11874700563655299</v>
      </c>
      <c r="O17" s="17">
        <v>0.177643194223639</v>
      </c>
      <c r="P17" s="17">
        <v>0.17008434863993599</v>
      </c>
      <c r="Q17" s="17">
        <v>0.198902948801674</v>
      </c>
      <c r="R17" s="17"/>
      <c r="S17" s="17">
        <v>0.136884222729449</v>
      </c>
      <c r="T17" s="17">
        <v>0.15965623836359699</v>
      </c>
      <c r="U17" s="17">
        <v>0.21804280892304401</v>
      </c>
      <c r="V17" s="17">
        <v>0.144083333954513</v>
      </c>
      <c r="W17" s="17">
        <v>0.194696148551568</v>
      </c>
      <c r="X17" s="17">
        <v>0.15497678951982599</v>
      </c>
      <c r="Y17" s="17">
        <v>0.14551549202007399</v>
      </c>
      <c r="Z17" s="17">
        <v>0.20605891012355401</v>
      </c>
      <c r="AA17" s="17">
        <v>0.16490273682200299</v>
      </c>
      <c r="AB17" s="17">
        <v>0.14269059824214</v>
      </c>
      <c r="AC17" s="17">
        <v>0.23030905034889901</v>
      </c>
      <c r="AD17" s="17">
        <v>0.18372732513169901</v>
      </c>
      <c r="AE17" s="17"/>
      <c r="AF17" s="17">
        <v>0.17417739513899799</v>
      </c>
      <c r="AG17" s="17">
        <v>0.15489693089091999</v>
      </c>
      <c r="AH17" s="17"/>
      <c r="AI17" s="17">
        <v>0.132400658684863</v>
      </c>
      <c r="AJ17" s="17">
        <v>0.18084081125936699</v>
      </c>
      <c r="AK17" s="17"/>
      <c r="AL17" s="17">
        <v>0.17194898600839501</v>
      </c>
      <c r="AM17" s="17">
        <v>0.165320334161315</v>
      </c>
      <c r="AN17" s="17"/>
      <c r="AO17" s="17">
        <v>0.158646798702755</v>
      </c>
      <c r="AP17" s="17">
        <v>0.167735476115842</v>
      </c>
    </row>
    <row r="18" spans="2:42" x14ac:dyDescent="0.35">
      <c r="B18" s="18" t="s">
        <v>152</v>
      </c>
      <c r="C18" s="17">
        <v>0.20449378710434701</v>
      </c>
      <c r="D18" s="17">
        <v>0.202363927073057</v>
      </c>
      <c r="E18" s="17">
        <v>0.20661395130388499</v>
      </c>
      <c r="F18" s="17"/>
      <c r="G18" s="17">
        <v>6.4436072031931899E-2</v>
      </c>
      <c r="H18" s="17">
        <v>8.5499318015896705E-2</v>
      </c>
      <c r="I18" s="17">
        <v>8.8309228113733998E-2</v>
      </c>
      <c r="J18" s="17">
        <v>0.211631935719446</v>
      </c>
      <c r="K18" s="17">
        <v>0.29710680267886902</v>
      </c>
      <c r="L18" s="17">
        <v>0.42215601537244202</v>
      </c>
      <c r="M18" s="17"/>
      <c r="N18" s="17">
        <v>0.12689917230596401</v>
      </c>
      <c r="O18" s="17">
        <v>0.190133348489335</v>
      </c>
      <c r="P18" s="17">
        <v>0.214735215129678</v>
      </c>
      <c r="Q18" s="17">
        <v>0.29692580716049499</v>
      </c>
      <c r="R18" s="17"/>
      <c r="S18" s="17">
        <v>0.109163937715284</v>
      </c>
      <c r="T18" s="17">
        <v>0.21372710684947899</v>
      </c>
      <c r="U18" s="17">
        <v>0.26250194692456502</v>
      </c>
      <c r="V18" s="17">
        <v>0.27247777031141701</v>
      </c>
      <c r="W18" s="17">
        <v>0.175835386859376</v>
      </c>
      <c r="X18" s="17">
        <v>0.20303297707123799</v>
      </c>
      <c r="Y18" s="17">
        <v>0.22599021795302901</v>
      </c>
      <c r="Z18" s="17">
        <v>0.24717664724596999</v>
      </c>
      <c r="AA18" s="17">
        <v>0.19001191769164399</v>
      </c>
      <c r="AB18" s="17">
        <v>0.206482052931663</v>
      </c>
      <c r="AC18" s="17">
        <v>0.246638776643782</v>
      </c>
      <c r="AD18" s="17">
        <v>0.184435520931793</v>
      </c>
      <c r="AE18" s="17"/>
      <c r="AF18" s="17">
        <v>0.20412605571319101</v>
      </c>
      <c r="AG18" s="17">
        <v>0.20375861332329101</v>
      </c>
      <c r="AH18" s="17"/>
      <c r="AI18" s="17">
        <v>0.162085211027238</v>
      </c>
      <c r="AJ18" s="17">
        <v>0.223612929322342</v>
      </c>
      <c r="AK18" s="17"/>
      <c r="AL18" s="17">
        <v>0.158358187624488</v>
      </c>
      <c r="AM18" s="17">
        <v>0.20799988606171699</v>
      </c>
      <c r="AN18" s="17"/>
      <c r="AO18" s="17">
        <v>0.175110180136342</v>
      </c>
      <c r="AP18" s="17">
        <v>0.21250435161706999</v>
      </c>
    </row>
    <row r="19" spans="2:42" x14ac:dyDescent="0.35">
      <c r="B19" s="18" t="s">
        <v>75</v>
      </c>
      <c r="C19" s="19">
        <v>1.1599636883682801E-2</v>
      </c>
      <c r="D19" s="19">
        <v>1.55213100576961E-2</v>
      </c>
      <c r="E19" s="19">
        <v>7.8549940531958701E-3</v>
      </c>
      <c r="F19" s="19"/>
      <c r="G19" s="19">
        <v>2.8856337310358401E-2</v>
      </c>
      <c r="H19" s="19">
        <v>4.6034780727661796E-3</v>
      </c>
      <c r="I19" s="19">
        <v>6.6677404541970802E-3</v>
      </c>
      <c r="J19" s="19">
        <v>1.25194301745742E-2</v>
      </c>
      <c r="K19" s="19">
        <v>1.64307664021968E-2</v>
      </c>
      <c r="L19" s="19">
        <v>5.7989078122928604E-3</v>
      </c>
      <c r="M19" s="19"/>
      <c r="N19" s="19">
        <v>9.8059191327690004E-3</v>
      </c>
      <c r="O19" s="19">
        <v>7.2675464163421402E-3</v>
      </c>
      <c r="P19" s="19">
        <v>8.5790861419968792E-3</v>
      </c>
      <c r="Q19" s="19">
        <v>1.9504616146270502E-2</v>
      </c>
      <c r="R19" s="19"/>
      <c r="S19" s="19">
        <v>1.19178252690211E-2</v>
      </c>
      <c r="T19" s="19">
        <v>1.5875714347617999E-2</v>
      </c>
      <c r="U19" s="19">
        <v>1.30402804413832E-2</v>
      </c>
      <c r="V19" s="19">
        <v>1.9071968088742002E-2</v>
      </c>
      <c r="W19" s="19">
        <v>9.5964367892713408E-3</v>
      </c>
      <c r="X19" s="19">
        <v>1.1438461732620499E-2</v>
      </c>
      <c r="Y19" s="19">
        <v>1.8971280288146802E-2</v>
      </c>
      <c r="Z19" s="19">
        <v>7.3721164743234596E-3</v>
      </c>
      <c r="AA19" s="19">
        <v>2.4793747065431598E-3</v>
      </c>
      <c r="AB19" s="19">
        <v>3.2425092146459002E-3</v>
      </c>
      <c r="AC19" s="19">
        <v>1.25892605375581E-2</v>
      </c>
      <c r="AD19" s="19">
        <v>1.3312772491707E-2</v>
      </c>
      <c r="AE19" s="19"/>
      <c r="AF19" s="19">
        <v>1.01584125624472E-2</v>
      </c>
      <c r="AG19" s="19">
        <v>1.1250742930424299E-2</v>
      </c>
      <c r="AH19" s="19"/>
      <c r="AI19" s="19">
        <v>1.09097864408223E-2</v>
      </c>
      <c r="AJ19" s="19">
        <v>1.1910643523052499E-2</v>
      </c>
      <c r="AK19" s="19"/>
      <c r="AL19" s="19">
        <v>8.5862633492638698E-3</v>
      </c>
      <c r="AM19" s="19">
        <v>1.18286397778969E-2</v>
      </c>
      <c r="AN19" s="19"/>
      <c r="AO19" s="19">
        <v>1.1332740889503701E-2</v>
      </c>
      <c r="AP19" s="19">
        <v>1.16723981203099E-2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153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180</v>
      </c>
      <c r="D6" s="20" t="s">
        <v>181</v>
      </c>
      <c r="E6" s="20" t="s">
        <v>182</v>
      </c>
      <c r="F6" s="20" t="s">
        <v>183</v>
      </c>
      <c r="G6" s="20" t="s">
        <v>184</v>
      </c>
      <c r="H6" s="20" t="s">
        <v>185</v>
      </c>
      <c r="I6" s="20" t="s">
        <v>186</v>
      </c>
    </row>
    <row r="7" spans="2:10" x14ac:dyDescent="0.35">
      <c r="B7" s="18" t="s">
        <v>143</v>
      </c>
      <c r="C7" s="17">
        <v>0.21694203185135899</v>
      </c>
      <c r="D7" s="17">
        <v>0.18170674254194799</v>
      </c>
      <c r="E7" s="17">
        <v>0.232556430890827</v>
      </c>
      <c r="F7" s="17">
        <v>4.4331991970519097E-2</v>
      </c>
      <c r="G7" s="17">
        <v>2.6506243249442701E-2</v>
      </c>
      <c r="H7" s="17">
        <v>4.5188552760266898E-2</v>
      </c>
      <c r="I7" s="17">
        <v>0.132039536802422</v>
      </c>
    </row>
    <row r="8" spans="2:10" x14ac:dyDescent="0.35">
      <c r="B8" s="18" t="s">
        <v>144</v>
      </c>
      <c r="C8" s="17">
        <v>0.23346122546560499</v>
      </c>
      <c r="D8" s="17">
        <v>0.10088725091511901</v>
      </c>
      <c r="E8" s="17">
        <v>0.102332956140284</v>
      </c>
      <c r="F8" s="17">
        <v>4.9094393814131901E-2</v>
      </c>
      <c r="G8" s="17">
        <v>4.1690819483555103E-2</v>
      </c>
      <c r="H8" s="17">
        <v>4.3487056100922503E-2</v>
      </c>
      <c r="I8" s="17">
        <v>6.2322539870022703E-2</v>
      </c>
    </row>
    <row r="9" spans="2:10" x14ac:dyDescent="0.35">
      <c r="B9" s="18" t="s">
        <v>145</v>
      </c>
      <c r="C9" s="17">
        <v>0.28028760167883099</v>
      </c>
      <c r="D9" s="17">
        <v>0.20773030671768</v>
      </c>
      <c r="E9" s="17">
        <v>0.23947833877042499</v>
      </c>
      <c r="F9" s="17">
        <v>9.9336036818884393E-2</v>
      </c>
      <c r="G9" s="17">
        <v>7.5434456339619704E-2</v>
      </c>
      <c r="H9" s="17">
        <v>0.114595260347804</v>
      </c>
      <c r="I9" s="17">
        <v>0.120147452602734</v>
      </c>
    </row>
    <row r="10" spans="2:10" x14ac:dyDescent="0.35">
      <c r="B10" s="18" t="s">
        <v>146</v>
      </c>
      <c r="C10" s="17">
        <v>9.0644070214393205E-2</v>
      </c>
      <c r="D10" s="17">
        <v>6.8668856768891701E-2</v>
      </c>
      <c r="E10" s="17">
        <v>5.5315128837322203E-2</v>
      </c>
      <c r="F10" s="17">
        <v>4.7124396382299302E-2</v>
      </c>
      <c r="G10" s="17">
        <v>4.0504630580401699E-2</v>
      </c>
      <c r="H10" s="17">
        <v>8.3753928438631206E-2</v>
      </c>
      <c r="I10" s="17">
        <v>4.9893946118968101E-2</v>
      </c>
    </row>
    <row r="11" spans="2:10" x14ac:dyDescent="0.35">
      <c r="B11" s="18" t="s">
        <v>147</v>
      </c>
      <c r="C11" s="17">
        <v>7.0509028828959694E-2</v>
      </c>
      <c r="D11" s="17">
        <v>7.1772493864352499E-2</v>
      </c>
      <c r="E11" s="17">
        <v>7.5890149066258003E-2</v>
      </c>
      <c r="F11" s="17">
        <v>6.6518441278598697E-2</v>
      </c>
      <c r="G11" s="17">
        <v>7.3023797008154798E-2</v>
      </c>
      <c r="H11" s="17">
        <v>0.15320262891638101</v>
      </c>
      <c r="I11" s="17">
        <v>6.2149252723011902E-2</v>
      </c>
    </row>
    <row r="12" spans="2:10" x14ac:dyDescent="0.35">
      <c r="B12" s="18" t="s">
        <v>148</v>
      </c>
      <c r="C12" s="17">
        <v>2.74812493938883E-2</v>
      </c>
      <c r="D12" s="17">
        <v>2.6614452052476398E-2</v>
      </c>
      <c r="E12" s="17">
        <v>2.2250980867732001E-2</v>
      </c>
      <c r="F12" s="17">
        <v>2.5547767890460399E-2</v>
      </c>
      <c r="G12" s="17">
        <v>3.9741300876830303E-2</v>
      </c>
      <c r="H12" s="17">
        <v>0.10157875182435699</v>
      </c>
      <c r="I12" s="17">
        <v>4.0931119191780302E-2</v>
      </c>
    </row>
    <row r="13" spans="2:10" x14ac:dyDescent="0.35">
      <c r="B13" s="18" t="s">
        <v>149</v>
      </c>
      <c r="C13" s="17">
        <v>1.82989367984553E-2</v>
      </c>
      <c r="D13" s="17">
        <v>2.2456420593163801E-2</v>
      </c>
      <c r="E13" s="17">
        <v>3.0433875330001098E-2</v>
      </c>
      <c r="F13" s="17">
        <v>3.2759047807589398E-2</v>
      </c>
      <c r="G13" s="17">
        <v>6.9806273319304099E-2</v>
      </c>
      <c r="H13" s="17">
        <v>0.20344556159787</v>
      </c>
      <c r="I13" s="17">
        <v>5.5514276292635299E-2</v>
      </c>
    </row>
    <row r="14" spans="2:10" x14ac:dyDescent="0.35">
      <c r="B14" s="18" t="s">
        <v>150</v>
      </c>
      <c r="C14" s="17">
        <v>5.1229669214329799E-3</v>
      </c>
      <c r="D14" s="17">
        <v>5.2311006189377099E-3</v>
      </c>
      <c r="E14" s="17">
        <v>3.6874327177940499E-3</v>
      </c>
      <c r="F14" s="17">
        <v>1.15639464470439E-2</v>
      </c>
      <c r="G14" s="17">
        <v>2.25620247492875E-2</v>
      </c>
      <c r="H14" s="17">
        <v>4.7163971102070899E-2</v>
      </c>
      <c r="I14" s="17">
        <v>1.7414067070830899E-2</v>
      </c>
    </row>
    <row r="15" spans="2:10" x14ac:dyDescent="0.35">
      <c r="B15" s="18" t="s">
        <v>151</v>
      </c>
      <c r="C15" s="17">
        <v>1.74243979840672E-2</v>
      </c>
      <c r="D15" s="17">
        <v>6.6296565023007403E-2</v>
      </c>
      <c r="E15" s="17">
        <v>6.1211263024277297E-2</v>
      </c>
      <c r="F15" s="17">
        <v>0.106323475646331</v>
      </c>
      <c r="G15" s="17">
        <v>0.126794807600731</v>
      </c>
      <c r="H15" s="17">
        <v>0.108445835553551</v>
      </c>
      <c r="I15" s="17">
        <v>0.12595815985881401</v>
      </c>
    </row>
    <row r="16" spans="2:10" x14ac:dyDescent="0.35">
      <c r="B16" s="18" t="s">
        <v>152</v>
      </c>
      <c r="C16" s="17">
        <v>2.69453599833482E-2</v>
      </c>
      <c r="D16" s="17">
        <v>0.23313473122946801</v>
      </c>
      <c r="E16" s="17">
        <v>0.16748332327794199</v>
      </c>
      <c r="F16" s="17">
        <v>0.49334874680926799</v>
      </c>
      <c r="G16" s="17">
        <v>0.47126515964036902</v>
      </c>
      <c r="H16" s="17">
        <v>8.2533258018322495E-2</v>
      </c>
      <c r="I16" s="17">
        <v>0.32017615042501102</v>
      </c>
    </row>
    <row r="17" spans="2:9" x14ac:dyDescent="0.35">
      <c r="B17" s="18" t="s">
        <v>75</v>
      </c>
      <c r="C17" s="17">
        <v>1.28831308796601E-2</v>
      </c>
      <c r="D17" s="17">
        <v>1.5501079674956E-2</v>
      </c>
      <c r="E17" s="17">
        <v>9.3601210771376703E-3</v>
      </c>
      <c r="F17" s="17">
        <v>2.4051755134873801E-2</v>
      </c>
      <c r="G17" s="17">
        <v>1.2670487152304099E-2</v>
      </c>
      <c r="H17" s="17">
        <v>1.6605195339823801E-2</v>
      </c>
      <c r="I17" s="17">
        <v>1.3453499043769201E-2</v>
      </c>
    </row>
    <row r="18" spans="2:9" x14ac:dyDescent="0.35">
      <c r="B18" s="16"/>
      <c r="C18" s="16"/>
      <c r="D18" s="16"/>
      <c r="E18" s="16"/>
      <c r="F18" s="16"/>
      <c r="G18" s="16"/>
      <c r="H18" s="16"/>
      <c r="I18" s="16"/>
    </row>
    <row r="19" spans="2:9" x14ac:dyDescent="0.35">
      <c r="B19" t="s">
        <v>60</v>
      </c>
    </row>
    <row r="20" spans="2:9" x14ac:dyDescent="0.35">
      <c r="B20" t="s">
        <v>61</v>
      </c>
    </row>
    <row r="24" spans="2:9" x14ac:dyDescent="0.35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0.21694203185135899</v>
      </c>
      <c r="D9" s="17">
        <v>0.23613117052325</v>
      </c>
      <c r="E9" s="17">
        <v>0.19855371405053199</v>
      </c>
      <c r="F9" s="17"/>
      <c r="G9" s="17">
        <v>0.23926848096310599</v>
      </c>
      <c r="H9" s="17">
        <v>0.17931957610284099</v>
      </c>
      <c r="I9" s="17">
        <v>0.136308285311214</v>
      </c>
      <c r="J9" s="17">
        <v>0.17668301279640999</v>
      </c>
      <c r="K9" s="17">
        <v>0.25387381321629499</v>
      </c>
      <c r="L9" s="17">
        <v>0.30635388754085102</v>
      </c>
      <c r="M9" s="17"/>
      <c r="N9" s="17">
        <v>0.21556834301622799</v>
      </c>
      <c r="O9" s="17">
        <v>0.20427307487895099</v>
      </c>
      <c r="P9" s="17">
        <v>0.216755371895021</v>
      </c>
      <c r="Q9" s="17">
        <v>0.230571973384395</v>
      </c>
      <c r="R9" s="17"/>
      <c r="S9" s="17">
        <v>0.17697463174417899</v>
      </c>
      <c r="T9" s="17">
        <v>0.234496016235621</v>
      </c>
      <c r="U9" s="17">
        <v>0.23079198275620899</v>
      </c>
      <c r="V9" s="17">
        <v>0.18298319998072499</v>
      </c>
      <c r="W9" s="17">
        <v>0.189313964303193</v>
      </c>
      <c r="X9" s="17">
        <v>0.25481578975046298</v>
      </c>
      <c r="Y9" s="17">
        <v>0.247355703156907</v>
      </c>
      <c r="Z9" s="17">
        <v>0.27117701333028599</v>
      </c>
      <c r="AA9" s="17">
        <v>0.23469892576927801</v>
      </c>
      <c r="AB9" s="17">
        <v>0.217045519427399</v>
      </c>
      <c r="AC9" s="17">
        <v>0.207877744526374</v>
      </c>
      <c r="AD9" s="17">
        <v>0.13927709351335399</v>
      </c>
      <c r="AE9" s="17"/>
      <c r="AF9" s="17">
        <v>0.22238630308623999</v>
      </c>
      <c r="AG9" s="17">
        <v>0.21066291584227301</v>
      </c>
      <c r="AH9" s="17"/>
      <c r="AI9" s="17">
        <v>0.23257352597060901</v>
      </c>
      <c r="AJ9" s="17">
        <v>0.209894854445489</v>
      </c>
      <c r="AK9" s="17"/>
      <c r="AL9" s="17">
        <v>0.23179259611035799</v>
      </c>
      <c r="AM9" s="17">
        <v>0.21581345547104</v>
      </c>
      <c r="AN9" s="17"/>
      <c r="AO9" s="17">
        <v>0.19332709812215901</v>
      </c>
      <c r="AP9" s="17">
        <v>0.22337993957002</v>
      </c>
    </row>
    <row r="10" spans="2:42" x14ac:dyDescent="0.35">
      <c r="B10" s="18" t="s">
        <v>144</v>
      </c>
      <c r="C10" s="17">
        <v>0.23346122546560499</v>
      </c>
      <c r="D10" s="17">
        <v>0.23197270980467999</v>
      </c>
      <c r="E10" s="17">
        <v>0.235858581476838</v>
      </c>
      <c r="F10" s="17"/>
      <c r="G10" s="17">
        <v>0.15731448850976201</v>
      </c>
      <c r="H10" s="17">
        <v>0.21320758295926301</v>
      </c>
      <c r="I10" s="17">
        <v>0.23426404426876099</v>
      </c>
      <c r="J10" s="17">
        <v>0.28328060771626401</v>
      </c>
      <c r="K10" s="17">
        <v>0.26097257897832998</v>
      </c>
      <c r="L10" s="17">
        <v>0.24137502186330601</v>
      </c>
      <c r="M10" s="17"/>
      <c r="N10" s="17">
        <v>0.254302624825617</v>
      </c>
      <c r="O10" s="17">
        <v>0.231814364582444</v>
      </c>
      <c r="P10" s="17">
        <v>0.21364151992915201</v>
      </c>
      <c r="Q10" s="17">
        <v>0.23196562398953299</v>
      </c>
      <c r="R10" s="17"/>
      <c r="S10" s="17">
        <v>0.209793379986633</v>
      </c>
      <c r="T10" s="17">
        <v>0.257384862207784</v>
      </c>
      <c r="U10" s="17">
        <v>0.20773857023349701</v>
      </c>
      <c r="V10" s="17">
        <v>0.26897146985208098</v>
      </c>
      <c r="W10" s="17">
        <v>0.24896322756247499</v>
      </c>
      <c r="X10" s="17">
        <v>0.21233132917156999</v>
      </c>
      <c r="Y10" s="17">
        <v>0.23136458396778101</v>
      </c>
      <c r="Z10" s="17">
        <v>0.19223645495422501</v>
      </c>
      <c r="AA10" s="17">
        <v>0.23107666655282499</v>
      </c>
      <c r="AB10" s="17">
        <v>0.25555298359036499</v>
      </c>
      <c r="AC10" s="17">
        <v>0.20899008823187301</v>
      </c>
      <c r="AD10" s="17">
        <v>0.27309197988295503</v>
      </c>
      <c r="AE10" s="17"/>
      <c r="AF10" s="17">
        <v>0.25963960706595701</v>
      </c>
      <c r="AG10" s="17">
        <v>0.19952472211997699</v>
      </c>
      <c r="AH10" s="17"/>
      <c r="AI10" s="17">
        <v>0.245253423596204</v>
      </c>
      <c r="AJ10" s="17">
        <v>0.22814492546270601</v>
      </c>
      <c r="AK10" s="17"/>
      <c r="AL10" s="17">
        <v>0.210190305337983</v>
      </c>
      <c r="AM10" s="17">
        <v>0.23522971118414601</v>
      </c>
      <c r="AN10" s="17"/>
      <c r="AO10" s="17">
        <v>0.25866418937895902</v>
      </c>
      <c r="AP10" s="17">
        <v>0.22659038865650999</v>
      </c>
    </row>
    <row r="11" spans="2:42" x14ac:dyDescent="0.35">
      <c r="B11" s="18" t="s">
        <v>145</v>
      </c>
      <c r="C11" s="17">
        <v>0.28028760167883099</v>
      </c>
      <c r="D11" s="17">
        <v>0.28631482642500999</v>
      </c>
      <c r="E11" s="17">
        <v>0.27441629255305</v>
      </c>
      <c r="F11" s="17"/>
      <c r="G11" s="17">
        <v>0.27669614609470999</v>
      </c>
      <c r="H11" s="17">
        <v>0.30405128556934802</v>
      </c>
      <c r="I11" s="17">
        <v>0.31713230774940598</v>
      </c>
      <c r="J11" s="17">
        <v>0.28970952940366501</v>
      </c>
      <c r="K11" s="17">
        <v>0.26718464448617701</v>
      </c>
      <c r="L11" s="17">
        <v>0.23439616714175601</v>
      </c>
      <c r="M11" s="17"/>
      <c r="N11" s="17">
        <v>0.29345854938673799</v>
      </c>
      <c r="O11" s="17">
        <v>0.30774698933573602</v>
      </c>
      <c r="P11" s="17">
        <v>0.280685080318683</v>
      </c>
      <c r="Q11" s="17">
        <v>0.238195926642714</v>
      </c>
      <c r="R11" s="17"/>
      <c r="S11" s="17">
        <v>0.30693791555592698</v>
      </c>
      <c r="T11" s="17">
        <v>0.23561655000975401</v>
      </c>
      <c r="U11" s="17">
        <v>0.290008479909864</v>
      </c>
      <c r="V11" s="17">
        <v>0.29690754997706797</v>
      </c>
      <c r="W11" s="17">
        <v>0.28357333731530998</v>
      </c>
      <c r="X11" s="17">
        <v>0.31506437802911202</v>
      </c>
      <c r="Y11" s="17">
        <v>0.27186182753260202</v>
      </c>
      <c r="Z11" s="17">
        <v>0.24625034740024301</v>
      </c>
      <c r="AA11" s="17">
        <v>0.29693976225021701</v>
      </c>
      <c r="AB11" s="17">
        <v>0.25912983605907602</v>
      </c>
      <c r="AC11" s="17">
        <v>0.30947199941652098</v>
      </c>
      <c r="AD11" s="17">
        <v>0.18296524189355101</v>
      </c>
      <c r="AE11" s="17"/>
      <c r="AF11" s="17">
        <v>0.27416825350074497</v>
      </c>
      <c r="AG11" s="17">
        <v>0.288684209974642</v>
      </c>
      <c r="AH11" s="17"/>
      <c r="AI11" s="17">
        <v>0.29411777067258099</v>
      </c>
      <c r="AJ11" s="17">
        <v>0.27405251924150498</v>
      </c>
      <c r="AK11" s="17"/>
      <c r="AL11" s="17">
        <v>0.31660882645788702</v>
      </c>
      <c r="AM11" s="17">
        <v>0.27752735124827599</v>
      </c>
      <c r="AN11" s="17"/>
      <c r="AO11" s="17">
        <v>0.285788908621944</v>
      </c>
      <c r="AP11" s="17">
        <v>0.27878783433508503</v>
      </c>
    </row>
    <row r="12" spans="2:42" x14ac:dyDescent="0.35">
      <c r="B12" s="18" t="s">
        <v>146</v>
      </c>
      <c r="C12" s="17">
        <v>9.0644070214393205E-2</v>
      </c>
      <c r="D12" s="17">
        <v>7.5788708349757997E-2</v>
      </c>
      <c r="E12" s="17">
        <v>0.105230358371769</v>
      </c>
      <c r="F12" s="17"/>
      <c r="G12" s="17">
        <v>0.108865735954208</v>
      </c>
      <c r="H12" s="17">
        <v>0.119749651156246</v>
      </c>
      <c r="I12" s="17">
        <v>0.118904905536209</v>
      </c>
      <c r="J12" s="17">
        <v>7.2026079387850203E-2</v>
      </c>
      <c r="K12" s="17">
        <v>7.4425456992909894E-2</v>
      </c>
      <c r="L12" s="17">
        <v>5.7654834603809497E-2</v>
      </c>
      <c r="M12" s="17"/>
      <c r="N12" s="17">
        <v>0.10267936052243599</v>
      </c>
      <c r="O12" s="17">
        <v>8.5993943586454194E-2</v>
      </c>
      <c r="P12" s="17">
        <v>9.9000511057384596E-2</v>
      </c>
      <c r="Q12" s="17">
        <v>7.3716053037627793E-2</v>
      </c>
      <c r="R12" s="17"/>
      <c r="S12" s="17">
        <v>0.11056487049359599</v>
      </c>
      <c r="T12" s="17">
        <v>8.9605827460273901E-2</v>
      </c>
      <c r="U12" s="17">
        <v>0.101043130709732</v>
      </c>
      <c r="V12" s="17">
        <v>7.0039087790297494E-2</v>
      </c>
      <c r="W12" s="17">
        <v>8.1303391111089002E-2</v>
      </c>
      <c r="X12" s="17">
        <v>5.2406391153839597E-2</v>
      </c>
      <c r="Y12" s="17">
        <v>8.2418576749671804E-2</v>
      </c>
      <c r="Z12" s="17">
        <v>8.3650166211496305E-2</v>
      </c>
      <c r="AA12" s="17">
        <v>9.2019449231325601E-2</v>
      </c>
      <c r="AB12" s="17">
        <v>9.7774123036333899E-2</v>
      </c>
      <c r="AC12" s="17">
        <v>0.114680279647456</v>
      </c>
      <c r="AD12" s="17">
        <v>0.13796564771039499</v>
      </c>
      <c r="AE12" s="17"/>
      <c r="AF12" s="17">
        <v>8.2821315190312203E-2</v>
      </c>
      <c r="AG12" s="17">
        <v>0.10200526904344701</v>
      </c>
      <c r="AH12" s="17"/>
      <c r="AI12" s="17">
        <v>7.6162680052557094E-2</v>
      </c>
      <c r="AJ12" s="17">
        <v>9.7172743978751405E-2</v>
      </c>
      <c r="AK12" s="17"/>
      <c r="AL12" s="17">
        <v>6.65713897101224E-2</v>
      </c>
      <c r="AM12" s="17">
        <v>9.2473486131139898E-2</v>
      </c>
      <c r="AN12" s="17"/>
      <c r="AO12" s="17">
        <v>8.1722664835729097E-2</v>
      </c>
      <c r="AP12" s="17">
        <v>9.3076225443251004E-2</v>
      </c>
    </row>
    <row r="13" spans="2:42" x14ac:dyDescent="0.35">
      <c r="B13" s="18" t="s">
        <v>147</v>
      </c>
      <c r="C13" s="17">
        <v>7.0509028828959694E-2</v>
      </c>
      <c r="D13" s="17">
        <v>6.2872272903989002E-2</v>
      </c>
      <c r="E13" s="17">
        <v>7.7098620039431895E-2</v>
      </c>
      <c r="F13" s="17"/>
      <c r="G13" s="17">
        <v>6.7246770508349304E-2</v>
      </c>
      <c r="H13" s="17">
        <v>8.4164876931684396E-2</v>
      </c>
      <c r="I13" s="17">
        <v>8.62377440735662E-2</v>
      </c>
      <c r="J13" s="17">
        <v>8.0296421377487298E-2</v>
      </c>
      <c r="K13" s="17">
        <v>6.1090058399450899E-2</v>
      </c>
      <c r="L13" s="17">
        <v>4.70874629585274E-2</v>
      </c>
      <c r="M13" s="17"/>
      <c r="N13" s="17">
        <v>7.5512350227740999E-2</v>
      </c>
      <c r="O13" s="17">
        <v>7.3273128797762696E-2</v>
      </c>
      <c r="P13" s="17">
        <v>5.5607162316120298E-2</v>
      </c>
      <c r="Q13" s="17">
        <v>7.6288226133030601E-2</v>
      </c>
      <c r="R13" s="17"/>
      <c r="S13" s="17">
        <v>7.2655435271861094E-2</v>
      </c>
      <c r="T13" s="17">
        <v>6.3662179426526799E-2</v>
      </c>
      <c r="U13" s="17">
        <v>6.4534957065783702E-2</v>
      </c>
      <c r="V13" s="17">
        <v>8.0048218501036106E-2</v>
      </c>
      <c r="W13" s="17">
        <v>6.6443287497875703E-2</v>
      </c>
      <c r="X13" s="17">
        <v>4.8521146098129603E-2</v>
      </c>
      <c r="Y13" s="17">
        <v>6.7088125827032094E-2</v>
      </c>
      <c r="Z13" s="17">
        <v>0.10160844558729901</v>
      </c>
      <c r="AA13" s="17">
        <v>6.1213540694277098E-2</v>
      </c>
      <c r="AB13" s="17">
        <v>7.6688821743198604E-2</v>
      </c>
      <c r="AC13" s="17">
        <v>7.5900225081752801E-2</v>
      </c>
      <c r="AD13" s="17">
        <v>0.12751582804546199</v>
      </c>
      <c r="AE13" s="17"/>
      <c r="AF13" s="17">
        <v>6.6223904705930398E-2</v>
      </c>
      <c r="AG13" s="17">
        <v>7.6161564845836902E-2</v>
      </c>
      <c r="AH13" s="17"/>
      <c r="AI13" s="17">
        <v>6.8735217433137805E-2</v>
      </c>
      <c r="AJ13" s="17">
        <v>7.1308719728341796E-2</v>
      </c>
      <c r="AK13" s="17"/>
      <c r="AL13" s="17">
        <v>8.5865647978779505E-2</v>
      </c>
      <c r="AM13" s="17">
        <v>6.9341994543138705E-2</v>
      </c>
      <c r="AN13" s="17"/>
      <c r="AO13" s="17">
        <v>8.7914310675035703E-2</v>
      </c>
      <c r="AP13" s="17">
        <v>6.5763997586133605E-2</v>
      </c>
    </row>
    <row r="14" spans="2:42" x14ac:dyDescent="0.35">
      <c r="B14" s="18" t="s">
        <v>148</v>
      </c>
      <c r="C14" s="17">
        <v>2.74812493938883E-2</v>
      </c>
      <c r="D14" s="17">
        <v>2.5583888795377902E-2</v>
      </c>
      <c r="E14" s="17">
        <v>2.9532891664857501E-2</v>
      </c>
      <c r="F14" s="17"/>
      <c r="G14" s="17">
        <v>3.6482988389246698E-2</v>
      </c>
      <c r="H14" s="17">
        <v>4.6745500161180203E-2</v>
      </c>
      <c r="I14" s="17">
        <v>3.2941830248725303E-2</v>
      </c>
      <c r="J14" s="17">
        <v>2.3847073015119499E-2</v>
      </c>
      <c r="K14" s="17">
        <v>6.7958106279165601E-3</v>
      </c>
      <c r="L14" s="17">
        <v>1.8096667757072901E-2</v>
      </c>
      <c r="M14" s="17"/>
      <c r="N14" s="17">
        <v>1.60113598436624E-2</v>
      </c>
      <c r="O14" s="17">
        <v>2.4958056178086899E-2</v>
      </c>
      <c r="P14" s="17">
        <v>3.7396956184587597E-2</v>
      </c>
      <c r="Q14" s="17">
        <v>3.4130081477714298E-2</v>
      </c>
      <c r="R14" s="17"/>
      <c r="S14" s="17">
        <v>2.27633751750103E-2</v>
      </c>
      <c r="T14" s="17">
        <v>4.0999160166144903E-2</v>
      </c>
      <c r="U14" s="17">
        <v>1.9555278335942599E-2</v>
      </c>
      <c r="V14" s="17">
        <v>1.9353578366513399E-2</v>
      </c>
      <c r="W14" s="17">
        <v>5.9811483933128302E-2</v>
      </c>
      <c r="X14" s="17">
        <v>5.1069979630523302E-2</v>
      </c>
      <c r="Y14" s="17">
        <v>8.2523994246891403E-3</v>
      </c>
      <c r="Z14" s="17">
        <v>1.5119471579670999E-2</v>
      </c>
      <c r="AA14" s="17">
        <v>2.2731453730403299E-2</v>
      </c>
      <c r="AB14" s="17">
        <v>1.01321679261582E-2</v>
      </c>
      <c r="AC14" s="17">
        <v>2.1492194567864002E-2</v>
      </c>
      <c r="AD14" s="17">
        <v>3.7358487067687601E-2</v>
      </c>
      <c r="AE14" s="17"/>
      <c r="AF14" s="17">
        <v>2.2067615684195099E-2</v>
      </c>
      <c r="AG14" s="17">
        <v>3.5031557469327797E-2</v>
      </c>
      <c r="AH14" s="17"/>
      <c r="AI14" s="17">
        <v>2.6215933891505099E-2</v>
      </c>
      <c r="AJ14" s="17">
        <v>2.8051694084054501E-2</v>
      </c>
      <c r="AK14" s="17"/>
      <c r="AL14" s="17">
        <v>3.5454535443852603E-2</v>
      </c>
      <c r="AM14" s="17">
        <v>2.6875315359828698E-2</v>
      </c>
      <c r="AN14" s="17"/>
      <c r="AO14" s="17">
        <v>3.26055457932019E-2</v>
      </c>
      <c r="AP14" s="17">
        <v>2.60842627362016E-2</v>
      </c>
    </row>
    <row r="15" spans="2:42" x14ac:dyDescent="0.35">
      <c r="B15" s="18" t="s">
        <v>149</v>
      </c>
      <c r="C15" s="17">
        <v>1.82989367984553E-2</v>
      </c>
      <c r="D15" s="17">
        <v>1.9436448750478001E-2</v>
      </c>
      <c r="E15" s="17">
        <v>1.7321050282928799E-2</v>
      </c>
      <c r="F15" s="17"/>
      <c r="G15" s="17">
        <v>2.4257254099339799E-2</v>
      </c>
      <c r="H15" s="17">
        <v>1.9659078893994899E-2</v>
      </c>
      <c r="I15" s="17">
        <v>2.30521767823317E-2</v>
      </c>
      <c r="J15" s="17">
        <v>1.9100846882762298E-2</v>
      </c>
      <c r="K15" s="17">
        <v>1.1993790163259001E-2</v>
      </c>
      <c r="L15" s="17">
        <v>1.2908528685640601E-2</v>
      </c>
      <c r="M15" s="17"/>
      <c r="N15" s="17">
        <v>1.3957285770380501E-2</v>
      </c>
      <c r="O15" s="17">
        <v>1.65842851591913E-2</v>
      </c>
      <c r="P15" s="17">
        <v>1.82813349803332E-2</v>
      </c>
      <c r="Q15" s="17">
        <v>2.50283468353521E-2</v>
      </c>
      <c r="R15" s="17"/>
      <c r="S15" s="17">
        <v>2.5040878235892999E-2</v>
      </c>
      <c r="T15" s="17">
        <v>2.0936382984659E-2</v>
      </c>
      <c r="U15" s="17">
        <v>8.5162039880876898E-3</v>
      </c>
      <c r="V15" s="17">
        <v>1.36246013204486E-2</v>
      </c>
      <c r="W15" s="17">
        <v>2.8003140896929998E-2</v>
      </c>
      <c r="X15" s="17">
        <v>1.0875121752614901E-2</v>
      </c>
      <c r="Y15" s="17">
        <v>2.6955511759013499E-2</v>
      </c>
      <c r="Z15" s="17">
        <v>2.6537409040202201E-2</v>
      </c>
      <c r="AA15" s="17">
        <v>6.6743837229590501E-3</v>
      </c>
      <c r="AB15" s="17">
        <v>2.4480516054715701E-2</v>
      </c>
      <c r="AC15" s="17">
        <v>2.1390281063838799E-2</v>
      </c>
      <c r="AD15" s="17">
        <v>0</v>
      </c>
      <c r="AE15" s="17"/>
      <c r="AF15" s="17">
        <v>1.7933240348720399E-2</v>
      </c>
      <c r="AG15" s="17">
        <v>1.8954538387552101E-2</v>
      </c>
      <c r="AH15" s="17"/>
      <c r="AI15" s="17">
        <v>1.7253401562077799E-2</v>
      </c>
      <c r="AJ15" s="17">
        <v>1.8770297516671398E-2</v>
      </c>
      <c r="AK15" s="17"/>
      <c r="AL15" s="17">
        <v>2.8813706281308499E-2</v>
      </c>
      <c r="AM15" s="17">
        <v>1.7499861404693499E-2</v>
      </c>
      <c r="AN15" s="17"/>
      <c r="AO15" s="17">
        <v>1.82950609792377E-2</v>
      </c>
      <c r="AP15" s="17">
        <v>1.8299993425026601E-2</v>
      </c>
    </row>
    <row r="16" spans="2:42" x14ac:dyDescent="0.35">
      <c r="B16" s="18" t="s">
        <v>150</v>
      </c>
      <c r="C16" s="17">
        <v>5.1229669214329799E-3</v>
      </c>
      <c r="D16" s="17">
        <v>5.0353324666490501E-3</v>
      </c>
      <c r="E16" s="17">
        <v>5.2456669844281201E-3</v>
      </c>
      <c r="F16" s="17"/>
      <c r="G16" s="17">
        <v>2.1749865178433199E-2</v>
      </c>
      <c r="H16" s="17">
        <v>4.3610662104317001E-3</v>
      </c>
      <c r="I16" s="17">
        <v>0</v>
      </c>
      <c r="J16" s="17">
        <v>1.77329547954018E-3</v>
      </c>
      <c r="K16" s="17">
        <v>2.29022475124627E-3</v>
      </c>
      <c r="L16" s="17">
        <v>3.4148166453297399E-3</v>
      </c>
      <c r="M16" s="17"/>
      <c r="N16" s="17">
        <v>3.4171136807492198E-3</v>
      </c>
      <c r="O16" s="17">
        <v>2.6112543221448801E-3</v>
      </c>
      <c r="P16" s="17">
        <v>5.0775243916976699E-3</v>
      </c>
      <c r="Q16" s="17">
        <v>9.6824162262848495E-3</v>
      </c>
      <c r="R16" s="17"/>
      <c r="S16" s="17">
        <v>1.3083950968527399E-2</v>
      </c>
      <c r="T16" s="17">
        <v>0</v>
      </c>
      <c r="U16" s="17">
        <v>3.9400856645043702E-3</v>
      </c>
      <c r="V16" s="17">
        <v>3.8724864971317499E-3</v>
      </c>
      <c r="W16" s="17">
        <v>4.7938889176790097E-3</v>
      </c>
      <c r="X16" s="17">
        <v>1.1518460597536501E-2</v>
      </c>
      <c r="Y16" s="17">
        <v>0</v>
      </c>
      <c r="Z16" s="17">
        <v>7.1783198461278603E-3</v>
      </c>
      <c r="AA16" s="17">
        <v>0</v>
      </c>
      <c r="AB16" s="17">
        <v>1.0749294565759101E-2</v>
      </c>
      <c r="AC16" s="17">
        <v>0</v>
      </c>
      <c r="AD16" s="17">
        <v>0</v>
      </c>
      <c r="AE16" s="17"/>
      <c r="AF16" s="17">
        <v>4.0951723167989102E-3</v>
      </c>
      <c r="AG16" s="17">
        <v>6.5555795435480596E-3</v>
      </c>
      <c r="AH16" s="17"/>
      <c r="AI16" s="17">
        <v>3.5434919015572101E-3</v>
      </c>
      <c r="AJ16" s="17">
        <v>5.8350447681370802E-3</v>
      </c>
      <c r="AK16" s="17"/>
      <c r="AL16" s="17">
        <v>4.05316390127644E-3</v>
      </c>
      <c r="AM16" s="17">
        <v>5.2042671602041003E-3</v>
      </c>
      <c r="AN16" s="17"/>
      <c r="AO16" s="17">
        <v>3.2728716266347199E-3</v>
      </c>
      <c r="AP16" s="17">
        <v>5.6273402521068699E-3</v>
      </c>
    </row>
    <row r="17" spans="2:42" x14ac:dyDescent="0.35">
      <c r="B17" s="18" t="s">
        <v>151</v>
      </c>
      <c r="C17" s="17">
        <v>1.74243979840672E-2</v>
      </c>
      <c r="D17" s="17">
        <v>1.34402952481099E-2</v>
      </c>
      <c r="E17" s="17">
        <v>2.0747099403390899E-2</v>
      </c>
      <c r="F17" s="17"/>
      <c r="G17" s="17">
        <v>3.1055497602943499E-2</v>
      </c>
      <c r="H17" s="17">
        <v>1.1344542222616501E-2</v>
      </c>
      <c r="I17" s="17">
        <v>2.46649973231064E-2</v>
      </c>
      <c r="J17" s="17">
        <v>1.32049013725258E-2</v>
      </c>
      <c r="K17" s="17">
        <v>1.44651610697458E-2</v>
      </c>
      <c r="L17" s="17">
        <v>1.27909310431318E-2</v>
      </c>
      <c r="M17" s="17"/>
      <c r="N17" s="17">
        <v>9.1016453579569993E-3</v>
      </c>
      <c r="O17" s="17">
        <v>2.0384404978819999E-2</v>
      </c>
      <c r="P17" s="17">
        <v>1.8601766471119999E-2</v>
      </c>
      <c r="Q17" s="17">
        <v>2.1214914578448998E-2</v>
      </c>
      <c r="R17" s="17"/>
      <c r="S17" s="17">
        <v>2.57189579474482E-2</v>
      </c>
      <c r="T17" s="17">
        <v>1.9941487049283599E-2</v>
      </c>
      <c r="U17" s="17">
        <v>1.63065903915981E-2</v>
      </c>
      <c r="V17" s="17">
        <v>7.3484420258501998E-3</v>
      </c>
      <c r="W17" s="17">
        <v>1.6933738094798E-2</v>
      </c>
      <c r="X17" s="17">
        <v>8.5380532981648403E-3</v>
      </c>
      <c r="Y17" s="17">
        <v>7.8472483970822501E-3</v>
      </c>
      <c r="Z17" s="17">
        <v>1.8129625767492202E-2</v>
      </c>
      <c r="AA17" s="17">
        <v>2.5649860404091999E-2</v>
      </c>
      <c r="AB17" s="17">
        <v>1.35834192497549E-2</v>
      </c>
      <c r="AC17" s="17">
        <v>2.9602367598917E-2</v>
      </c>
      <c r="AD17" s="17">
        <v>1.4653132442265999E-2</v>
      </c>
      <c r="AE17" s="17"/>
      <c r="AF17" s="17">
        <v>1.54539311550583E-2</v>
      </c>
      <c r="AG17" s="17">
        <v>1.8432742621633001E-2</v>
      </c>
      <c r="AH17" s="17"/>
      <c r="AI17" s="17">
        <v>4.9472047876391902E-3</v>
      </c>
      <c r="AJ17" s="17">
        <v>2.3049515667107501E-2</v>
      </c>
      <c r="AK17" s="17"/>
      <c r="AL17" s="17">
        <v>4.4583350061607602E-3</v>
      </c>
      <c r="AM17" s="17">
        <v>1.8409760706141899E-2</v>
      </c>
      <c r="AN17" s="17"/>
      <c r="AO17" s="17">
        <v>7.8395189258514495E-3</v>
      </c>
      <c r="AP17" s="17">
        <v>2.0037429533464199E-2</v>
      </c>
    </row>
    <row r="18" spans="2:42" x14ac:dyDescent="0.35">
      <c r="B18" s="18" t="s">
        <v>152</v>
      </c>
      <c r="C18" s="17">
        <v>2.69453599833482E-2</v>
      </c>
      <c r="D18" s="17">
        <v>2.4724176236497399E-2</v>
      </c>
      <c r="E18" s="17">
        <v>2.9309266539935801E-2</v>
      </c>
      <c r="F18" s="17"/>
      <c r="G18" s="17">
        <v>1.8599650435563799E-2</v>
      </c>
      <c r="H18" s="17">
        <v>1.4902208854932399E-2</v>
      </c>
      <c r="I18" s="17">
        <v>1.4842508604147899E-2</v>
      </c>
      <c r="J18" s="17">
        <v>2.92632045878457E-2</v>
      </c>
      <c r="K18" s="17">
        <v>2.9600184766222299E-2</v>
      </c>
      <c r="L18" s="17">
        <v>4.8565950356505301E-2</v>
      </c>
      <c r="M18" s="17"/>
      <c r="N18" s="17">
        <v>1.09848159064604E-2</v>
      </c>
      <c r="O18" s="17">
        <v>2.1707677222201498E-2</v>
      </c>
      <c r="P18" s="17">
        <v>3.4577992822546602E-2</v>
      </c>
      <c r="Q18" s="17">
        <v>4.3265508648914597E-2</v>
      </c>
      <c r="R18" s="17"/>
      <c r="S18" s="17">
        <v>2.4418118640970099E-2</v>
      </c>
      <c r="T18" s="17">
        <v>2.46128796537478E-2</v>
      </c>
      <c r="U18" s="17">
        <v>3.9287757375492401E-2</v>
      </c>
      <c r="V18" s="17">
        <v>3.5666131727446697E-2</v>
      </c>
      <c r="W18" s="17">
        <v>1.3223833345278E-2</v>
      </c>
      <c r="X18" s="17">
        <v>1.90776928128032E-2</v>
      </c>
      <c r="Y18" s="17">
        <v>3.7202831517117098E-2</v>
      </c>
      <c r="Z18" s="17">
        <v>2.9846640703546201E-2</v>
      </c>
      <c r="AA18" s="17">
        <v>2.6196275562426801E-2</v>
      </c>
      <c r="AB18" s="17">
        <v>2.7960987441178399E-2</v>
      </c>
      <c r="AC18" s="17">
        <v>5.5434258337047097E-3</v>
      </c>
      <c r="AD18" s="17">
        <v>4.9480855491824398E-2</v>
      </c>
      <c r="AE18" s="17"/>
      <c r="AF18" s="17">
        <v>2.2018856807575701E-2</v>
      </c>
      <c r="AG18" s="17">
        <v>3.2951800284070999E-2</v>
      </c>
      <c r="AH18" s="17"/>
      <c r="AI18" s="17">
        <v>2.3695243816909201E-2</v>
      </c>
      <c r="AJ18" s="17">
        <v>2.8410616281936599E-2</v>
      </c>
      <c r="AK18" s="17"/>
      <c r="AL18" s="17">
        <v>1.61914937722724E-2</v>
      </c>
      <c r="AM18" s="17">
        <v>2.7762605657738901E-2</v>
      </c>
      <c r="AN18" s="17"/>
      <c r="AO18" s="17">
        <v>2.3805159286681001E-2</v>
      </c>
      <c r="AP18" s="17">
        <v>2.7801442093721401E-2</v>
      </c>
    </row>
    <row r="19" spans="2:42" x14ac:dyDescent="0.35">
      <c r="B19" s="18" t="s">
        <v>75</v>
      </c>
      <c r="C19" s="19">
        <v>1.28831308796601E-2</v>
      </c>
      <c r="D19" s="19">
        <v>1.87001704962011E-2</v>
      </c>
      <c r="E19" s="19">
        <v>6.6864586328374597E-3</v>
      </c>
      <c r="F19" s="19"/>
      <c r="G19" s="19">
        <v>1.84631222643377E-2</v>
      </c>
      <c r="H19" s="19">
        <v>2.49463093746262E-3</v>
      </c>
      <c r="I19" s="19">
        <v>1.1651200102532301E-2</v>
      </c>
      <c r="J19" s="19">
        <v>1.08150279805304E-2</v>
      </c>
      <c r="K19" s="19">
        <v>1.7308276548446699E-2</v>
      </c>
      <c r="L19" s="19">
        <v>1.7355731404070599E-2</v>
      </c>
      <c r="M19" s="19"/>
      <c r="N19" s="19">
        <v>5.0065514620298299E-3</v>
      </c>
      <c r="O19" s="19">
        <v>1.06528209582078E-2</v>
      </c>
      <c r="P19" s="19">
        <v>2.0374779633354299E-2</v>
      </c>
      <c r="Q19" s="19">
        <v>1.5940929045984101E-2</v>
      </c>
      <c r="R19" s="19"/>
      <c r="S19" s="19">
        <v>1.2048485979954201E-2</v>
      </c>
      <c r="T19" s="19">
        <v>1.27446548062048E-2</v>
      </c>
      <c r="U19" s="19">
        <v>1.8276963569288401E-2</v>
      </c>
      <c r="V19" s="19">
        <v>2.1185233961401699E-2</v>
      </c>
      <c r="W19" s="19">
        <v>7.6367070222445399E-3</v>
      </c>
      <c r="X19" s="19">
        <v>1.57816577052435E-2</v>
      </c>
      <c r="Y19" s="19">
        <v>1.9653191668103202E-2</v>
      </c>
      <c r="Z19" s="19">
        <v>8.2661055794106993E-3</v>
      </c>
      <c r="AA19" s="19">
        <v>2.79968208219582E-3</v>
      </c>
      <c r="AB19" s="19">
        <v>6.9023309060604601E-3</v>
      </c>
      <c r="AC19" s="19">
        <v>5.0513940316984996E-3</v>
      </c>
      <c r="AD19" s="19">
        <v>3.7691733952505198E-2</v>
      </c>
      <c r="AE19" s="19"/>
      <c r="AF19" s="19">
        <v>1.3191800138467E-2</v>
      </c>
      <c r="AG19" s="19">
        <v>1.10350998676913E-2</v>
      </c>
      <c r="AH19" s="19"/>
      <c r="AI19" s="19">
        <v>7.5021063152220704E-3</v>
      </c>
      <c r="AJ19" s="19">
        <v>1.53090688252999E-2</v>
      </c>
      <c r="AK19" s="19"/>
      <c r="AL19" s="19">
        <v>0</v>
      </c>
      <c r="AM19" s="19">
        <v>1.3862191133652099E-2</v>
      </c>
      <c r="AN19" s="19"/>
      <c r="AO19" s="19">
        <v>6.7646717545669704E-3</v>
      </c>
      <c r="AP19" s="19">
        <v>1.4551146368479401E-2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0.18170674254194799</v>
      </c>
      <c r="D9" s="17">
        <v>0.148584806378768</v>
      </c>
      <c r="E9" s="17">
        <v>0.21277835407706799</v>
      </c>
      <c r="F9" s="17"/>
      <c r="G9" s="17">
        <v>0.30194928967093998</v>
      </c>
      <c r="H9" s="17">
        <v>0.22945951407888501</v>
      </c>
      <c r="I9" s="17">
        <v>0.22346656363734799</v>
      </c>
      <c r="J9" s="17">
        <v>0.180449832704875</v>
      </c>
      <c r="K9" s="17">
        <v>0.127428170537292</v>
      </c>
      <c r="L9" s="17">
        <v>6.5648080486879104E-2</v>
      </c>
      <c r="M9" s="17"/>
      <c r="N9" s="17">
        <v>0.20551157437136799</v>
      </c>
      <c r="O9" s="17">
        <v>0.16152776702944299</v>
      </c>
      <c r="P9" s="17">
        <v>0.17393738110075799</v>
      </c>
      <c r="Q9" s="17">
        <v>0.18366306311814101</v>
      </c>
      <c r="R9" s="17"/>
      <c r="S9" s="17">
        <v>0.17540787967862201</v>
      </c>
      <c r="T9" s="17">
        <v>0.15461340157314399</v>
      </c>
      <c r="U9" s="17">
        <v>0.15321177090077701</v>
      </c>
      <c r="V9" s="17">
        <v>0.158016231377995</v>
      </c>
      <c r="W9" s="17">
        <v>0.190866027535989</v>
      </c>
      <c r="X9" s="17">
        <v>0.19856581299238399</v>
      </c>
      <c r="Y9" s="17">
        <v>0.201028612949742</v>
      </c>
      <c r="Z9" s="17">
        <v>0.17360159459334701</v>
      </c>
      <c r="AA9" s="17">
        <v>0.204492923217689</v>
      </c>
      <c r="AB9" s="17">
        <v>0.20461259193489501</v>
      </c>
      <c r="AC9" s="17">
        <v>0.19707835736644</v>
      </c>
      <c r="AD9" s="17">
        <v>0.18494794272256301</v>
      </c>
      <c r="AE9" s="17"/>
      <c r="AF9" s="17">
        <v>0.15766207093960499</v>
      </c>
      <c r="AG9" s="17">
        <v>0.214252971071935</v>
      </c>
      <c r="AH9" s="17"/>
      <c r="AI9" s="17">
        <v>0.19075004620974001</v>
      </c>
      <c r="AJ9" s="17">
        <v>0.17762973206579699</v>
      </c>
      <c r="AK9" s="17"/>
      <c r="AL9" s="17">
        <v>0.159243867452313</v>
      </c>
      <c r="AM9" s="17">
        <v>0.183413820456166</v>
      </c>
      <c r="AN9" s="17"/>
      <c r="AO9" s="17">
        <v>0.19754960282356901</v>
      </c>
      <c r="AP9" s="17">
        <v>0.17738765896278899</v>
      </c>
    </row>
    <row r="10" spans="2:42" x14ac:dyDescent="0.35">
      <c r="B10" s="18" t="s">
        <v>144</v>
      </c>
      <c r="C10" s="17">
        <v>0.10088725091511901</v>
      </c>
      <c r="D10" s="17">
        <v>9.7153396123234301E-2</v>
      </c>
      <c r="E10" s="17">
        <v>0.105264072638311</v>
      </c>
      <c r="F10" s="17"/>
      <c r="G10" s="17">
        <v>0.127011386236</v>
      </c>
      <c r="H10" s="17">
        <v>0.154838998966178</v>
      </c>
      <c r="I10" s="17">
        <v>0.120929280348129</v>
      </c>
      <c r="J10" s="17">
        <v>9.5544744380814395E-2</v>
      </c>
      <c r="K10" s="17">
        <v>6.3527075478569603E-2</v>
      </c>
      <c r="L10" s="17">
        <v>5.2392652920992003E-2</v>
      </c>
      <c r="M10" s="17"/>
      <c r="N10" s="17">
        <v>0.103654288690088</v>
      </c>
      <c r="O10" s="17">
        <v>0.111936584161426</v>
      </c>
      <c r="P10" s="17">
        <v>9.1355956509869204E-2</v>
      </c>
      <c r="Q10" s="17">
        <v>9.6154978408476102E-2</v>
      </c>
      <c r="R10" s="17"/>
      <c r="S10" s="17">
        <v>9.8790260274980501E-2</v>
      </c>
      <c r="T10" s="17">
        <v>9.7923162814216799E-2</v>
      </c>
      <c r="U10" s="17">
        <v>0.13145784759901</v>
      </c>
      <c r="V10" s="17">
        <v>0.106062128432382</v>
      </c>
      <c r="W10" s="17">
        <v>7.1574476512374696E-2</v>
      </c>
      <c r="X10" s="17">
        <v>0.117588072000906</v>
      </c>
      <c r="Y10" s="17">
        <v>0.107951648818</v>
      </c>
      <c r="Z10" s="17">
        <v>6.2297157884362298E-2</v>
      </c>
      <c r="AA10" s="17">
        <v>8.4809448491588099E-2</v>
      </c>
      <c r="AB10" s="17">
        <v>9.9994245349050104E-2</v>
      </c>
      <c r="AC10" s="17">
        <v>8.0968197839470193E-2</v>
      </c>
      <c r="AD10" s="17">
        <v>0.17211317676617699</v>
      </c>
      <c r="AE10" s="17"/>
      <c r="AF10" s="17">
        <v>0.10630266044874701</v>
      </c>
      <c r="AG10" s="17">
        <v>9.4471029105367796E-2</v>
      </c>
      <c r="AH10" s="17"/>
      <c r="AI10" s="17">
        <v>0.121867874791193</v>
      </c>
      <c r="AJ10" s="17">
        <v>9.1428514762799701E-2</v>
      </c>
      <c r="AK10" s="17"/>
      <c r="AL10" s="17">
        <v>0.13180694404479901</v>
      </c>
      <c r="AM10" s="17">
        <v>9.8537492700933801E-2</v>
      </c>
      <c r="AN10" s="17"/>
      <c r="AO10" s="17">
        <v>9.5753709111813606E-2</v>
      </c>
      <c r="AP10" s="17">
        <v>0.102286758056598</v>
      </c>
    </row>
    <row r="11" spans="2:42" x14ac:dyDescent="0.35">
      <c r="B11" s="18" t="s">
        <v>145</v>
      </c>
      <c r="C11" s="17">
        <v>0.20773030671768</v>
      </c>
      <c r="D11" s="17">
        <v>0.21246878791426099</v>
      </c>
      <c r="E11" s="17">
        <v>0.20260019186964801</v>
      </c>
      <c r="F11" s="17"/>
      <c r="G11" s="17">
        <v>0.20989349125902501</v>
      </c>
      <c r="H11" s="17">
        <v>0.22629231234772401</v>
      </c>
      <c r="I11" s="17">
        <v>0.28108765907340899</v>
      </c>
      <c r="J11" s="17">
        <v>0.23362468740737899</v>
      </c>
      <c r="K11" s="17">
        <v>0.183803982435985</v>
      </c>
      <c r="L11" s="17">
        <v>0.12638322047931999</v>
      </c>
      <c r="M11" s="17"/>
      <c r="N11" s="17">
        <v>0.23967034169649701</v>
      </c>
      <c r="O11" s="17">
        <v>0.215104573953356</v>
      </c>
      <c r="P11" s="17">
        <v>0.19702597912813799</v>
      </c>
      <c r="Q11" s="17">
        <v>0.17498779563266201</v>
      </c>
      <c r="R11" s="17"/>
      <c r="S11" s="17">
        <v>0.207561859111208</v>
      </c>
      <c r="T11" s="17">
        <v>0.177812543142644</v>
      </c>
      <c r="U11" s="17">
        <v>0.195564474053355</v>
      </c>
      <c r="V11" s="17">
        <v>0.20655365643680401</v>
      </c>
      <c r="W11" s="17">
        <v>0.243747270037624</v>
      </c>
      <c r="X11" s="17">
        <v>0.20334966222485401</v>
      </c>
      <c r="Y11" s="17">
        <v>0.182730246282159</v>
      </c>
      <c r="Z11" s="17">
        <v>0.20617115315923901</v>
      </c>
      <c r="AA11" s="17">
        <v>0.25603614018550203</v>
      </c>
      <c r="AB11" s="17">
        <v>0.210360324392248</v>
      </c>
      <c r="AC11" s="17">
        <v>0.20032186579147801</v>
      </c>
      <c r="AD11" s="17">
        <v>0.199157664940431</v>
      </c>
      <c r="AE11" s="17"/>
      <c r="AF11" s="17">
        <v>0.22018525899221</v>
      </c>
      <c r="AG11" s="17">
        <v>0.19275843077508101</v>
      </c>
      <c r="AH11" s="17"/>
      <c r="AI11" s="17">
        <v>0.26239399247778</v>
      </c>
      <c r="AJ11" s="17">
        <v>0.183086169166189</v>
      </c>
      <c r="AK11" s="17"/>
      <c r="AL11" s="17">
        <v>0.253560238146531</v>
      </c>
      <c r="AM11" s="17">
        <v>0.204247437163353</v>
      </c>
      <c r="AN11" s="17"/>
      <c r="AO11" s="17">
        <v>0.25137069068861101</v>
      </c>
      <c r="AP11" s="17">
        <v>0.19583305695049599</v>
      </c>
    </row>
    <row r="12" spans="2:42" x14ac:dyDescent="0.35">
      <c r="B12" s="18" t="s">
        <v>146</v>
      </c>
      <c r="C12" s="17">
        <v>6.8668856768891701E-2</v>
      </c>
      <c r="D12" s="17">
        <v>7.4381570051389997E-2</v>
      </c>
      <c r="E12" s="17">
        <v>6.22521400159275E-2</v>
      </c>
      <c r="F12" s="17"/>
      <c r="G12" s="17">
        <v>0.105766675284092</v>
      </c>
      <c r="H12" s="17">
        <v>9.1184536084517903E-2</v>
      </c>
      <c r="I12" s="17">
        <v>7.9404682299253904E-2</v>
      </c>
      <c r="J12" s="17">
        <v>6.3965840393048007E-2</v>
      </c>
      <c r="K12" s="17">
        <v>5.6815095443577102E-2</v>
      </c>
      <c r="L12" s="17">
        <v>2.84725862494658E-2</v>
      </c>
      <c r="M12" s="17"/>
      <c r="N12" s="17">
        <v>8.2596266837031002E-2</v>
      </c>
      <c r="O12" s="17">
        <v>4.8759832741473198E-2</v>
      </c>
      <c r="P12" s="17">
        <v>8.8178242295374201E-2</v>
      </c>
      <c r="Q12" s="17">
        <v>5.6733582330945498E-2</v>
      </c>
      <c r="R12" s="17"/>
      <c r="S12" s="17">
        <v>9.2429454819422399E-2</v>
      </c>
      <c r="T12" s="17">
        <v>8.7835809770201098E-2</v>
      </c>
      <c r="U12" s="17">
        <v>3.3669909935888503E-2</v>
      </c>
      <c r="V12" s="17">
        <v>5.2230873145608502E-2</v>
      </c>
      <c r="W12" s="17">
        <v>7.49456431760471E-2</v>
      </c>
      <c r="X12" s="17">
        <v>4.9237469495161099E-2</v>
      </c>
      <c r="Y12" s="17">
        <v>6.8554606815309296E-2</v>
      </c>
      <c r="Z12" s="17">
        <v>4.5305539057343698E-2</v>
      </c>
      <c r="AA12" s="17">
        <v>5.9395469899678997E-2</v>
      </c>
      <c r="AB12" s="17">
        <v>7.8823429885019405E-2</v>
      </c>
      <c r="AC12" s="17">
        <v>7.3666932646628894E-2</v>
      </c>
      <c r="AD12" s="17">
        <v>8.7916679799074096E-2</v>
      </c>
      <c r="AE12" s="17"/>
      <c r="AF12" s="17">
        <v>6.0988131790190699E-2</v>
      </c>
      <c r="AG12" s="17">
        <v>7.9643798812481195E-2</v>
      </c>
      <c r="AH12" s="17"/>
      <c r="AI12" s="17">
        <v>6.4644998400415293E-2</v>
      </c>
      <c r="AJ12" s="17">
        <v>7.04829407945399E-2</v>
      </c>
      <c r="AK12" s="17"/>
      <c r="AL12" s="17">
        <v>7.9526040842080398E-2</v>
      </c>
      <c r="AM12" s="17">
        <v>6.7843759399655396E-2</v>
      </c>
      <c r="AN12" s="17"/>
      <c r="AO12" s="17">
        <v>7.2578832455171605E-2</v>
      </c>
      <c r="AP12" s="17">
        <v>6.7602918454639602E-2</v>
      </c>
    </row>
    <row r="13" spans="2:42" x14ac:dyDescent="0.35">
      <c r="B13" s="18" t="s">
        <v>147</v>
      </c>
      <c r="C13" s="17">
        <v>7.1772493864352499E-2</v>
      </c>
      <c r="D13" s="17">
        <v>7.2384324046125201E-2</v>
      </c>
      <c r="E13" s="17">
        <v>7.1068767948400502E-2</v>
      </c>
      <c r="F13" s="17"/>
      <c r="G13" s="17">
        <v>6.5376543438402601E-2</v>
      </c>
      <c r="H13" s="17">
        <v>7.9119320383374797E-2</v>
      </c>
      <c r="I13" s="17">
        <v>7.5980312852302695E-2</v>
      </c>
      <c r="J13" s="17">
        <v>7.5454894062934402E-2</v>
      </c>
      <c r="K13" s="17">
        <v>8.6344110887406803E-2</v>
      </c>
      <c r="L13" s="17">
        <v>5.38498731635529E-2</v>
      </c>
      <c r="M13" s="17"/>
      <c r="N13" s="17">
        <v>7.0667441753861901E-2</v>
      </c>
      <c r="O13" s="17">
        <v>9.3846215266081806E-2</v>
      </c>
      <c r="P13" s="17">
        <v>6.7450548247395506E-2</v>
      </c>
      <c r="Q13" s="17">
        <v>5.4798990242199599E-2</v>
      </c>
      <c r="R13" s="17"/>
      <c r="S13" s="17">
        <v>8.8579636165881201E-2</v>
      </c>
      <c r="T13" s="17">
        <v>8.3075997229885207E-2</v>
      </c>
      <c r="U13" s="17">
        <v>4.94099785207135E-2</v>
      </c>
      <c r="V13" s="17">
        <v>7.3683758683789499E-2</v>
      </c>
      <c r="W13" s="17">
        <v>7.4804062192000198E-2</v>
      </c>
      <c r="X13" s="17">
        <v>6.2593408972691694E-2</v>
      </c>
      <c r="Y13" s="17">
        <v>7.3481786235688004E-2</v>
      </c>
      <c r="Z13" s="17">
        <v>6.3815606887740406E-2</v>
      </c>
      <c r="AA13" s="17">
        <v>6.8020465231527397E-2</v>
      </c>
      <c r="AB13" s="17">
        <v>7.43506770986119E-2</v>
      </c>
      <c r="AC13" s="17">
        <v>6.0216275929768998E-2</v>
      </c>
      <c r="AD13" s="17">
        <v>5.00310935424884E-2</v>
      </c>
      <c r="AE13" s="17"/>
      <c r="AF13" s="17">
        <v>7.6464838606458002E-2</v>
      </c>
      <c r="AG13" s="17">
        <v>6.5318949088000997E-2</v>
      </c>
      <c r="AH13" s="17"/>
      <c r="AI13" s="17">
        <v>6.9499261848332994E-2</v>
      </c>
      <c r="AJ13" s="17">
        <v>7.2797339549568393E-2</v>
      </c>
      <c r="AK13" s="17"/>
      <c r="AL13" s="17">
        <v>5.7750003940260398E-2</v>
      </c>
      <c r="AM13" s="17">
        <v>7.2838140303476795E-2</v>
      </c>
      <c r="AN13" s="17"/>
      <c r="AO13" s="17">
        <v>6.9153183448099106E-2</v>
      </c>
      <c r="AP13" s="17">
        <v>7.2486570767541697E-2</v>
      </c>
    </row>
    <row r="14" spans="2:42" x14ac:dyDescent="0.35">
      <c r="B14" s="18" t="s">
        <v>148</v>
      </c>
      <c r="C14" s="17">
        <v>2.6614452052476398E-2</v>
      </c>
      <c r="D14" s="17">
        <v>3.01031853386904E-2</v>
      </c>
      <c r="E14" s="17">
        <v>2.3401349433246899E-2</v>
      </c>
      <c r="F14" s="17"/>
      <c r="G14" s="17">
        <v>2.3816312700916099E-2</v>
      </c>
      <c r="H14" s="17">
        <v>4.4008568250622597E-2</v>
      </c>
      <c r="I14" s="17">
        <v>1.58441468186644E-2</v>
      </c>
      <c r="J14" s="17">
        <v>2.0799145021490401E-2</v>
      </c>
      <c r="K14" s="17">
        <v>2.3944593056048999E-2</v>
      </c>
      <c r="L14" s="17">
        <v>2.9555888816154501E-2</v>
      </c>
      <c r="M14" s="17"/>
      <c r="N14" s="17">
        <v>2.3434781969884001E-2</v>
      </c>
      <c r="O14" s="17">
        <v>3.8679112359371798E-2</v>
      </c>
      <c r="P14" s="17">
        <v>2.53835105118458E-2</v>
      </c>
      <c r="Q14" s="17">
        <v>1.8955423152701999E-2</v>
      </c>
      <c r="R14" s="17"/>
      <c r="S14" s="17">
        <v>2.57270942229092E-2</v>
      </c>
      <c r="T14" s="17">
        <v>4.4066484695340198E-2</v>
      </c>
      <c r="U14" s="17">
        <v>2.0540857617274502E-2</v>
      </c>
      <c r="V14" s="17">
        <v>2.8494701225267701E-2</v>
      </c>
      <c r="W14" s="17">
        <v>2.2552619178983099E-2</v>
      </c>
      <c r="X14" s="17">
        <v>2.1567390297834999E-2</v>
      </c>
      <c r="Y14" s="17">
        <v>1.5277268886270399E-2</v>
      </c>
      <c r="Z14" s="17">
        <v>7.2221995700725294E-2</v>
      </c>
      <c r="AA14" s="17">
        <v>2.3750937617543901E-2</v>
      </c>
      <c r="AB14" s="17">
        <v>1.32912151180064E-2</v>
      </c>
      <c r="AC14" s="17">
        <v>1.8386108911286499E-2</v>
      </c>
      <c r="AD14" s="17">
        <v>2.418218555894E-2</v>
      </c>
      <c r="AE14" s="17"/>
      <c r="AF14" s="17">
        <v>2.6744588442294499E-2</v>
      </c>
      <c r="AG14" s="17">
        <v>2.5799528569106299E-2</v>
      </c>
      <c r="AH14" s="17"/>
      <c r="AI14" s="17">
        <v>2.4280429864037899E-2</v>
      </c>
      <c r="AJ14" s="17">
        <v>2.76667038913396E-2</v>
      </c>
      <c r="AK14" s="17"/>
      <c r="AL14" s="17">
        <v>1.49448055607877E-2</v>
      </c>
      <c r="AM14" s="17">
        <v>2.7501292927173099E-2</v>
      </c>
      <c r="AN14" s="17"/>
      <c r="AO14" s="17">
        <v>2.37554784559596E-2</v>
      </c>
      <c r="AP14" s="17">
        <v>2.7393865977390498E-2</v>
      </c>
    </row>
    <row r="15" spans="2:42" x14ac:dyDescent="0.35">
      <c r="B15" s="18" t="s">
        <v>149</v>
      </c>
      <c r="C15" s="17">
        <v>2.2456420593163801E-2</v>
      </c>
      <c r="D15" s="17">
        <v>2.50134221002777E-2</v>
      </c>
      <c r="E15" s="17">
        <v>1.94295041763108E-2</v>
      </c>
      <c r="F15" s="17"/>
      <c r="G15" s="17">
        <v>2.4075462556465799E-2</v>
      </c>
      <c r="H15" s="17">
        <v>1.51187346181692E-2</v>
      </c>
      <c r="I15" s="17">
        <v>1.7773995833365901E-2</v>
      </c>
      <c r="J15" s="17">
        <v>2.3037980103314499E-2</v>
      </c>
      <c r="K15" s="17">
        <v>2.6328758623934301E-2</v>
      </c>
      <c r="L15" s="17">
        <v>2.8113561662017301E-2</v>
      </c>
      <c r="M15" s="17"/>
      <c r="N15" s="17">
        <v>2.45540765602879E-2</v>
      </c>
      <c r="O15" s="17">
        <v>1.6734045659334298E-2</v>
      </c>
      <c r="P15" s="17">
        <v>2.3009646658483599E-2</v>
      </c>
      <c r="Q15" s="17">
        <v>2.59471722503683E-2</v>
      </c>
      <c r="R15" s="17"/>
      <c r="S15" s="17">
        <v>2.3684233065694602E-2</v>
      </c>
      <c r="T15" s="17">
        <v>2.2034504141112101E-2</v>
      </c>
      <c r="U15" s="17">
        <v>1.33183356169017E-2</v>
      </c>
      <c r="V15" s="17">
        <v>2.7866173941724699E-2</v>
      </c>
      <c r="W15" s="17">
        <v>1.7763671199782099E-2</v>
      </c>
      <c r="X15" s="17">
        <v>3.1933166213043401E-2</v>
      </c>
      <c r="Y15" s="17">
        <v>1.9704327955028501E-2</v>
      </c>
      <c r="Z15" s="17">
        <v>1.4150794017048E-2</v>
      </c>
      <c r="AA15" s="17">
        <v>1.1199713087137001E-2</v>
      </c>
      <c r="AB15" s="17">
        <v>2.2993065529496998E-2</v>
      </c>
      <c r="AC15" s="17">
        <v>4.7736390755047098E-2</v>
      </c>
      <c r="AD15" s="17">
        <v>2.5286999171879598E-2</v>
      </c>
      <c r="AE15" s="17"/>
      <c r="AF15" s="17">
        <v>2.18814548769991E-2</v>
      </c>
      <c r="AG15" s="17">
        <v>2.3431289093589901E-2</v>
      </c>
      <c r="AH15" s="17"/>
      <c r="AI15" s="17">
        <v>1.7266442489538299E-2</v>
      </c>
      <c r="AJ15" s="17">
        <v>2.4796228685071298E-2</v>
      </c>
      <c r="AK15" s="17"/>
      <c r="AL15" s="17">
        <v>3.08464229511239E-2</v>
      </c>
      <c r="AM15" s="17">
        <v>2.18188179858235E-2</v>
      </c>
      <c r="AN15" s="17"/>
      <c r="AO15" s="17">
        <v>1.9785870715519599E-2</v>
      </c>
      <c r="AP15" s="17">
        <v>2.31844664080499E-2</v>
      </c>
    </row>
    <row r="16" spans="2:42" x14ac:dyDescent="0.35">
      <c r="B16" s="18" t="s">
        <v>150</v>
      </c>
      <c r="C16" s="17">
        <v>5.2311006189377099E-3</v>
      </c>
      <c r="D16" s="17">
        <v>5.8201922508402401E-3</v>
      </c>
      <c r="E16" s="17">
        <v>4.6938948501489804E-3</v>
      </c>
      <c r="F16" s="17"/>
      <c r="G16" s="17">
        <v>9.2661792347211707E-3</v>
      </c>
      <c r="H16" s="17">
        <v>4.9385189613416801E-3</v>
      </c>
      <c r="I16" s="17">
        <v>2.2311596897754801E-3</v>
      </c>
      <c r="J16" s="17">
        <v>8.1454823091745097E-3</v>
      </c>
      <c r="K16" s="17">
        <v>7.5441913292410099E-3</v>
      </c>
      <c r="L16" s="17">
        <v>1.29319284206965E-3</v>
      </c>
      <c r="M16" s="17"/>
      <c r="N16" s="17">
        <v>5.4928339523408198E-3</v>
      </c>
      <c r="O16" s="17">
        <v>3.2031479003050501E-3</v>
      </c>
      <c r="P16" s="17">
        <v>5.6807953684437701E-3</v>
      </c>
      <c r="Q16" s="17">
        <v>6.7288121379693103E-3</v>
      </c>
      <c r="R16" s="17"/>
      <c r="S16" s="17">
        <v>4.7460078889075899E-3</v>
      </c>
      <c r="T16" s="17">
        <v>3.0958615408055901E-3</v>
      </c>
      <c r="U16" s="17">
        <v>7.73555993721087E-3</v>
      </c>
      <c r="V16" s="17">
        <v>0</v>
      </c>
      <c r="W16" s="17">
        <v>1.19248546043837E-2</v>
      </c>
      <c r="X16" s="17">
        <v>8.6269089963990301E-3</v>
      </c>
      <c r="Y16" s="17">
        <v>3.2881179813650701E-3</v>
      </c>
      <c r="Z16" s="17">
        <v>9.5229704285361705E-3</v>
      </c>
      <c r="AA16" s="17">
        <v>3.06367175441078E-3</v>
      </c>
      <c r="AB16" s="17">
        <v>7.4852515092143201E-3</v>
      </c>
      <c r="AC16" s="17">
        <v>5.5716865627289999E-3</v>
      </c>
      <c r="AD16" s="17">
        <v>0</v>
      </c>
      <c r="AE16" s="17"/>
      <c r="AF16" s="17">
        <v>4.5336179915797898E-3</v>
      </c>
      <c r="AG16" s="17">
        <v>6.2188346371001299E-3</v>
      </c>
      <c r="AH16" s="17"/>
      <c r="AI16" s="17">
        <v>3.24022828058244E-3</v>
      </c>
      <c r="AJ16" s="17">
        <v>6.1286495322913897E-3</v>
      </c>
      <c r="AK16" s="17"/>
      <c r="AL16" s="17">
        <v>1.5097793721387301E-2</v>
      </c>
      <c r="AM16" s="17">
        <v>4.4812761278896999E-3</v>
      </c>
      <c r="AN16" s="17"/>
      <c r="AO16" s="17">
        <v>5.3356334277989597E-3</v>
      </c>
      <c r="AP16" s="17">
        <v>5.2026028647310599E-3</v>
      </c>
    </row>
    <row r="17" spans="2:42" x14ac:dyDescent="0.35">
      <c r="B17" s="18" t="s">
        <v>151</v>
      </c>
      <c r="C17" s="17">
        <v>6.6296565023007403E-2</v>
      </c>
      <c r="D17" s="17">
        <v>6.5242683991513103E-2</v>
      </c>
      <c r="E17" s="17">
        <v>6.7806132305942596E-2</v>
      </c>
      <c r="F17" s="17"/>
      <c r="G17" s="17">
        <v>3.83456818564566E-2</v>
      </c>
      <c r="H17" s="17">
        <v>4.5157543847417103E-2</v>
      </c>
      <c r="I17" s="17">
        <v>6.7066427178450294E-2</v>
      </c>
      <c r="J17" s="17">
        <v>7.2603464428498202E-2</v>
      </c>
      <c r="K17" s="17">
        <v>7.3612153002042199E-2</v>
      </c>
      <c r="L17" s="17">
        <v>9.1618925954126407E-2</v>
      </c>
      <c r="M17" s="17"/>
      <c r="N17" s="17">
        <v>4.94693382476439E-2</v>
      </c>
      <c r="O17" s="17">
        <v>6.1293622357035997E-2</v>
      </c>
      <c r="P17" s="17">
        <v>8.30973745194621E-2</v>
      </c>
      <c r="Q17" s="17">
        <v>7.3287965961862794E-2</v>
      </c>
      <c r="R17" s="17"/>
      <c r="S17" s="17">
        <v>9.4696828952362297E-2</v>
      </c>
      <c r="T17" s="17">
        <v>5.7373505960996697E-2</v>
      </c>
      <c r="U17" s="17">
        <v>5.4293773998659402E-2</v>
      </c>
      <c r="V17" s="17">
        <v>5.12350955918063E-2</v>
      </c>
      <c r="W17" s="17">
        <v>5.7965504630945998E-2</v>
      </c>
      <c r="X17" s="17">
        <v>7.8214609116549497E-2</v>
      </c>
      <c r="Y17" s="17">
        <v>6.1461980552598598E-2</v>
      </c>
      <c r="Z17" s="17">
        <v>5.18309347432395E-2</v>
      </c>
      <c r="AA17" s="17">
        <v>5.6701689238473803E-2</v>
      </c>
      <c r="AB17" s="17">
        <v>6.5328180813401998E-2</v>
      </c>
      <c r="AC17" s="17">
        <v>9.1249780891978702E-2</v>
      </c>
      <c r="AD17" s="17">
        <v>6.2193916500620797E-2</v>
      </c>
      <c r="AE17" s="17"/>
      <c r="AF17" s="17">
        <v>6.1770095572019297E-2</v>
      </c>
      <c r="AG17" s="17">
        <v>7.0435820805717794E-2</v>
      </c>
      <c r="AH17" s="17"/>
      <c r="AI17" s="17">
        <v>4.3299629976047298E-2</v>
      </c>
      <c r="AJ17" s="17">
        <v>7.6664318727856395E-2</v>
      </c>
      <c r="AK17" s="17"/>
      <c r="AL17" s="17">
        <v>5.6324939462702998E-2</v>
      </c>
      <c r="AM17" s="17">
        <v>6.7054363910946893E-2</v>
      </c>
      <c r="AN17" s="17"/>
      <c r="AO17" s="17">
        <v>4.8568223211516597E-2</v>
      </c>
      <c r="AP17" s="17">
        <v>7.1129668934966694E-2</v>
      </c>
    </row>
    <row r="18" spans="2:42" x14ac:dyDescent="0.35">
      <c r="B18" s="18" t="s">
        <v>152</v>
      </c>
      <c r="C18" s="17">
        <v>0.23313473122946801</v>
      </c>
      <c r="D18" s="17">
        <v>0.25145718306457299</v>
      </c>
      <c r="E18" s="17">
        <v>0.21693672487934901</v>
      </c>
      <c r="F18" s="17"/>
      <c r="G18" s="17">
        <v>6.1525339138119202E-2</v>
      </c>
      <c r="H18" s="17">
        <v>9.8997153120267703E-2</v>
      </c>
      <c r="I18" s="17">
        <v>0.10449311900741</v>
      </c>
      <c r="J18" s="17">
        <v>0.21481512682562701</v>
      </c>
      <c r="K18" s="17">
        <v>0.33563154277075302</v>
      </c>
      <c r="L18" s="17">
        <v>0.50848588935115402</v>
      </c>
      <c r="M18" s="17"/>
      <c r="N18" s="17">
        <v>0.18344045650576599</v>
      </c>
      <c r="O18" s="17">
        <v>0.23323882163033699</v>
      </c>
      <c r="P18" s="17">
        <v>0.22732499552329199</v>
      </c>
      <c r="Q18" s="17">
        <v>0.293570485657076</v>
      </c>
      <c r="R18" s="17"/>
      <c r="S18" s="17">
        <v>0.172236371346701</v>
      </c>
      <c r="T18" s="17">
        <v>0.25290405931299897</v>
      </c>
      <c r="U18" s="17">
        <v>0.31843279029932597</v>
      </c>
      <c r="V18" s="17">
        <v>0.272524912334697</v>
      </c>
      <c r="W18" s="17">
        <v>0.22590111077266301</v>
      </c>
      <c r="X18" s="17">
        <v>0.206284317733371</v>
      </c>
      <c r="Y18" s="17">
        <v>0.23987761810768299</v>
      </c>
      <c r="Z18" s="17">
        <v>0.293141130943327</v>
      </c>
      <c r="AA18" s="17">
        <v>0.22674440395746101</v>
      </c>
      <c r="AB18" s="17">
        <v>0.212550743438052</v>
      </c>
      <c r="AC18" s="17">
        <v>0.218836926951194</v>
      </c>
      <c r="AD18" s="17">
        <v>0.19417034099782601</v>
      </c>
      <c r="AE18" s="17"/>
      <c r="AF18" s="17">
        <v>0.252930041176744</v>
      </c>
      <c r="AG18" s="17">
        <v>0.20687659684276399</v>
      </c>
      <c r="AH18" s="17"/>
      <c r="AI18" s="17">
        <v>0.19093084574477301</v>
      </c>
      <c r="AJ18" s="17">
        <v>0.25216159238289798</v>
      </c>
      <c r="AK18" s="17"/>
      <c r="AL18" s="17">
        <v>0.19728353474702001</v>
      </c>
      <c r="AM18" s="17">
        <v>0.235859261614348</v>
      </c>
      <c r="AN18" s="17"/>
      <c r="AO18" s="17">
        <v>0.205299323423875</v>
      </c>
      <c r="AP18" s="17">
        <v>0.24072322539246899</v>
      </c>
    </row>
    <row r="19" spans="2:42" x14ac:dyDescent="0.35">
      <c r="B19" s="18" t="s">
        <v>75</v>
      </c>
      <c r="C19" s="19">
        <v>1.5501079674956E-2</v>
      </c>
      <c r="D19" s="19">
        <v>1.7390448740326601E-2</v>
      </c>
      <c r="E19" s="19">
        <v>1.37688678056477E-2</v>
      </c>
      <c r="F19" s="19"/>
      <c r="G19" s="19">
        <v>3.2973638624861898E-2</v>
      </c>
      <c r="H19" s="19">
        <v>1.08847993415021E-2</v>
      </c>
      <c r="I19" s="19">
        <v>1.1722653261891701E-2</v>
      </c>
      <c r="J19" s="19">
        <v>1.1558802362845099E-2</v>
      </c>
      <c r="K19" s="19">
        <v>1.502032643515E-2</v>
      </c>
      <c r="L19" s="19">
        <v>1.41861280742679E-2</v>
      </c>
      <c r="M19" s="19"/>
      <c r="N19" s="19">
        <v>1.1508599415231399E-2</v>
      </c>
      <c r="O19" s="19">
        <v>1.56762769418358E-2</v>
      </c>
      <c r="P19" s="19">
        <v>1.7555570136937801E-2</v>
      </c>
      <c r="Q19" s="19">
        <v>1.5171731107597E-2</v>
      </c>
      <c r="R19" s="19"/>
      <c r="S19" s="19">
        <v>1.6140374473311399E-2</v>
      </c>
      <c r="T19" s="19">
        <v>1.9264669818655902E-2</v>
      </c>
      <c r="U19" s="19">
        <v>2.2364701520883899E-2</v>
      </c>
      <c r="V19" s="19">
        <v>2.33324688299246E-2</v>
      </c>
      <c r="W19" s="19">
        <v>7.9547601592072897E-3</v>
      </c>
      <c r="X19" s="19">
        <v>2.2039181956805001E-2</v>
      </c>
      <c r="Y19" s="19">
        <v>2.6643785416157501E-2</v>
      </c>
      <c r="Z19" s="19">
        <v>7.9411225850921693E-3</v>
      </c>
      <c r="AA19" s="19">
        <v>5.78513731898772E-3</v>
      </c>
      <c r="AB19" s="19">
        <v>1.02102749320042E-2</v>
      </c>
      <c r="AC19" s="19">
        <v>5.9674763539778403E-3</v>
      </c>
      <c r="AD19" s="19">
        <v>0</v>
      </c>
      <c r="AE19" s="19"/>
      <c r="AF19" s="19">
        <v>1.0537241163153299E-2</v>
      </c>
      <c r="AG19" s="19">
        <v>2.0792751198855201E-2</v>
      </c>
      <c r="AH19" s="19"/>
      <c r="AI19" s="19">
        <v>1.1826249917558601E-2</v>
      </c>
      <c r="AJ19" s="19">
        <v>1.7157810441649299E-2</v>
      </c>
      <c r="AK19" s="19"/>
      <c r="AL19" s="19">
        <v>3.6154091309929699E-3</v>
      </c>
      <c r="AM19" s="19">
        <v>1.6404337410232901E-2</v>
      </c>
      <c r="AN19" s="19"/>
      <c r="AO19" s="19">
        <v>1.0849452238065899E-2</v>
      </c>
      <c r="AP19" s="19">
        <v>1.6769207230328299E-2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0.232556430890827</v>
      </c>
      <c r="D9" s="17">
        <v>0.203600886742279</v>
      </c>
      <c r="E9" s="17">
        <v>0.26067424309123099</v>
      </c>
      <c r="F9" s="17"/>
      <c r="G9" s="17">
        <v>0.314876820706048</v>
      </c>
      <c r="H9" s="17">
        <v>0.250566707496932</v>
      </c>
      <c r="I9" s="17">
        <v>0.25835083855026503</v>
      </c>
      <c r="J9" s="17">
        <v>0.21364539201433499</v>
      </c>
      <c r="K9" s="17">
        <v>0.21340852121591899</v>
      </c>
      <c r="L9" s="17">
        <v>0.16995883971367901</v>
      </c>
      <c r="M9" s="17"/>
      <c r="N9" s="17">
        <v>0.22204843503750299</v>
      </c>
      <c r="O9" s="17">
        <v>0.22693754448120801</v>
      </c>
      <c r="P9" s="17">
        <v>0.22565687917980401</v>
      </c>
      <c r="Q9" s="17">
        <v>0.25770466978323497</v>
      </c>
      <c r="R9" s="17"/>
      <c r="S9" s="17">
        <v>0.21430637822662299</v>
      </c>
      <c r="T9" s="17">
        <v>0.22093303279791399</v>
      </c>
      <c r="U9" s="17">
        <v>0.24746280627713099</v>
      </c>
      <c r="V9" s="17">
        <v>0.17331087289007499</v>
      </c>
      <c r="W9" s="17">
        <v>0.253320530769442</v>
      </c>
      <c r="X9" s="17">
        <v>0.24295803474029201</v>
      </c>
      <c r="Y9" s="17">
        <v>0.26261607291462102</v>
      </c>
      <c r="Z9" s="17">
        <v>0.208095265216661</v>
      </c>
      <c r="AA9" s="17">
        <v>0.22594438233443601</v>
      </c>
      <c r="AB9" s="17">
        <v>0.23466304720978301</v>
      </c>
      <c r="AC9" s="17">
        <v>0.29038566631180301</v>
      </c>
      <c r="AD9" s="17">
        <v>0.300617008841227</v>
      </c>
      <c r="AE9" s="17"/>
      <c r="AF9" s="17">
        <v>0.23202842150922401</v>
      </c>
      <c r="AG9" s="17">
        <v>0.233889619877199</v>
      </c>
      <c r="AH9" s="17"/>
      <c r="AI9" s="17">
        <v>0.25947794889421399</v>
      </c>
      <c r="AJ9" s="17">
        <v>0.22041934969066601</v>
      </c>
      <c r="AK9" s="17"/>
      <c r="AL9" s="17">
        <v>0.22892069854121599</v>
      </c>
      <c r="AM9" s="17">
        <v>0.232832730267967</v>
      </c>
      <c r="AN9" s="17"/>
      <c r="AO9" s="17">
        <v>0.26663378574184898</v>
      </c>
      <c r="AP9" s="17">
        <v>0.223266255938709</v>
      </c>
    </row>
    <row r="10" spans="2:42" x14ac:dyDescent="0.35">
      <c r="B10" s="18" t="s">
        <v>144</v>
      </c>
      <c r="C10" s="17">
        <v>0.102332956140284</v>
      </c>
      <c r="D10" s="17">
        <v>9.8118999145253294E-2</v>
      </c>
      <c r="E10" s="17">
        <v>0.107188984738363</v>
      </c>
      <c r="F10" s="17"/>
      <c r="G10" s="17">
        <v>0.11369296660841401</v>
      </c>
      <c r="H10" s="17">
        <v>0.15700976148426299</v>
      </c>
      <c r="I10" s="17">
        <v>9.2983322412834399E-2</v>
      </c>
      <c r="J10" s="17">
        <v>0.115958698332293</v>
      </c>
      <c r="K10" s="17">
        <v>7.4444315140235306E-2</v>
      </c>
      <c r="L10" s="17">
        <v>6.5292870843461998E-2</v>
      </c>
      <c r="M10" s="17"/>
      <c r="N10" s="17">
        <v>0.109857991416221</v>
      </c>
      <c r="O10" s="17">
        <v>0.113296109751316</v>
      </c>
      <c r="P10" s="17">
        <v>8.3151609724087305E-2</v>
      </c>
      <c r="Q10" s="17">
        <v>9.9674173978575697E-2</v>
      </c>
      <c r="R10" s="17"/>
      <c r="S10" s="17">
        <v>0.106797390027715</v>
      </c>
      <c r="T10" s="17">
        <v>0.10157870312706301</v>
      </c>
      <c r="U10" s="17">
        <v>0.109137622075053</v>
      </c>
      <c r="V10" s="17">
        <v>0.106942655126499</v>
      </c>
      <c r="W10" s="17">
        <v>9.7614244138226003E-2</v>
      </c>
      <c r="X10" s="17">
        <v>7.9652608119747004E-2</v>
      </c>
      <c r="Y10" s="17">
        <v>0.10705766567262</v>
      </c>
      <c r="Z10" s="17">
        <v>7.68319391730201E-2</v>
      </c>
      <c r="AA10" s="17">
        <v>0.10248044629334099</v>
      </c>
      <c r="AB10" s="17">
        <v>0.116185399485318</v>
      </c>
      <c r="AC10" s="17">
        <v>7.7524505974901306E-2</v>
      </c>
      <c r="AD10" s="17">
        <v>0.15242051864261799</v>
      </c>
      <c r="AE10" s="17"/>
      <c r="AF10" s="17">
        <v>0.10522743449626901</v>
      </c>
      <c r="AG10" s="17">
        <v>9.9332140215805997E-2</v>
      </c>
      <c r="AH10" s="17"/>
      <c r="AI10" s="17">
        <v>0.12810264124040499</v>
      </c>
      <c r="AJ10" s="17">
        <v>9.0715158045711106E-2</v>
      </c>
      <c r="AK10" s="17"/>
      <c r="AL10" s="17">
        <v>0.14113542369693899</v>
      </c>
      <c r="AM10" s="17">
        <v>9.93841423700597E-2</v>
      </c>
      <c r="AN10" s="17"/>
      <c r="AO10" s="17">
        <v>0.118629225831886</v>
      </c>
      <c r="AP10" s="17">
        <v>9.7890264001655194E-2</v>
      </c>
    </row>
    <row r="11" spans="2:42" x14ac:dyDescent="0.35">
      <c r="B11" s="18" t="s">
        <v>145</v>
      </c>
      <c r="C11" s="17">
        <v>0.23947833877042499</v>
      </c>
      <c r="D11" s="17">
        <v>0.244705197303866</v>
      </c>
      <c r="E11" s="17">
        <v>0.234734195019103</v>
      </c>
      <c r="F11" s="17"/>
      <c r="G11" s="17">
        <v>0.22478687265064301</v>
      </c>
      <c r="H11" s="17">
        <v>0.25360934982684902</v>
      </c>
      <c r="I11" s="17">
        <v>0.31148162562704002</v>
      </c>
      <c r="J11" s="17">
        <v>0.23535754219729399</v>
      </c>
      <c r="K11" s="17">
        <v>0.26084263404498198</v>
      </c>
      <c r="L11" s="17">
        <v>0.16813165536942001</v>
      </c>
      <c r="M11" s="17"/>
      <c r="N11" s="17">
        <v>0.28661278946373597</v>
      </c>
      <c r="O11" s="17">
        <v>0.23950013879179499</v>
      </c>
      <c r="P11" s="17">
        <v>0.24794060970119999</v>
      </c>
      <c r="Q11" s="17">
        <v>0.18429673516397599</v>
      </c>
      <c r="R11" s="17"/>
      <c r="S11" s="17">
        <v>0.241971136384073</v>
      </c>
      <c r="T11" s="17">
        <v>0.221972305392963</v>
      </c>
      <c r="U11" s="17">
        <v>0.21366992601095</v>
      </c>
      <c r="V11" s="17">
        <v>0.248764655086533</v>
      </c>
      <c r="W11" s="17">
        <v>0.26211602743838502</v>
      </c>
      <c r="X11" s="17">
        <v>0.22861284071901999</v>
      </c>
      <c r="Y11" s="17">
        <v>0.23744686353869399</v>
      </c>
      <c r="Z11" s="17">
        <v>0.232427481081763</v>
      </c>
      <c r="AA11" s="17">
        <v>0.23083563797979201</v>
      </c>
      <c r="AB11" s="17">
        <v>0.26968801022688399</v>
      </c>
      <c r="AC11" s="17">
        <v>0.24304737748243899</v>
      </c>
      <c r="AD11" s="17">
        <v>0.27437483829106901</v>
      </c>
      <c r="AE11" s="17"/>
      <c r="AF11" s="17">
        <v>0.24494634015981101</v>
      </c>
      <c r="AG11" s="17">
        <v>0.23334321987986201</v>
      </c>
      <c r="AH11" s="17"/>
      <c r="AI11" s="17">
        <v>0.26944734118496499</v>
      </c>
      <c r="AJ11" s="17">
        <v>0.225967354146627</v>
      </c>
      <c r="AK11" s="17"/>
      <c r="AL11" s="17">
        <v>0.28607151845531698</v>
      </c>
      <c r="AM11" s="17">
        <v>0.23593746576659599</v>
      </c>
      <c r="AN11" s="17"/>
      <c r="AO11" s="17">
        <v>0.26183229026211802</v>
      </c>
      <c r="AP11" s="17">
        <v>0.233384200268864</v>
      </c>
    </row>
    <row r="12" spans="2:42" x14ac:dyDescent="0.35">
      <c r="B12" s="18" t="s">
        <v>146</v>
      </c>
      <c r="C12" s="17">
        <v>5.5315128837322203E-2</v>
      </c>
      <c r="D12" s="17">
        <v>6.0826538496741203E-2</v>
      </c>
      <c r="E12" s="17">
        <v>4.9572360438448003E-2</v>
      </c>
      <c r="F12" s="17"/>
      <c r="G12" s="17">
        <v>7.4772464694751004E-2</v>
      </c>
      <c r="H12" s="17">
        <v>7.3590978459546305E-2</v>
      </c>
      <c r="I12" s="17">
        <v>5.30033900081106E-2</v>
      </c>
      <c r="J12" s="17">
        <v>3.3610528476170298E-2</v>
      </c>
      <c r="K12" s="17">
        <v>4.7950739773855403E-2</v>
      </c>
      <c r="L12" s="17">
        <v>5.1816223234846998E-2</v>
      </c>
      <c r="M12" s="17"/>
      <c r="N12" s="17">
        <v>5.6845707154318303E-2</v>
      </c>
      <c r="O12" s="17">
        <v>5.6540691729486801E-2</v>
      </c>
      <c r="P12" s="17">
        <v>6.3116833029903702E-2</v>
      </c>
      <c r="Q12" s="17">
        <v>4.6261188292663798E-2</v>
      </c>
      <c r="R12" s="17"/>
      <c r="S12" s="17">
        <v>5.2323160399754598E-2</v>
      </c>
      <c r="T12" s="17">
        <v>5.5401219736578099E-2</v>
      </c>
      <c r="U12" s="17">
        <v>4.5625658598576299E-2</v>
      </c>
      <c r="V12" s="17">
        <v>6.7156108044946594E-2</v>
      </c>
      <c r="W12" s="17">
        <v>6.0241201879739401E-2</v>
      </c>
      <c r="X12" s="17">
        <v>6.8986077186103695E-2</v>
      </c>
      <c r="Y12" s="17">
        <v>5.8123312646627401E-2</v>
      </c>
      <c r="Z12" s="17">
        <v>4.38705805393707E-2</v>
      </c>
      <c r="AA12" s="17">
        <v>6.9357086374273194E-2</v>
      </c>
      <c r="AB12" s="17">
        <v>4.7920693500572403E-2</v>
      </c>
      <c r="AC12" s="17">
        <v>2.8946862215631499E-2</v>
      </c>
      <c r="AD12" s="17">
        <v>2.8823092353628801E-2</v>
      </c>
      <c r="AE12" s="17"/>
      <c r="AF12" s="17">
        <v>4.5258282655969602E-2</v>
      </c>
      <c r="AG12" s="17">
        <v>6.8631455281549097E-2</v>
      </c>
      <c r="AH12" s="17"/>
      <c r="AI12" s="17">
        <v>5.0457416608272299E-2</v>
      </c>
      <c r="AJ12" s="17">
        <v>5.7505140847921798E-2</v>
      </c>
      <c r="AK12" s="17"/>
      <c r="AL12" s="17">
        <v>2.1011995110728401E-2</v>
      </c>
      <c r="AM12" s="17">
        <v>5.7922013385247301E-2</v>
      </c>
      <c r="AN12" s="17"/>
      <c r="AO12" s="17">
        <v>5.8722934928907899E-2</v>
      </c>
      <c r="AP12" s="17">
        <v>5.4386092093357402E-2</v>
      </c>
    </row>
    <row r="13" spans="2:42" x14ac:dyDescent="0.35">
      <c r="B13" s="18" t="s">
        <v>147</v>
      </c>
      <c r="C13" s="17">
        <v>7.5890149066258003E-2</v>
      </c>
      <c r="D13" s="17">
        <v>7.4614172041466101E-2</v>
      </c>
      <c r="E13" s="17">
        <v>7.6349777661618198E-2</v>
      </c>
      <c r="F13" s="17"/>
      <c r="G13" s="17">
        <v>7.3729064953756807E-2</v>
      </c>
      <c r="H13" s="17">
        <v>8.68941670742224E-2</v>
      </c>
      <c r="I13" s="17">
        <v>7.1518003474314099E-2</v>
      </c>
      <c r="J13" s="17">
        <v>8.4002691336450802E-2</v>
      </c>
      <c r="K13" s="17">
        <v>7.0014500243932506E-2</v>
      </c>
      <c r="L13" s="17">
        <v>6.9252537264827996E-2</v>
      </c>
      <c r="M13" s="17"/>
      <c r="N13" s="17">
        <v>6.9469054696192994E-2</v>
      </c>
      <c r="O13" s="17">
        <v>7.42135545263823E-2</v>
      </c>
      <c r="P13" s="17">
        <v>7.8642827335485305E-2</v>
      </c>
      <c r="Q13" s="17">
        <v>8.1767158292330694E-2</v>
      </c>
      <c r="R13" s="17"/>
      <c r="S13" s="17">
        <v>9.8594705419208298E-2</v>
      </c>
      <c r="T13" s="17">
        <v>6.0069882037706898E-2</v>
      </c>
      <c r="U13" s="17">
        <v>5.6167827656302301E-2</v>
      </c>
      <c r="V13" s="17">
        <v>7.08626979263281E-2</v>
      </c>
      <c r="W13" s="17">
        <v>6.6238401083086401E-2</v>
      </c>
      <c r="X13" s="17">
        <v>9.49620922721678E-2</v>
      </c>
      <c r="Y13" s="17">
        <v>6.1081055531214401E-2</v>
      </c>
      <c r="Z13" s="17">
        <v>0.10789436741326899</v>
      </c>
      <c r="AA13" s="17">
        <v>7.0446876236546205E-2</v>
      </c>
      <c r="AB13" s="17">
        <v>8.3945112536557301E-2</v>
      </c>
      <c r="AC13" s="17">
        <v>5.3174596878904801E-2</v>
      </c>
      <c r="AD13" s="17">
        <v>0.10216407840144701</v>
      </c>
      <c r="AE13" s="17"/>
      <c r="AF13" s="17">
        <v>7.6833701133245294E-2</v>
      </c>
      <c r="AG13" s="17">
        <v>7.5288474497130706E-2</v>
      </c>
      <c r="AH13" s="17"/>
      <c r="AI13" s="17">
        <v>7.7113526248544104E-2</v>
      </c>
      <c r="AJ13" s="17">
        <v>7.5338611511876305E-2</v>
      </c>
      <c r="AK13" s="17"/>
      <c r="AL13" s="17">
        <v>8.0639084044502402E-2</v>
      </c>
      <c r="AM13" s="17">
        <v>7.5529251274454007E-2</v>
      </c>
      <c r="AN13" s="17"/>
      <c r="AO13" s="17">
        <v>7.4170890262298006E-2</v>
      </c>
      <c r="AP13" s="17">
        <v>7.6358853727948595E-2</v>
      </c>
    </row>
    <row r="14" spans="2:42" x14ac:dyDescent="0.35">
      <c r="B14" s="18" t="s">
        <v>148</v>
      </c>
      <c r="C14" s="17">
        <v>2.2250980867732001E-2</v>
      </c>
      <c r="D14" s="17">
        <v>2.3976174747508201E-2</v>
      </c>
      <c r="E14" s="17">
        <v>2.0153760039734899E-2</v>
      </c>
      <c r="F14" s="17"/>
      <c r="G14" s="17">
        <v>4.4485849729800797E-2</v>
      </c>
      <c r="H14" s="17">
        <v>3.5894704758539703E-2</v>
      </c>
      <c r="I14" s="17">
        <v>8.9646947820538093E-3</v>
      </c>
      <c r="J14" s="17">
        <v>1.51629111597846E-2</v>
      </c>
      <c r="K14" s="17">
        <v>1.7359200398911898E-2</v>
      </c>
      <c r="L14" s="17">
        <v>1.6081868612664699E-2</v>
      </c>
      <c r="M14" s="17"/>
      <c r="N14" s="17">
        <v>2.4385530249472299E-2</v>
      </c>
      <c r="O14" s="17">
        <v>2.2698616355737701E-2</v>
      </c>
      <c r="P14" s="17">
        <v>2.32687830831468E-2</v>
      </c>
      <c r="Q14" s="17">
        <v>1.75371569189724E-2</v>
      </c>
      <c r="R14" s="17"/>
      <c r="S14" s="17">
        <v>3.14807149399337E-2</v>
      </c>
      <c r="T14" s="17">
        <v>2.4854625781491502E-2</v>
      </c>
      <c r="U14" s="17">
        <v>1.33943155419493E-2</v>
      </c>
      <c r="V14" s="17">
        <v>1.6051296251287001E-2</v>
      </c>
      <c r="W14" s="17">
        <v>3.0789616765731501E-2</v>
      </c>
      <c r="X14" s="17">
        <v>2.17285312220033E-2</v>
      </c>
      <c r="Y14" s="17">
        <v>1.2297750689972299E-2</v>
      </c>
      <c r="Z14" s="17">
        <v>4.3931200743929401E-2</v>
      </c>
      <c r="AA14" s="17">
        <v>2.2764711585337501E-2</v>
      </c>
      <c r="AB14" s="17">
        <v>1.0693838730761501E-2</v>
      </c>
      <c r="AC14" s="17">
        <v>2.88264639140372E-2</v>
      </c>
      <c r="AD14" s="17">
        <v>1.1401412616462299E-2</v>
      </c>
      <c r="AE14" s="17"/>
      <c r="AF14" s="17">
        <v>1.9640629382069799E-2</v>
      </c>
      <c r="AG14" s="17">
        <v>2.59712761722443E-2</v>
      </c>
      <c r="AH14" s="17"/>
      <c r="AI14" s="17">
        <v>1.80648461020552E-2</v>
      </c>
      <c r="AJ14" s="17">
        <v>2.4138224282440002E-2</v>
      </c>
      <c r="AK14" s="17"/>
      <c r="AL14" s="17">
        <v>1.3229125469306499E-2</v>
      </c>
      <c r="AM14" s="17">
        <v>2.2936601476601801E-2</v>
      </c>
      <c r="AN14" s="17"/>
      <c r="AO14" s="17">
        <v>2.6443104642590701E-2</v>
      </c>
      <c r="AP14" s="17">
        <v>2.11081232879805E-2</v>
      </c>
    </row>
    <row r="15" spans="2:42" x14ac:dyDescent="0.35">
      <c r="B15" s="18" t="s">
        <v>149</v>
      </c>
      <c r="C15" s="17">
        <v>3.0433875330001098E-2</v>
      </c>
      <c r="D15" s="17">
        <v>3.7233535826338503E-2</v>
      </c>
      <c r="E15" s="17">
        <v>2.4015995395669499E-2</v>
      </c>
      <c r="F15" s="17"/>
      <c r="G15" s="17">
        <v>1.0902133233868299E-2</v>
      </c>
      <c r="H15" s="17">
        <v>3.7219236699574297E-2</v>
      </c>
      <c r="I15" s="17">
        <v>3.7168509979424301E-2</v>
      </c>
      <c r="J15" s="17">
        <v>4.2600272655621198E-2</v>
      </c>
      <c r="K15" s="17">
        <v>2.6816160318457499E-2</v>
      </c>
      <c r="L15" s="17">
        <v>2.50138327263652E-2</v>
      </c>
      <c r="M15" s="17"/>
      <c r="N15" s="17">
        <v>3.0987401729805301E-2</v>
      </c>
      <c r="O15" s="17">
        <v>2.9102077161557102E-2</v>
      </c>
      <c r="P15" s="17">
        <v>3.1728538930379101E-2</v>
      </c>
      <c r="Q15" s="17">
        <v>3.04858422185704E-2</v>
      </c>
      <c r="R15" s="17"/>
      <c r="S15" s="17">
        <v>1.8871107867217601E-2</v>
      </c>
      <c r="T15" s="17">
        <v>2.7240173041547099E-2</v>
      </c>
      <c r="U15" s="17">
        <v>2.5830931633536499E-2</v>
      </c>
      <c r="V15" s="17">
        <v>4.4882260492709297E-2</v>
      </c>
      <c r="W15" s="17">
        <v>2.7043358504671999E-2</v>
      </c>
      <c r="X15" s="17">
        <v>5.9404776465346601E-2</v>
      </c>
      <c r="Y15" s="17">
        <v>7.6760902468704702E-3</v>
      </c>
      <c r="Z15" s="17">
        <v>3.3717583839402598E-2</v>
      </c>
      <c r="AA15" s="17">
        <v>1.47901565081497E-2</v>
      </c>
      <c r="AB15" s="17">
        <v>5.5472525474436998E-2</v>
      </c>
      <c r="AC15" s="17">
        <v>2.9861820855478598E-2</v>
      </c>
      <c r="AD15" s="17">
        <v>2.7585063933517302E-2</v>
      </c>
      <c r="AE15" s="17"/>
      <c r="AF15" s="17">
        <v>3.4283348970617702E-2</v>
      </c>
      <c r="AG15" s="17">
        <v>2.4752006411631899E-2</v>
      </c>
      <c r="AH15" s="17"/>
      <c r="AI15" s="17">
        <v>3.2552004243289898E-2</v>
      </c>
      <c r="AJ15" s="17">
        <v>2.94789550833136E-2</v>
      </c>
      <c r="AK15" s="17"/>
      <c r="AL15" s="17">
        <v>3.7062999525140201E-2</v>
      </c>
      <c r="AM15" s="17">
        <v>2.99300915775217E-2</v>
      </c>
      <c r="AN15" s="17"/>
      <c r="AO15" s="17">
        <v>3.56736482392934E-2</v>
      </c>
      <c r="AP15" s="17">
        <v>2.90054074442305E-2</v>
      </c>
    </row>
    <row r="16" spans="2:42" x14ac:dyDescent="0.35">
      <c r="B16" s="18" t="s">
        <v>150</v>
      </c>
      <c r="C16" s="17">
        <v>3.6874327177940499E-3</v>
      </c>
      <c r="D16" s="17">
        <v>6.0172155576130601E-3</v>
      </c>
      <c r="E16" s="17">
        <v>1.4395928010428501E-3</v>
      </c>
      <c r="F16" s="17"/>
      <c r="G16" s="17">
        <v>7.3369847291354503E-3</v>
      </c>
      <c r="H16" s="17">
        <v>1.3191425212056599E-2</v>
      </c>
      <c r="I16" s="17">
        <v>2.39434263701503E-3</v>
      </c>
      <c r="J16" s="17">
        <v>0</v>
      </c>
      <c r="K16" s="17">
        <v>0</v>
      </c>
      <c r="L16" s="17">
        <v>0</v>
      </c>
      <c r="M16" s="17"/>
      <c r="N16" s="17">
        <v>1.1701788433114799E-3</v>
      </c>
      <c r="O16" s="17">
        <v>1.25856859659775E-3</v>
      </c>
      <c r="P16" s="17">
        <v>5.55170215520013E-3</v>
      </c>
      <c r="Q16" s="17">
        <v>7.3374557674376903E-3</v>
      </c>
      <c r="R16" s="17"/>
      <c r="S16" s="17">
        <v>3.2177259390357301E-3</v>
      </c>
      <c r="T16" s="17">
        <v>0</v>
      </c>
      <c r="U16" s="17">
        <v>0</v>
      </c>
      <c r="V16" s="17">
        <v>0</v>
      </c>
      <c r="W16" s="17">
        <v>1.1013334958865599E-2</v>
      </c>
      <c r="X16" s="17">
        <v>4.3352652832152703E-3</v>
      </c>
      <c r="Y16" s="17">
        <v>8.0435278317145704E-3</v>
      </c>
      <c r="Z16" s="17">
        <v>0</v>
      </c>
      <c r="AA16" s="17">
        <v>9.9537833007004601E-3</v>
      </c>
      <c r="AB16" s="17">
        <v>0</v>
      </c>
      <c r="AC16" s="17">
        <v>6.7265250151685701E-3</v>
      </c>
      <c r="AD16" s="17">
        <v>0</v>
      </c>
      <c r="AE16" s="17"/>
      <c r="AF16" s="17">
        <v>6.8229857633969105E-4</v>
      </c>
      <c r="AG16" s="17">
        <v>7.7762343275004598E-3</v>
      </c>
      <c r="AH16" s="17"/>
      <c r="AI16" s="17">
        <v>3.7068475272196799E-3</v>
      </c>
      <c r="AJ16" s="17">
        <v>3.6786799008669E-3</v>
      </c>
      <c r="AK16" s="17"/>
      <c r="AL16" s="17">
        <v>5.1869269194477902E-3</v>
      </c>
      <c r="AM16" s="17">
        <v>3.5734778734596998E-3</v>
      </c>
      <c r="AN16" s="17"/>
      <c r="AO16" s="17">
        <v>1.7101273773545999E-3</v>
      </c>
      <c r="AP16" s="17">
        <v>4.2264860752728398E-3</v>
      </c>
    </row>
    <row r="17" spans="2:42" x14ac:dyDescent="0.35">
      <c r="B17" s="18" t="s">
        <v>151</v>
      </c>
      <c r="C17" s="17">
        <v>6.1211263024277297E-2</v>
      </c>
      <c r="D17" s="17">
        <v>6.2027274537050502E-2</v>
      </c>
      <c r="E17" s="17">
        <v>6.0858379115260798E-2</v>
      </c>
      <c r="F17" s="17"/>
      <c r="G17" s="17">
        <v>4.82419688767824E-2</v>
      </c>
      <c r="H17" s="17">
        <v>3.5704174434273102E-2</v>
      </c>
      <c r="I17" s="17">
        <v>6.4663847014066606E-2</v>
      </c>
      <c r="J17" s="17">
        <v>5.9785366553004302E-2</v>
      </c>
      <c r="K17" s="17">
        <v>5.7693124647434403E-2</v>
      </c>
      <c r="L17" s="17">
        <v>9.1447704482154196E-2</v>
      </c>
      <c r="M17" s="17"/>
      <c r="N17" s="17">
        <v>4.5927979184029598E-2</v>
      </c>
      <c r="O17" s="17">
        <v>5.6268161945718598E-2</v>
      </c>
      <c r="P17" s="17">
        <v>8.0063850981366994E-2</v>
      </c>
      <c r="Q17" s="17">
        <v>6.4312324989729497E-2</v>
      </c>
      <c r="R17" s="17"/>
      <c r="S17" s="17">
        <v>8.1230103283559105E-2</v>
      </c>
      <c r="T17" s="17">
        <v>6.9556936155561799E-2</v>
      </c>
      <c r="U17" s="17">
        <v>6.9037630835040303E-2</v>
      </c>
      <c r="V17" s="17">
        <v>5.2565625279783902E-2</v>
      </c>
      <c r="W17" s="17">
        <v>3.2660955280676099E-2</v>
      </c>
      <c r="X17" s="17">
        <v>5.5714763214620197E-2</v>
      </c>
      <c r="Y17" s="17">
        <v>6.5457454838985005E-2</v>
      </c>
      <c r="Z17" s="17">
        <v>8.6413916923789302E-2</v>
      </c>
      <c r="AA17" s="17">
        <v>7.3577785346225194E-2</v>
      </c>
      <c r="AB17" s="17">
        <v>3.98378487391804E-2</v>
      </c>
      <c r="AC17" s="17">
        <v>4.9109226926951903E-2</v>
      </c>
      <c r="AD17" s="17">
        <v>1.39434168423188E-2</v>
      </c>
      <c r="AE17" s="17"/>
      <c r="AF17" s="17">
        <v>6.0857006932277399E-2</v>
      </c>
      <c r="AG17" s="17">
        <v>6.1379933592276302E-2</v>
      </c>
      <c r="AH17" s="17"/>
      <c r="AI17" s="17">
        <v>4.1217502363516699E-2</v>
      </c>
      <c r="AJ17" s="17">
        <v>7.02250896816633E-2</v>
      </c>
      <c r="AK17" s="17"/>
      <c r="AL17" s="17">
        <v>6.8190932111397401E-2</v>
      </c>
      <c r="AM17" s="17">
        <v>6.0680839429807301E-2</v>
      </c>
      <c r="AN17" s="17"/>
      <c r="AO17" s="17">
        <v>3.2765651713416499E-2</v>
      </c>
      <c r="AP17" s="17">
        <v>6.8966110982786502E-2</v>
      </c>
    </row>
    <row r="18" spans="2:42" x14ac:dyDescent="0.35">
      <c r="B18" s="18" t="s">
        <v>152</v>
      </c>
      <c r="C18" s="17">
        <v>0.16748332327794199</v>
      </c>
      <c r="D18" s="17">
        <v>0.17709554380654699</v>
      </c>
      <c r="E18" s="17">
        <v>0.157951619865071</v>
      </c>
      <c r="F18" s="17"/>
      <c r="G18" s="17">
        <v>6.3652382994017501E-2</v>
      </c>
      <c r="H18" s="17">
        <v>5.14527869805134E-2</v>
      </c>
      <c r="I18" s="17">
        <v>9.2246740518667006E-2</v>
      </c>
      <c r="J18" s="17">
        <v>0.19040234632039099</v>
      </c>
      <c r="K18" s="17">
        <v>0.22941278777480201</v>
      </c>
      <c r="L18" s="17">
        <v>0.33290153159351799</v>
      </c>
      <c r="M18" s="17"/>
      <c r="N18" s="17">
        <v>0.14717997360316301</v>
      </c>
      <c r="O18" s="17">
        <v>0.17395022448450501</v>
      </c>
      <c r="P18" s="17">
        <v>0.15198976391667299</v>
      </c>
      <c r="Q18" s="17">
        <v>0.194668566470382</v>
      </c>
      <c r="R18" s="17"/>
      <c r="S18" s="17">
        <v>0.14625786309125699</v>
      </c>
      <c r="T18" s="17">
        <v>0.207838142290003</v>
      </c>
      <c r="U18" s="17">
        <v>0.20161331454898701</v>
      </c>
      <c r="V18" s="17">
        <v>0.200206848463791</v>
      </c>
      <c r="W18" s="17">
        <v>0.158962329181175</v>
      </c>
      <c r="X18" s="17">
        <v>0.12446851304897499</v>
      </c>
      <c r="Y18" s="17">
        <v>0.168646583158229</v>
      </c>
      <c r="Z18" s="17">
        <v>0.166817665068795</v>
      </c>
      <c r="AA18" s="17">
        <v>0.17193021160758901</v>
      </c>
      <c r="AB18" s="17">
        <v>0.135024430829049</v>
      </c>
      <c r="AC18" s="17">
        <v>0.19239695442468399</v>
      </c>
      <c r="AD18" s="17">
        <v>8.8670570077711702E-2</v>
      </c>
      <c r="AE18" s="17"/>
      <c r="AF18" s="17">
        <v>0.17454541543086</v>
      </c>
      <c r="AG18" s="17">
        <v>0.156794010725439</v>
      </c>
      <c r="AH18" s="17"/>
      <c r="AI18" s="17">
        <v>0.114614604561979</v>
      </c>
      <c r="AJ18" s="17">
        <v>0.19131823228728401</v>
      </c>
      <c r="AK18" s="17"/>
      <c r="AL18" s="17">
        <v>0.118551296126006</v>
      </c>
      <c r="AM18" s="17">
        <v>0.171201938215508</v>
      </c>
      <c r="AN18" s="17"/>
      <c r="AO18" s="17">
        <v>0.122111906856831</v>
      </c>
      <c r="AP18" s="17">
        <v>0.17985248744048499</v>
      </c>
    </row>
    <row r="19" spans="2:42" x14ac:dyDescent="0.35">
      <c r="B19" s="18" t="s">
        <v>75</v>
      </c>
      <c r="C19" s="19">
        <v>9.3601210771376703E-3</v>
      </c>
      <c r="D19" s="19">
        <v>1.17844617953377E-2</v>
      </c>
      <c r="E19" s="19">
        <v>7.0610918344575901E-3</v>
      </c>
      <c r="F19" s="19"/>
      <c r="G19" s="19">
        <v>2.3522490822782901E-2</v>
      </c>
      <c r="H19" s="19">
        <v>4.8667075732307099E-3</v>
      </c>
      <c r="I19" s="19">
        <v>7.2246849962089802E-3</v>
      </c>
      <c r="J19" s="19">
        <v>9.4742509546564598E-3</v>
      </c>
      <c r="K19" s="19">
        <v>2.0580164414701601E-3</v>
      </c>
      <c r="L19" s="19">
        <v>1.01029361590623E-2</v>
      </c>
      <c r="M19" s="19"/>
      <c r="N19" s="19">
        <v>5.5149586222470199E-3</v>
      </c>
      <c r="O19" s="19">
        <v>6.2343121756958603E-3</v>
      </c>
      <c r="P19" s="19">
        <v>8.8886019627535898E-3</v>
      </c>
      <c r="Q19" s="19">
        <v>1.5954728124127401E-2</v>
      </c>
      <c r="R19" s="19"/>
      <c r="S19" s="19">
        <v>4.9497144216228001E-3</v>
      </c>
      <c r="T19" s="19">
        <v>1.05549796391704E-2</v>
      </c>
      <c r="U19" s="19">
        <v>1.8059966822474301E-2</v>
      </c>
      <c r="V19" s="19">
        <v>1.9256980438045398E-2</v>
      </c>
      <c r="W19" s="19">
        <v>0</v>
      </c>
      <c r="X19" s="19">
        <v>1.9176497728509E-2</v>
      </c>
      <c r="Y19" s="19">
        <v>1.1553622930453001E-2</v>
      </c>
      <c r="Z19" s="19">
        <v>0</v>
      </c>
      <c r="AA19" s="19">
        <v>7.9189224336089908E-3</v>
      </c>
      <c r="AB19" s="19">
        <v>6.5690932674576296E-3</v>
      </c>
      <c r="AC19" s="19">
        <v>0</v>
      </c>
      <c r="AD19" s="19">
        <v>0</v>
      </c>
      <c r="AE19" s="19"/>
      <c r="AF19" s="19">
        <v>5.6971207533161499E-3</v>
      </c>
      <c r="AG19" s="19">
        <v>1.28416290193608E-2</v>
      </c>
      <c r="AH19" s="19"/>
      <c r="AI19" s="19">
        <v>5.2453210255393899E-3</v>
      </c>
      <c r="AJ19" s="19">
        <v>1.1215204521629499E-2</v>
      </c>
      <c r="AK19" s="19"/>
      <c r="AL19" s="19">
        <v>0</v>
      </c>
      <c r="AM19" s="19">
        <v>1.0071448362778099E-2</v>
      </c>
      <c r="AN19" s="19"/>
      <c r="AO19" s="19">
        <v>1.30643414345467E-3</v>
      </c>
      <c r="AP19" s="19">
        <v>1.15557187387108E-2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4.4331991970519097E-2</v>
      </c>
      <c r="D9" s="17">
        <v>4.50428572254871E-2</v>
      </c>
      <c r="E9" s="17">
        <v>4.2121739896252099E-2</v>
      </c>
      <c r="F9" s="17"/>
      <c r="G9" s="17">
        <v>0.125079397515372</v>
      </c>
      <c r="H9" s="17">
        <v>7.9281972748881102E-2</v>
      </c>
      <c r="I9" s="17">
        <v>3.7769028190253302E-2</v>
      </c>
      <c r="J9" s="17">
        <v>2.8617768684178299E-2</v>
      </c>
      <c r="K9" s="17">
        <v>3.6509888482539501E-3</v>
      </c>
      <c r="L9" s="17">
        <v>7.1425709331837499E-3</v>
      </c>
      <c r="M9" s="17"/>
      <c r="N9" s="17">
        <v>5.0012186559565498E-2</v>
      </c>
      <c r="O9" s="17">
        <v>4.4816699519809503E-2</v>
      </c>
      <c r="P9" s="17">
        <v>4.0427349399428499E-2</v>
      </c>
      <c r="Q9" s="17">
        <v>4.1721110928652702E-2</v>
      </c>
      <c r="R9" s="17"/>
      <c r="S9" s="17">
        <v>7.1487837705733803E-2</v>
      </c>
      <c r="T9" s="17">
        <v>2.95185004595074E-2</v>
      </c>
      <c r="U9" s="17">
        <v>3.6914775578688497E-2</v>
      </c>
      <c r="V9" s="17">
        <v>4.7100012421756897E-2</v>
      </c>
      <c r="W9" s="17">
        <v>1.88307676295409E-2</v>
      </c>
      <c r="X9" s="17">
        <v>5.2908035509500302E-2</v>
      </c>
      <c r="Y9" s="17">
        <v>6.5518828667428294E-2</v>
      </c>
      <c r="Z9" s="17">
        <v>3.4726668732831097E-2</v>
      </c>
      <c r="AA9" s="17">
        <v>3.9185568221233903E-2</v>
      </c>
      <c r="AB9" s="17">
        <v>2.7246736781844302E-2</v>
      </c>
      <c r="AC9" s="17">
        <v>6.6129050026149397E-2</v>
      </c>
      <c r="AD9" s="17">
        <v>1.72638370113237E-2</v>
      </c>
      <c r="AE9" s="17"/>
      <c r="AF9" s="17">
        <v>3.7581756961700401E-2</v>
      </c>
      <c r="AG9" s="17">
        <v>5.3835551390962202E-2</v>
      </c>
      <c r="AH9" s="17"/>
      <c r="AI9" s="17">
        <v>5.4765562997652499E-2</v>
      </c>
      <c r="AJ9" s="17">
        <v>3.9628204511430398E-2</v>
      </c>
      <c r="AK9" s="17"/>
      <c r="AL9" s="17">
        <v>2.7762371265580399E-2</v>
      </c>
      <c r="AM9" s="17">
        <v>4.5591208942500801E-2</v>
      </c>
      <c r="AN9" s="17"/>
      <c r="AO9" s="17">
        <v>2.9050801127431601E-2</v>
      </c>
      <c r="AP9" s="17">
        <v>4.8497953120661803E-2</v>
      </c>
    </row>
    <row r="10" spans="2:42" x14ac:dyDescent="0.35">
      <c r="B10" s="18" t="s">
        <v>144</v>
      </c>
      <c r="C10" s="17">
        <v>4.9094393814131901E-2</v>
      </c>
      <c r="D10" s="17">
        <v>4.7523121887992299E-2</v>
      </c>
      <c r="E10" s="17">
        <v>4.97445917539601E-2</v>
      </c>
      <c r="F10" s="17"/>
      <c r="G10" s="17">
        <v>9.3652900393323094E-2</v>
      </c>
      <c r="H10" s="17">
        <v>9.6448803076490799E-2</v>
      </c>
      <c r="I10" s="17">
        <v>4.3099419593578499E-2</v>
      </c>
      <c r="J10" s="17">
        <v>4.0801861535548399E-2</v>
      </c>
      <c r="K10" s="17">
        <v>2.3771562100977899E-2</v>
      </c>
      <c r="L10" s="17">
        <v>9.1815589578359506E-3</v>
      </c>
      <c r="M10" s="17"/>
      <c r="N10" s="17">
        <v>6.6114526046374703E-2</v>
      </c>
      <c r="O10" s="17">
        <v>3.9309410076203997E-2</v>
      </c>
      <c r="P10" s="17">
        <v>5.7817629754337997E-2</v>
      </c>
      <c r="Q10" s="17">
        <v>3.2465425628085E-2</v>
      </c>
      <c r="R10" s="17"/>
      <c r="S10" s="17">
        <v>7.61944007067996E-2</v>
      </c>
      <c r="T10" s="17">
        <v>6.1689174810464799E-2</v>
      </c>
      <c r="U10" s="17">
        <v>3.9374103020025503E-2</v>
      </c>
      <c r="V10" s="17">
        <v>4.0547422350186997E-2</v>
      </c>
      <c r="W10" s="17">
        <v>5.5522545176035901E-2</v>
      </c>
      <c r="X10" s="17">
        <v>7.0924004082766098E-2</v>
      </c>
      <c r="Y10" s="17">
        <v>2.6325896863150001E-2</v>
      </c>
      <c r="Z10" s="17">
        <v>2.8685094115492599E-2</v>
      </c>
      <c r="AA10" s="17">
        <v>2.9921792301892701E-2</v>
      </c>
      <c r="AB10" s="17">
        <v>4.3514903820947103E-2</v>
      </c>
      <c r="AC10" s="17">
        <v>2.2096433420896299E-2</v>
      </c>
      <c r="AD10" s="17">
        <v>5.9056547755439198E-2</v>
      </c>
      <c r="AE10" s="17"/>
      <c r="AF10" s="17">
        <v>5.1953553428127998E-2</v>
      </c>
      <c r="AG10" s="17">
        <v>4.5669912808851597E-2</v>
      </c>
      <c r="AH10" s="17"/>
      <c r="AI10" s="17">
        <v>6.3172701446385607E-2</v>
      </c>
      <c r="AJ10" s="17">
        <v>4.27474425437019E-2</v>
      </c>
      <c r="AK10" s="17"/>
      <c r="AL10" s="17">
        <v>5.7168068664134999E-2</v>
      </c>
      <c r="AM10" s="17">
        <v>4.8480830680827598E-2</v>
      </c>
      <c r="AN10" s="17"/>
      <c r="AO10" s="17">
        <v>5.8837992475805102E-2</v>
      </c>
      <c r="AP10" s="17">
        <v>4.64380920962933E-2</v>
      </c>
    </row>
    <row r="11" spans="2:42" x14ac:dyDescent="0.35">
      <c r="B11" s="18" t="s">
        <v>145</v>
      </c>
      <c r="C11" s="17">
        <v>9.9336036818884393E-2</v>
      </c>
      <c r="D11" s="17">
        <v>0.10119519056637501</v>
      </c>
      <c r="E11" s="17">
        <v>9.7490496848784497E-2</v>
      </c>
      <c r="F11" s="17"/>
      <c r="G11" s="17">
        <v>0.21481422383857199</v>
      </c>
      <c r="H11" s="17">
        <v>0.14892863748038099</v>
      </c>
      <c r="I11" s="17">
        <v>0.142329787857537</v>
      </c>
      <c r="J11" s="17">
        <v>7.0918459157924399E-2</v>
      </c>
      <c r="K11" s="17">
        <v>3.5981911637118003E-2</v>
      </c>
      <c r="L11" s="17">
        <v>1.2115497327075101E-2</v>
      </c>
      <c r="M11" s="17"/>
      <c r="N11" s="17">
        <v>0.12748239208658901</v>
      </c>
      <c r="O11" s="17">
        <v>7.6734165520015205E-2</v>
      </c>
      <c r="P11" s="17">
        <v>9.7025173815605603E-2</v>
      </c>
      <c r="Q11" s="17">
        <v>9.5771823385992494E-2</v>
      </c>
      <c r="R11" s="17"/>
      <c r="S11" s="17">
        <v>0.12347822863037899</v>
      </c>
      <c r="T11" s="17">
        <v>5.57874735037278E-2</v>
      </c>
      <c r="U11" s="17">
        <v>6.2929245868833902E-2</v>
      </c>
      <c r="V11" s="17">
        <v>9.5414783963511607E-2</v>
      </c>
      <c r="W11" s="17">
        <v>0.156087766797887</v>
      </c>
      <c r="X11" s="17">
        <v>0.108645916827723</v>
      </c>
      <c r="Y11" s="17">
        <v>8.3407823395853106E-2</v>
      </c>
      <c r="Z11" s="17">
        <v>9.7082569410491704E-2</v>
      </c>
      <c r="AA11" s="17">
        <v>0.12638145881527499</v>
      </c>
      <c r="AB11" s="17">
        <v>7.36261891537381E-2</v>
      </c>
      <c r="AC11" s="17">
        <v>0.133508616562485</v>
      </c>
      <c r="AD11" s="17">
        <v>9.0458751343755806E-2</v>
      </c>
      <c r="AE11" s="17"/>
      <c r="AF11" s="17">
        <v>9.7338956261172394E-2</v>
      </c>
      <c r="AG11" s="17">
        <v>0.102036132410703</v>
      </c>
      <c r="AH11" s="17"/>
      <c r="AI11" s="17">
        <v>0.122534367865623</v>
      </c>
      <c r="AJ11" s="17">
        <v>8.8877487357184398E-2</v>
      </c>
      <c r="AK11" s="17"/>
      <c r="AL11" s="17">
        <v>0.11208038944408</v>
      </c>
      <c r="AM11" s="17">
        <v>9.8367523090758996E-2</v>
      </c>
      <c r="AN11" s="17"/>
      <c r="AO11" s="17">
        <v>0.11203664078978</v>
      </c>
      <c r="AP11" s="17">
        <v>9.5873595751993695E-2</v>
      </c>
    </row>
    <row r="12" spans="2:42" x14ac:dyDescent="0.35">
      <c r="B12" s="18" t="s">
        <v>146</v>
      </c>
      <c r="C12" s="17">
        <v>4.7124396382299302E-2</v>
      </c>
      <c r="D12" s="17">
        <v>5.9221592990842599E-2</v>
      </c>
      <c r="E12" s="17">
        <v>3.4892519350330199E-2</v>
      </c>
      <c r="F12" s="17"/>
      <c r="G12" s="17">
        <v>8.4570926966456197E-2</v>
      </c>
      <c r="H12" s="17">
        <v>7.8860128029690696E-2</v>
      </c>
      <c r="I12" s="17">
        <v>6.3873010443129694E-2</v>
      </c>
      <c r="J12" s="17">
        <v>3.3320389567852299E-2</v>
      </c>
      <c r="K12" s="17">
        <v>1.8503082164604199E-2</v>
      </c>
      <c r="L12" s="17">
        <v>1.2907460695311601E-2</v>
      </c>
      <c r="M12" s="17"/>
      <c r="N12" s="17">
        <v>6.3985587138750494E-2</v>
      </c>
      <c r="O12" s="17">
        <v>3.7545260394549203E-2</v>
      </c>
      <c r="P12" s="17">
        <v>5.3435732417098897E-2</v>
      </c>
      <c r="Q12" s="17">
        <v>3.3938189185749E-2</v>
      </c>
      <c r="R12" s="17"/>
      <c r="S12" s="17">
        <v>5.7467587741359599E-2</v>
      </c>
      <c r="T12" s="17">
        <v>3.9159101993164899E-2</v>
      </c>
      <c r="U12" s="17">
        <v>3.3463309454024703E-2</v>
      </c>
      <c r="V12" s="17">
        <v>3.8838504063218503E-2</v>
      </c>
      <c r="W12" s="17">
        <v>5.1030617640569098E-2</v>
      </c>
      <c r="X12" s="17">
        <v>3.5847884365101203E-2</v>
      </c>
      <c r="Y12" s="17">
        <v>5.7825718545862097E-2</v>
      </c>
      <c r="Z12" s="17">
        <v>5.6071254087394898E-2</v>
      </c>
      <c r="AA12" s="17">
        <v>5.5374325872533103E-2</v>
      </c>
      <c r="AB12" s="17">
        <v>5.5449005912964797E-2</v>
      </c>
      <c r="AC12" s="17">
        <v>2.5776524224221099E-2</v>
      </c>
      <c r="AD12" s="17">
        <v>5.9258647009855198E-2</v>
      </c>
      <c r="AE12" s="17"/>
      <c r="AF12" s="17">
        <v>4.04100916190916E-2</v>
      </c>
      <c r="AG12" s="17">
        <v>5.6604181199412899E-2</v>
      </c>
      <c r="AH12" s="17"/>
      <c r="AI12" s="17">
        <v>6.6447168707370205E-2</v>
      </c>
      <c r="AJ12" s="17">
        <v>3.8413072723206397E-2</v>
      </c>
      <c r="AK12" s="17"/>
      <c r="AL12" s="17">
        <v>7.0167277693785404E-2</v>
      </c>
      <c r="AM12" s="17">
        <v>4.5373240592587502E-2</v>
      </c>
      <c r="AN12" s="17"/>
      <c r="AO12" s="17">
        <v>5.8790405855566101E-2</v>
      </c>
      <c r="AP12" s="17">
        <v>4.39440066638625E-2</v>
      </c>
    </row>
    <row r="13" spans="2:42" x14ac:dyDescent="0.35">
      <c r="B13" s="18" t="s">
        <v>147</v>
      </c>
      <c r="C13" s="17">
        <v>6.6518441278598697E-2</v>
      </c>
      <c r="D13" s="17">
        <v>6.4151340167085097E-2</v>
      </c>
      <c r="E13" s="17">
        <v>6.8737486618334204E-2</v>
      </c>
      <c r="F13" s="17"/>
      <c r="G13" s="17">
        <v>9.7450054535697397E-2</v>
      </c>
      <c r="H13" s="17">
        <v>0.100067025687685</v>
      </c>
      <c r="I13" s="17">
        <v>0.126187839741361</v>
      </c>
      <c r="J13" s="17">
        <v>3.88627155513733E-2</v>
      </c>
      <c r="K13" s="17">
        <v>4.2336014212676097E-2</v>
      </c>
      <c r="L13" s="17">
        <v>8.5014254346883304E-3</v>
      </c>
      <c r="M13" s="17"/>
      <c r="N13" s="17">
        <v>7.9022486680375301E-2</v>
      </c>
      <c r="O13" s="17">
        <v>6.7791019522373999E-2</v>
      </c>
      <c r="P13" s="17">
        <v>6.4729637522873307E-2</v>
      </c>
      <c r="Q13" s="17">
        <v>5.4153347497565098E-2</v>
      </c>
      <c r="R13" s="17"/>
      <c r="S13" s="17">
        <v>0.10271972017509901</v>
      </c>
      <c r="T13" s="17">
        <v>6.1120427777131003E-2</v>
      </c>
      <c r="U13" s="17">
        <v>4.04211389800333E-2</v>
      </c>
      <c r="V13" s="17">
        <v>6.1168046776038203E-2</v>
      </c>
      <c r="W13" s="17">
        <v>6.5793970993468606E-2</v>
      </c>
      <c r="X13" s="17">
        <v>5.4761270523057098E-2</v>
      </c>
      <c r="Y13" s="17">
        <v>7.0670920519627894E-2</v>
      </c>
      <c r="Z13" s="17">
        <v>6.5984276074661605E-2</v>
      </c>
      <c r="AA13" s="17">
        <v>8.5709034840510498E-2</v>
      </c>
      <c r="AB13" s="17">
        <v>3.7876433507715301E-2</v>
      </c>
      <c r="AC13" s="17">
        <v>4.4467340008920699E-2</v>
      </c>
      <c r="AD13" s="17">
        <v>8.5727166893779905E-2</v>
      </c>
      <c r="AE13" s="17"/>
      <c r="AF13" s="17">
        <v>6.9549544640736302E-2</v>
      </c>
      <c r="AG13" s="17">
        <v>6.3016140670255197E-2</v>
      </c>
      <c r="AH13" s="17"/>
      <c r="AI13" s="17">
        <v>7.3765340759558803E-2</v>
      </c>
      <c r="AJ13" s="17">
        <v>6.3251307254479097E-2</v>
      </c>
      <c r="AK13" s="17"/>
      <c r="AL13" s="17">
        <v>5.8591161362490998E-2</v>
      </c>
      <c r="AM13" s="17">
        <v>6.7120879052508506E-2</v>
      </c>
      <c r="AN13" s="17"/>
      <c r="AO13" s="17">
        <v>8.0933274347303796E-2</v>
      </c>
      <c r="AP13" s="17">
        <v>6.2588666749463506E-2</v>
      </c>
    </row>
    <row r="14" spans="2:42" x14ac:dyDescent="0.35">
      <c r="B14" s="18" t="s">
        <v>148</v>
      </c>
      <c r="C14" s="17">
        <v>2.5547767890460399E-2</v>
      </c>
      <c r="D14" s="17">
        <v>3.2906780000754997E-2</v>
      </c>
      <c r="E14" s="17">
        <v>1.8548366206143301E-2</v>
      </c>
      <c r="F14" s="17"/>
      <c r="G14" s="17">
        <v>3.3608325660936397E-2</v>
      </c>
      <c r="H14" s="17">
        <v>4.21217180401482E-2</v>
      </c>
      <c r="I14" s="17">
        <v>3.1552352445054797E-2</v>
      </c>
      <c r="J14" s="17">
        <v>2.13014148282939E-2</v>
      </c>
      <c r="K14" s="17">
        <v>1.4470772723251001E-2</v>
      </c>
      <c r="L14" s="17">
        <v>1.25990652244201E-2</v>
      </c>
      <c r="M14" s="17"/>
      <c r="N14" s="17">
        <v>2.6755598718219201E-2</v>
      </c>
      <c r="O14" s="17">
        <v>1.33679985681579E-2</v>
      </c>
      <c r="P14" s="17">
        <v>3.2920966204697401E-2</v>
      </c>
      <c r="Q14" s="17">
        <v>2.93575460549448E-2</v>
      </c>
      <c r="R14" s="17"/>
      <c r="S14" s="17">
        <v>2.63972068883363E-2</v>
      </c>
      <c r="T14" s="17">
        <v>2.27621802554328E-2</v>
      </c>
      <c r="U14" s="17">
        <v>1.5857769469828399E-2</v>
      </c>
      <c r="V14" s="17">
        <v>2.6162172697200298E-2</v>
      </c>
      <c r="W14" s="17">
        <v>3.4929661127185901E-2</v>
      </c>
      <c r="X14" s="17">
        <v>4.3533549991248199E-2</v>
      </c>
      <c r="Y14" s="17">
        <v>1.1672202374347599E-2</v>
      </c>
      <c r="Z14" s="17">
        <v>3.9726019688085097E-2</v>
      </c>
      <c r="AA14" s="17">
        <v>2.9404983382066499E-2</v>
      </c>
      <c r="AB14" s="17">
        <v>2.1402173487137001E-2</v>
      </c>
      <c r="AC14" s="17">
        <v>2.4449309118899702E-2</v>
      </c>
      <c r="AD14" s="17">
        <v>0</v>
      </c>
      <c r="AE14" s="17"/>
      <c r="AF14" s="17">
        <v>2.41142726428927E-2</v>
      </c>
      <c r="AG14" s="17">
        <v>2.77087983261936E-2</v>
      </c>
      <c r="AH14" s="17"/>
      <c r="AI14" s="17">
        <v>2.5097054926878502E-2</v>
      </c>
      <c r="AJ14" s="17">
        <v>2.5750963707140199E-2</v>
      </c>
      <c r="AK14" s="17"/>
      <c r="AL14" s="17">
        <v>3.6810794728438997E-2</v>
      </c>
      <c r="AM14" s="17">
        <v>2.46918282885333E-2</v>
      </c>
      <c r="AN14" s="17"/>
      <c r="AO14" s="17">
        <v>2.5624990126939501E-2</v>
      </c>
      <c r="AP14" s="17">
        <v>2.5526715549683901E-2</v>
      </c>
    </row>
    <row r="15" spans="2:42" x14ac:dyDescent="0.35">
      <c r="B15" s="18" t="s">
        <v>149</v>
      </c>
      <c r="C15" s="17">
        <v>3.2759047807589398E-2</v>
      </c>
      <c r="D15" s="17">
        <v>3.7241142697961201E-2</v>
      </c>
      <c r="E15" s="17">
        <v>2.8620672342885799E-2</v>
      </c>
      <c r="F15" s="17"/>
      <c r="G15" s="17">
        <v>2.8265492366337099E-2</v>
      </c>
      <c r="H15" s="17">
        <v>5.2971291900363503E-2</v>
      </c>
      <c r="I15" s="17">
        <v>6.1230067982332402E-2</v>
      </c>
      <c r="J15" s="17">
        <v>2.5679255838548999E-2</v>
      </c>
      <c r="K15" s="17">
        <v>2.4929752858792301E-2</v>
      </c>
      <c r="L15" s="17">
        <v>7.0633025903948203E-3</v>
      </c>
      <c r="M15" s="17"/>
      <c r="N15" s="17">
        <v>4.03139845741022E-2</v>
      </c>
      <c r="O15" s="17">
        <v>3.9440488887889501E-2</v>
      </c>
      <c r="P15" s="17">
        <v>1.9674336889019602E-2</v>
      </c>
      <c r="Q15" s="17">
        <v>2.96112588767929E-2</v>
      </c>
      <c r="R15" s="17"/>
      <c r="S15" s="17">
        <v>4.0510265887815901E-2</v>
      </c>
      <c r="T15" s="17">
        <v>3.0831623013363899E-2</v>
      </c>
      <c r="U15" s="17">
        <v>3.2770881547898797E-2</v>
      </c>
      <c r="V15" s="17">
        <v>2.07899721852512E-2</v>
      </c>
      <c r="W15" s="17">
        <v>2.3947561780392201E-2</v>
      </c>
      <c r="X15" s="17">
        <v>3.0603870940387402E-2</v>
      </c>
      <c r="Y15" s="17">
        <v>2.5971641129423E-2</v>
      </c>
      <c r="Z15" s="17">
        <v>2.5601079680521499E-2</v>
      </c>
      <c r="AA15" s="17">
        <v>2.2997984746670599E-2</v>
      </c>
      <c r="AB15" s="17">
        <v>4.9801408307486798E-2</v>
      </c>
      <c r="AC15" s="17">
        <v>3.4929652266779299E-2</v>
      </c>
      <c r="AD15" s="17">
        <v>7.6710860563614494E-2</v>
      </c>
      <c r="AE15" s="17"/>
      <c r="AF15" s="17">
        <v>3.2160214697421002E-2</v>
      </c>
      <c r="AG15" s="17">
        <v>3.38573432468494E-2</v>
      </c>
      <c r="AH15" s="17"/>
      <c r="AI15" s="17">
        <v>3.41159617284435E-2</v>
      </c>
      <c r="AJ15" s="17">
        <v>3.2147307621283303E-2</v>
      </c>
      <c r="AK15" s="17"/>
      <c r="AL15" s="17">
        <v>2.2758603092317899E-2</v>
      </c>
      <c r="AM15" s="17">
        <v>3.3519036822249201E-2</v>
      </c>
      <c r="AN15" s="17"/>
      <c r="AO15" s="17">
        <v>2.8392643254487999E-2</v>
      </c>
      <c r="AP15" s="17">
        <v>3.3949417846208099E-2</v>
      </c>
    </row>
    <row r="16" spans="2:42" x14ac:dyDescent="0.35">
      <c r="B16" s="18" t="s">
        <v>150</v>
      </c>
      <c r="C16" s="17">
        <v>1.15639464470439E-2</v>
      </c>
      <c r="D16" s="17">
        <v>1.42409197438099E-2</v>
      </c>
      <c r="E16" s="17">
        <v>9.0342492793829797E-3</v>
      </c>
      <c r="F16" s="17"/>
      <c r="G16" s="17">
        <v>4.8687370564661596E-3</v>
      </c>
      <c r="H16" s="17">
        <v>2.8562083142021799E-2</v>
      </c>
      <c r="I16" s="17">
        <v>1.00349884896122E-2</v>
      </c>
      <c r="J16" s="17">
        <v>1.35548117095056E-2</v>
      </c>
      <c r="K16" s="17">
        <v>8.2573892741274798E-3</v>
      </c>
      <c r="L16" s="17">
        <v>3.9951411985630599E-3</v>
      </c>
      <c r="M16" s="17"/>
      <c r="N16" s="17">
        <v>1.3950574294280199E-2</v>
      </c>
      <c r="O16" s="17">
        <v>6.21108939464389E-3</v>
      </c>
      <c r="P16" s="17">
        <v>1.7002284616390501E-2</v>
      </c>
      <c r="Q16" s="17">
        <v>8.5700905757808091E-3</v>
      </c>
      <c r="R16" s="17"/>
      <c r="S16" s="17">
        <v>1.2064078015097599E-2</v>
      </c>
      <c r="T16" s="17">
        <v>1.19044038202019E-2</v>
      </c>
      <c r="U16" s="17">
        <v>9.6156066278218696E-3</v>
      </c>
      <c r="V16" s="17">
        <v>4.3490778735317502E-3</v>
      </c>
      <c r="W16" s="17">
        <v>9.2130601297393897E-3</v>
      </c>
      <c r="X16" s="17">
        <v>0</v>
      </c>
      <c r="Y16" s="17">
        <v>9.5164424299600207E-3</v>
      </c>
      <c r="Z16" s="17">
        <v>1.8725596017554299E-2</v>
      </c>
      <c r="AA16" s="17">
        <v>1.8006264239867498E-2</v>
      </c>
      <c r="AB16" s="17">
        <v>2.6012103499975701E-2</v>
      </c>
      <c r="AC16" s="17">
        <v>1.38172271975695E-2</v>
      </c>
      <c r="AD16" s="17">
        <v>0</v>
      </c>
      <c r="AE16" s="17"/>
      <c r="AF16" s="17">
        <v>1.12689842969424E-2</v>
      </c>
      <c r="AG16" s="17">
        <v>1.20644481801671E-2</v>
      </c>
      <c r="AH16" s="17"/>
      <c r="AI16" s="17">
        <v>1.5811106989689499E-2</v>
      </c>
      <c r="AJ16" s="17">
        <v>9.6491906606234294E-3</v>
      </c>
      <c r="AK16" s="17"/>
      <c r="AL16" s="17">
        <v>1.8614077091236501E-2</v>
      </c>
      <c r="AM16" s="17">
        <v>1.10281680897753E-2</v>
      </c>
      <c r="AN16" s="17"/>
      <c r="AO16" s="17">
        <v>1.90408888807161E-2</v>
      </c>
      <c r="AP16" s="17">
        <v>9.5255809806102099E-3</v>
      </c>
    </row>
    <row r="17" spans="2:42" x14ac:dyDescent="0.35">
      <c r="B17" s="18" t="s">
        <v>151</v>
      </c>
      <c r="C17" s="17">
        <v>0.106323475646331</v>
      </c>
      <c r="D17" s="17">
        <v>0.108291756615141</v>
      </c>
      <c r="E17" s="17">
        <v>0.10517269763924</v>
      </c>
      <c r="F17" s="17"/>
      <c r="G17" s="17">
        <v>8.2807868617055899E-2</v>
      </c>
      <c r="H17" s="17">
        <v>0.119546082039745</v>
      </c>
      <c r="I17" s="17">
        <v>0.14862933993527999</v>
      </c>
      <c r="J17" s="17">
        <v>0.13450065812727499</v>
      </c>
      <c r="K17" s="17">
        <v>0.104669602682174</v>
      </c>
      <c r="L17" s="17">
        <v>5.5011261401318297E-2</v>
      </c>
      <c r="M17" s="17"/>
      <c r="N17" s="17">
        <v>0.107125632621672</v>
      </c>
      <c r="O17" s="17">
        <v>0.12411372461697701</v>
      </c>
      <c r="P17" s="17">
        <v>0.11258634387331</v>
      </c>
      <c r="Q17" s="17">
        <v>8.1633742934807504E-2</v>
      </c>
      <c r="R17" s="17"/>
      <c r="S17" s="17">
        <v>0.11185646540996</v>
      </c>
      <c r="T17" s="17">
        <v>0.10240582496159201</v>
      </c>
      <c r="U17" s="17">
        <v>9.4864701948729993E-2</v>
      </c>
      <c r="V17" s="17">
        <v>9.9158607986121305E-2</v>
      </c>
      <c r="W17" s="17">
        <v>7.6584589556826704E-2</v>
      </c>
      <c r="X17" s="17">
        <v>0.10633420236534601</v>
      </c>
      <c r="Y17" s="17">
        <v>0.120807864990726</v>
      </c>
      <c r="Z17" s="17">
        <v>7.4626298052811194E-2</v>
      </c>
      <c r="AA17" s="17">
        <v>0.126249469791435</v>
      </c>
      <c r="AB17" s="17">
        <v>9.2536221654739806E-2</v>
      </c>
      <c r="AC17" s="17">
        <v>0.13560278634798001</v>
      </c>
      <c r="AD17" s="17">
        <v>0.14231643656234999</v>
      </c>
      <c r="AE17" s="17"/>
      <c r="AF17" s="17">
        <v>9.6716605063045899E-2</v>
      </c>
      <c r="AG17" s="17">
        <v>0.11769202407101299</v>
      </c>
      <c r="AH17" s="17"/>
      <c r="AI17" s="17">
        <v>8.9761681008839397E-2</v>
      </c>
      <c r="AJ17" s="17">
        <v>0.113790062274557</v>
      </c>
      <c r="AK17" s="17"/>
      <c r="AL17" s="17">
        <v>0.109136464834185</v>
      </c>
      <c r="AM17" s="17">
        <v>0.10610970106510099</v>
      </c>
      <c r="AN17" s="17"/>
      <c r="AO17" s="17">
        <v>9.0949030964218802E-2</v>
      </c>
      <c r="AP17" s="17">
        <v>0.11051485967578201</v>
      </c>
    </row>
    <row r="18" spans="2:42" x14ac:dyDescent="0.35">
      <c r="B18" s="18" t="s">
        <v>152</v>
      </c>
      <c r="C18" s="17">
        <v>0.49334874680926799</v>
      </c>
      <c r="D18" s="17">
        <v>0.46438237597499099</v>
      </c>
      <c r="E18" s="17">
        <v>0.52312071601906995</v>
      </c>
      <c r="F18" s="17"/>
      <c r="G18" s="17">
        <v>0.18790160690004301</v>
      </c>
      <c r="H18" s="17">
        <v>0.23894120024423099</v>
      </c>
      <c r="I18" s="17">
        <v>0.31823995357075902</v>
      </c>
      <c r="J18" s="17">
        <v>0.56905723190785296</v>
      </c>
      <c r="K18" s="17">
        <v>0.70152511174027998</v>
      </c>
      <c r="L18" s="17">
        <v>0.84709669558211997</v>
      </c>
      <c r="M18" s="17"/>
      <c r="N18" s="17">
        <v>0.40991575742486702</v>
      </c>
      <c r="O18" s="17">
        <v>0.52633290271697597</v>
      </c>
      <c r="P18" s="17">
        <v>0.47419254003001798</v>
      </c>
      <c r="Q18" s="17">
        <v>0.56753050981586595</v>
      </c>
      <c r="R18" s="17"/>
      <c r="S18" s="17">
        <v>0.35419297574924902</v>
      </c>
      <c r="T18" s="17">
        <v>0.56098309547337399</v>
      </c>
      <c r="U18" s="17">
        <v>0.58799987069041504</v>
      </c>
      <c r="V18" s="17">
        <v>0.53554627538386002</v>
      </c>
      <c r="W18" s="17">
        <v>0.50411379432078995</v>
      </c>
      <c r="X18" s="17">
        <v>0.465393897214609</v>
      </c>
      <c r="Y18" s="17">
        <v>0.496982833757525</v>
      </c>
      <c r="Z18" s="17">
        <v>0.54881756593448805</v>
      </c>
      <c r="AA18" s="17">
        <v>0.44836873100491398</v>
      </c>
      <c r="AB18" s="17">
        <v>0.55531095637080996</v>
      </c>
      <c r="AC18" s="17">
        <v>0.48216596239398302</v>
      </c>
      <c r="AD18" s="17">
        <v>0.44270170945356602</v>
      </c>
      <c r="AE18" s="17"/>
      <c r="AF18" s="17">
        <v>0.51598765223984999</v>
      </c>
      <c r="AG18" s="17">
        <v>0.46326646068461003</v>
      </c>
      <c r="AH18" s="17"/>
      <c r="AI18" s="17">
        <v>0.43596667223288699</v>
      </c>
      <c r="AJ18" s="17">
        <v>0.51921842096655701</v>
      </c>
      <c r="AK18" s="17"/>
      <c r="AL18" s="17">
        <v>0.479109599296554</v>
      </c>
      <c r="AM18" s="17">
        <v>0.49443085825489802</v>
      </c>
      <c r="AN18" s="17"/>
      <c r="AO18" s="17">
        <v>0.47931651219390398</v>
      </c>
      <c r="AP18" s="17">
        <v>0.49717421727538302</v>
      </c>
    </row>
    <row r="19" spans="2:42" x14ac:dyDescent="0.35">
      <c r="B19" s="18" t="s">
        <v>75</v>
      </c>
      <c r="C19" s="19">
        <v>2.4051755134873801E-2</v>
      </c>
      <c r="D19" s="19">
        <v>2.5802922129559501E-2</v>
      </c>
      <c r="E19" s="19">
        <v>2.25164640456165E-2</v>
      </c>
      <c r="F19" s="19"/>
      <c r="G19" s="19">
        <v>4.6980466149741197E-2</v>
      </c>
      <c r="H19" s="19">
        <v>1.42710576103614E-2</v>
      </c>
      <c r="I19" s="19">
        <v>1.70542117511026E-2</v>
      </c>
      <c r="J19" s="19">
        <v>2.3385433091647399E-2</v>
      </c>
      <c r="K19" s="19">
        <v>2.1903811757745001E-2</v>
      </c>
      <c r="L19" s="19">
        <v>2.4386020655089099E-2</v>
      </c>
      <c r="M19" s="19"/>
      <c r="N19" s="19">
        <v>1.53212738552041E-2</v>
      </c>
      <c r="O19" s="19">
        <v>2.4337240782404301E-2</v>
      </c>
      <c r="P19" s="19">
        <v>3.01880054772205E-2</v>
      </c>
      <c r="Q19" s="19">
        <v>2.5246955115764101E-2</v>
      </c>
      <c r="R19" s="19"/>
      <c r="S19" s="19">
        <v>2.36312330901704E-2</v>
      </c>
      <c r="T19" s="19">
        <v>2.3838193932039099E-2</v>
      </c>
      <c r="U19" s="19">
        <v>4.5788596813700302E-2</v>
      </c>
      <c r="V19" s="19">
        <v>3.0925124299322902E-2</v>
      </c>
      <c r="W19" s="19">
        <v>3.9456648475644004E-3</v>
      </c>
      <c r="X19" s="19">
        <v>3.1047368180262401E-2</v>
      </c>
      <c r="Y19" s="19">
        <v>3.1299827326096201E-2</v>
      </c>
      <c r="Z19" s="19">
        <v>9.9535782056681607E-3</v>
      </c>
      <c r="AA19" s="19">
        <v>1.8400386783600699E-2</v>
      </c>
      <c r="AB19" s="19">
        <v>1.7223867502640901E-2</v>
      </c>
      <c r="AC19" s="19">
        <v>1.70570984321161E-2</v>
      </c>
      <c r="AD19" s="19">
        <v>2.6506043406315599E-2</v>
      </c>
      <c r="AE19" s="19"/>
      <c r="AF19" s="19">
        <v>2.2918368149019201E-2</v>
      </c>
      <c r="AG19" s="19">
        <v>2.4249007010981E-2</v>
      </c>
      <c r="AH19" s="19"/>
      <c r="AI19" s="19">
        <v>1.8562381336672401E-2</v>
      </c>
      <c r="AJ19" s="19">
        <v>2.6526540379837399E-2</v>
      </c>
      <c r="AK19" s="19"/>
      <c r="AL19" s="19">
        <v>7.8011925271957404E-3</v>
      </c>
      <c r="AM19" s="19">
        <v>2.5286725120260398E-2</v>
      </c>
      <c r="AN19" s="19"/>
      <c r="AO19" s="19">
        <v>1.7026819983846302E-2</v>
      </c>
      <c r="AP19" s="19">
        <v>2.5966894290058901E-2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2.6506243249442701E-2</v>
      </c>
      <c r="D9" s="17">
        <v>2.6513407635872701E-2</v>
      </c>
      <c r="E9" s="17">
        <v>2.4857097592148901E-2</v>
      </c>
      <c r="F9" s="17"/>
      <c r="G9" s="17">
        <v>6.7070307132598594E-2</v>
      </c>
      <c r="H9" s="17">
        <v>6.9829482298535306E-2</v>
      </c>
      <c r="I9" s="17">
        <v>2.0460361251070199E-2</v>
      </c>
      <c r="J9" s="17">
        <v>8.5581746283475008E-3</v>
      </c>
      <c r="K9" s="17">
        <v>1.8517104129995E-3</v>
      </c>
      <c r="L9" s="17">
        <v>0</v>
      </c>
      <c r="M9" s="17"/>
      <c r="N9" s="17">
        <v>3.4452035303296998E-2</v>
      </c>
      <c r="O9" s="17">
        <v>3.3940207526457301E-2</v>
      </c>
      <c r="P9" s="17">
        <v>2.046377670114E-2</v>
      </c>
      <c r="Q9" s="17">
        <v>1.5874164074719699E-2</v>
      </c>
      <c r="R9" s="17"/>
      <c r="S9" s="17">
        <v>4.7790444507593899E-2</v>
      </c>
      <c r="T9" s="17">
        <v>1.6586788141199699E-2</v>
      </c>
      <c r="U9" s="17">
        <v>2.22377446594796E-2</v>
      </c>
      <c r="V9" s="17">
        <v>1.8422693008810699E-2</v>
      </c>
      <c r="W9" s="17">
        <v>1.51198163184418E-2</v>
      </c>
      <c r="X9" s="17">
        <v>2.8865711408456399E-2</v>
      </c>
      <c r="Y9" s="17">
        <v>3.3860995509066801E-2</v>
      </c>
      <c r="Z9" s="17">
        <v>2.2948262948226699E-2</v>
      </c>
      <c r="AA9" s="17">
        <v>3.6715493877702503E-2</v>
      </c>
      <c r="AB9" s="17">
        <v>2.2244357020092899E-2</v>
      </c>
      <c r="AC9" s="17">
        <v>1.7944545134338599E-2</v>
      </c>
      <c r="AD9" s="17">
        <v>0</v>
      </c>
      <c r="AE9" s="17"/>
      <c r="AF9" s="17">
        <v>2.2686399868456799E-2</v>
      </c>
      <c r="AG9" s="17">
        <v>3.1896713599889097E-2</v>
      </c>
      <c r="AH9" s="17"/>
      <c r="AI9" s="17">
        <v>3.4467608006369499E-2</v>
      </c>
      <c r="AJ9" s="17">
        <v>2.2917005432067001E-2</v>
      </c>
      <c r="AK9" s="17"/>
      <c r="AL9" s="17">
        <v>2.7559554507458301E-2</v>
      </c>
      <c r="AM9" s="17">
        <v>2.64261963107413E-2</v>
      </c>
      <c r="AN9" s="17"/>
      <c r="AO9" s="17">
        <v>1.72833361276797E-2</v>
      </c>
      <c r="AP9" s="17">
        <v>2.9020593940771101E-2</v>
      </c>
    </row>
    <row r="10" spans="2:42" x14ac:dyDescent="0.35">
      <c r="B10" s="18" t="s">
        <v>144</v>
      </c>
      <c r="C10" s="17">
        <v>4.1690819483555103E-2</v>
      </c>
      <c r="D10" s="17">
        <v>5.5101189973989703E-2</v>
      </c>
      <c r="E10" s="17">
        <v>2.81519820552384E-2</v>
      </c>
      <c r="F10" s="17"/>
      <c r="G10" s="17">
        <v>0.10909251871374</v>
      </c>
      <c r="H10" s="17">
        <v>7.5630885799503597E-2</v>
      </c>
      <c r="I10" s="17">
        <v>4.6018948971247399E-2</v>
      </c>
      <c r="J10" s="17">
        <v>2.1126836473854001E-2</v>
      </c>
      <c r="K10" s="17">
        <v>6.3380573217242898E-3</v>
      </c>
      <c r="L10" s="17">
        <v>5.7527212884609302E-3</v>
      </c>
      <c r="M10" s="17"/>
      <c r="N10" s="17">
        <v>5.0024878590807599E-2</v>
      </c>
      <c r="O10" s="17">
        <v>3.4749571036649197E-2</v>
      </c>
      <c r="P10" s="17">
        <v>5.4687317838330897E-2</v>
      </c>
      <c r="Q10" s="17">
        <v>2.9018638075486498E-2</v>
      </c>
      <c r="R10" s="17"/>
      <c r="S10" s="17">
        <v>6.5705132168502198E-2</v>
      </c>
      <c r="T10" s="17">
        <v>3.3786231295953602E-2</v>
      </c>
      <c r="U10" s="17">
        <v>2.6206668243052698E-2</v>
      </c>
      <c r="V10" s="17">
        <v>6.04004489937712E-2</v>
      </c>
      <c r="W10" s="17">
        <v>3.6242564088369601E-2</v>
      </c>
      <c r="X10" s="17">
        <v>5.3457094818505101E-2</v>
      </c>
      <c r="Y10" s="17">
        <v>4.3722608441413201E-2</v>
      </c>
      <c r="Z10" s="17">
        <v>4.2476953948802E-2</v>
      </c>
      <c r="AA10" s="17">
        <v>2.7231602571106499E-2</v>
      </c>
      <c r="AB10" s="17">
        <v>3.4180441092976299E-2</v>
      </c>
      <c r="AC10" s="17">
        <v>2.02688459465784E-2</v>
      </c>
      <c r="AD10" s="17">
        <v>3.1170108141345E-2</v>
      </c>
      <c r="AE10" s="17"/>
      <c r="AF10" s="17">
        <v>3.7719305282530001E-2</v>
      </c>
      <c r="AG10" s="17">
        <v>4.74204397178839E-2</v>
      </c>
      <c r="AH10" s="17"/>
      <c r="AI10" s="17">
        <v>5.5960497520324101E-2</v>
      </c>
      <c r="AJ10" s="17">
        <v>3.5257592315212402E-2</v>
      </c>
      <c r="AK10" s="17"/>
      <c r="AL10" s="17">
        <v>3.8825097173828899E-2</v>
      </c>
      <c r="AM10" s="17">
        <v>4.1908601545899898E-2</v>
      </c>
      <c r="AN10" s="17"/>
      <c r="AO10" s="17">
        <v>2.99910614742987E-2</v>
      </c>
      <c r="AP10" s="17">
        <v>4.4880409734283602E-2</v>
      </c>
    </row>
    <row r="11" spans="2:42" x14ac:dyDescent="0.35">
      <c r="B11" s="18" t="s">
        <v>145</v>
      </c>
      <c r="C11" s="17">
        <v>7.5434456339619704E-2</v>
      </c>
      <c r="D11" s="17">
        <v>9.2978118522507994E-2</v>
      </c>
      <c r="E11" s="17">
        <v>5.8226679100997103E-2</v>
      </c>
      <c r="F11" s="17"/>
      <c r="G11" s="17">
        <v>0.15074094518557801</v>
      </c>
      <c r="H11" s="17">
        <v>0.13589095973545001</v>
      </c>
      <c r="I11" s="17">
        <v>0.103911352496524</v>
      </c>
      <c r="J11" s="17">
        <v>5.2371365039616397E-2</v>
      </c>
      <c r="K11" s="17">
        <v>2.7816606528462899E-2</v>
      </c>
      <c r="L11" s="17">
        <v>3.1256415113175098E-3</v>
      </c>
      <c r="M11" s="17"/>
      <c r="N11" s="17">
        <v>0.10142015174987901</v>
      </c>
      <c r="O11" s="17">
        <v>7.0460492438983294E-2</v>
      </c>
      <c r="P11" s="17">
        <v>7.9231029230244707E-2</v>
      </c>
      <c r="Q11" s="17">
        <v>4.8812298300952899E-2</v>
      </c>
      <c r="R11" s="17"/>
      <c r="S11" s="17">
        <v>0.12397364182196401</v>
      </c>
      <c r="T11" s="17">
        <v>6.8325431343738696E-2</v>
      </c>
      <c r="U11" s="17">
        <v>4.8499505009163502E-2</v>
      </c>
      <c r="V11" s="17">
        <v>6.4678663236041004E-2</v>
      </c>
      <c r="W11" s="17">
        <v>6.1183466853627598E-2</v>
      </c>
      <c r="X11" s="17">
        <v>6.6798353939812496E-2</v>
      </c>
      <c r="Y11" s="17">
        <v>5.57395195516368E-2</v>
      </c>
      <c r="Z11" s="17">
        <v>6.6698018684345897E-2</v>
      </c>
      <c r="AA11" s="17">
        <v>9.9537354167219094E-2</v>
      </c>
      <c r="AB11" s="17">
        <v>5.0926095349936001E-2</v>
      </c>
      <c r="AC11" s="17">
        <v>7.0269429218118906E-2</v>
      </c>
      <c r="AD11" s="17">
        <v>0.101331661572822</v>
      </c>
      <c r="AE11" s="17"/>
      <c r="AF11" s="17">
        <v>7.5171552019686505E-2</v>
      </c>
      <c r="AG11" s="17">
        <v>7.6457152225872599E-2</v>
      </c>
      <c r="AH11" s="17"/>
      <c r="AI11" s="17">
        <v>0.107099129705966</v>
      </c>
      <c r="AJ11" s="17">
        <v>6.1159009027341303E-2</v>
      </c>
      <c r="AK11" s="17"/>
      <c r="AL11" s="17">
        <v>0.101204982784073</v>
      </c>
      <c r="AM11" s="17">
        <v>7.3476011734663393E-2</v>
      </c>
      <c r="AN11" s="17"/>
      <c r="AO11" s="17">
        <v>9.97788371672374E-2</v>
      </c>
      <c r="AP11" s="17">
        <v>6.8797686614437401E-2</v>
      </c>
    </row>
    <row r="12" spans="2:42" x14ac:dyDescent="0.35">
      <c r="B12" s="18" t="s">
        <v>146</v>
      </c>
      <c r="C12" s="17">
        <v>4.0504630580401699E-2</v>
      </c>
      <c r="D12" s="17">
        <v>4.6888344812037901E-2</v>
      </c>
      <c r="E12" s="17">
        <v>3.4565854763784098E-2</v>
      </c>
      <c r="F12" s="17"/>
      <c r="G12" s="17">
        <v>7.0347629091973396E-2</v>
      </c>
      <c r="H12" s="17">
        <v>6.6542648723550799E-2</v>
      </c>
      <c r="I12" s="17">
        <v>5.6055019128756801E-2</v>
      </c>
      <c r="J12" s="17">
        <v>4.0776598192633497E-2</v>
      </c>
      <c r="K12" s="17">
        <v>1.1622997399227401E-2</v>
      </c>
      <c r="L12" s="17">
        <v>5.7462463945821196E-3</v>
      </c>
      <c r="M12" s="17"/>
      <c r="N12" s="17">
        <v>4.0171862003077499E-2</v>
      </c>
      <c r="O12" s="17">
        <v>3.6492085951663901E-2</v>
      </c>
      <c r="P12" s="17">
        <v>5.6170869534281603E-2</v>
      </c>
      <c r="Q12" s="17">
        <v>3.0440908108342199E-2</v>
      </c>
      <c r="R12" s="17"/>
      <c r="S12" s="17">
        <v>6.8505589697102701E-2</v>
      </c>
      <c r="T12" s="17">
        <v>2.5707686988726101E-2</v>
      </c>
      <c r="U12" s="17">
        <v>3.3000283289655E-2</v>
      </c>
      <c r="V12" s="17">
        <v>4.1286126708406902E-2</v>
      </c>
      <c r="W12" s="17">
        <v>6.2912240664279598E-2</v>
      </c>
      <c r="X12" s="17">
        <v>2.4870450071455E-2</v>
      </c>
      <c r="Y12" s="17">
        <v>2.64352231471034E-2</v>
      </c>
      <c r="Z12" s="17">
        <v>4.33434519544511E-2</v>
      </c>
      <c r="AA12" s="17">
        <v>3.4963266735433797E-2</v>
      </c>
      <c r="AB12" s="17">
        <v>5.5500741348358598E-2</v>
      </c>
      <c r="AC12" s="17">
        <v>2.9117838033853399E-2</v>
      </c>
      <c r="AD12" s="17">
        <v>1.41808251854375E-2</v>
      </c>
      <c r="AE12" s="17"/>
      <c r="AF12" s="17">
        <v>3.9253760530984498E-2</v>
      </c>
      <c r="AG12" s="17">
        <v>4.1782547181411098E-2</v>
      </c>
      <c r="AH12" s="17"/>
      <c r="AI12" s="17">
        <v>4.9071217370079301E-2</v>
      </c>
      <c r="AJ12" s="17">
        <v>3.6642539317143001E-2</v>
      </c>
      <c r="AK12" s="17"/>
      <c r="AL12" s="17">
        <v>5.6060391153128698E-2</v>
      </c>
      <c r="AM12" s="17">
        <v>3.9322462438229101E-2</v>
      </c>
      <c r="AN12" s="17"/>
      <c r="AO12" s="17">
        <v>5.7416129535053699E-2</v>
      </c>
      <c r="AP12" s="17">
        <v>3.5894214523224402E-2</v>
      </c>
    </row>
    <row r="13" spans="2:42" x14ac:dyDescent="0.35">
      <c r="B13" s="18" t="s">
        <v>147</v>
      </c>
      <c r="C13" s="17">
        <v>7.3023797008154798E-2</v>
      </c>
      <c r="D13" s="17">
        <v>7.9885200375330506E-2</v>
      </c>
      <c r="E13" s="17">
        <v>6.6280189051734897E-2</v>
      </c>
      <c r="F13" s="17"/>
      <c r="G13" s="17">
        <v>0.124425220765401</v>
      </c>
      <c r="H13" s="17">
        <v>0.14242694425247199</v>
      </c>
      <c r="I13" s="17">
        <v>0.102018241360969</v>
      </c>
      <c r="J13" s="17">
        <v>5.3150886807650601E-2</v>
      </c>
      <c r="K13" s="17">
        <v>2.41926490356951E-2</v>
      </c>
      <c r="L13" s="17">
        <v>7.1977501081661403E-3</v>
      </c>
      <c r="M13" s="17"/>
      <c r="N13" s="17">
        <v>9.63242550287641E-2</v>
      </c>
      <c r="O13" s="17">
        <v>6.9916724266463795E-2</v>
      </c>
      <c r="P13" s="17">
        <v>6.2842776661405295E-2</v>
      </c>
      <c r="Q13" s="17">
        <v>5.9506058974673197E-2</v>
      </c>
      <c r="R13" s="17"/>
      <c r="S13" s="17">
        <v>0.124195412167432</v>
      </c>
      <c r="T13" s="17">
        <v>6.9657882423730805E-2</v>
      </c>
      <c r="U13" s="17">
        <v>4.8191431361440398E-2</v>
      </c>
      <c r="V13" s="17">
        <v>4.6576285196416801E-2</v>
      </c>
      <c r="W13" s="17">
        <v>9.1823771763066803E-2</v>
      </c>
      <c r="X13" s="17">
        <v>7.6392349989047204E-2</v>
      </c>
      <c r="Y13" s="17">
        <v>7.3117384875746594E-2</v>
      </c>
      <c r="Z13" s="17">
        <v>7.5984734172345303E-2</v>
      </c>
      <c r="AA13" s="17">
        <v>3.6250766130705797E-2</v>
      </c>
      <c r="AB13" s="17">
        <v>6.2911506925349497E-2</v>
      </c>
      <c r="AC13" s="17">
        <v>8.99464391667959E-2</v>
      </c>
      <c r="AD13" s="17">
        <v>7.3474401930484004E-2</v>
      </c>
      <c r="AE13" s="17"/>
      <c r="AF13" s="17">
        <v>6.6963684361791301E-2</v>
      </c>
      <c r="AG13" s="17">
        <v>8.1094373515364901E-2</v>
      </c>
      <c r="AH13" s="17"/>
      <c r="AI13" s="17">
        <v>8.6803161641721097E-2</v>
      </c>
      <c r="AJ13" s="17">
        <v>6.6811618800998201E-2</v>
      </c>
      <c r="AK13" s="17"/>
      <c r="AL13" s="17">
        <v>5.9438108572834401E-2</v>
      </c>
      <c r="AM13" s="17">
        <v>7.4056248490204202E-2</v>
      </c>
      <c r="AN13" s="17"/>
      <c r="AO13" s="17">
        <v>7.9353839777001306E-2</v>
      </c>
      <c r="AP13" s="17">
        <v>7.1298099546187294E-2</v>
      </c>
    </row>
    <row r="14" spans="2:42" x14ac:dyDescent="0.35">
      <c r="B14" s="18" t="s">
        <v>148</v>
      </c>
      <c r="C14" s="17">
        <v>3.9741300876830303E-2</v>
      </c>
      <c r="D14" s="17">
        <v>4.1311714236401398E-2</v>
      </c>
      <c r="E14" s="17">
        <v>3.8496231659796702E-2</v>
      </c>
      <c r="F14" s="17"/>
      <c r="G14" s="17">
        <v>6.5418104747552802E-2</v>
      </c>
      <c r="H14" s="17">
        <v>6.3122097293157597E-2</v>
      </c>
      <c r="I14" s="17">
        <v>5.3043161612434997E-2</v>
      </c>
      <c r="J14" s="17">
        <v>2.8412051330440901E-2</v>
      </c>
      <c r="K14" s="17">
        <v>2.3766954967410499E-2</v>
      </c>
      <c r="L14" s="17">
        <v>1.2539344278126601E-2</v>
      </c>
      <c r="M14" s="17"/>
      <c r="N14" s="17">
        <v>5.3866872482969702E-2</v>
      </c>
      <c r="O14" s="17">
        <v>3.7965585024348901E-2</v>
      </c>
      <c r="P14" s="17">
        <v>3.9103118145224602E-2</v>
      </c>
      <c r="Q14" s="17">
        <v>2.7421545223147999E-2</v>
      </c>
      <c r="R14" s="17"/>
      <c r="S14" s="17">
        <v>5.302129195922E-2</v>
      </c>
      <c r="T14" s="17">
        <v>2.63634891681187E-2</v>
      </c>
      <c r="U14" s="17">
        <v>2.0322970707277701E-2</v>
      </c>
      <c r="V14" s="17">
        <v>2.0928818862517101E-2</v>
      </c>
      <c r="W14" s="17">
        <v>5.1769241285910698E-2</v>
      </c>
      <c r="X14" s="17">
        <v>2.28282159632914E-2</v>
      </c>
      <c r="Y14" s="17">
        <v>3.71904426408773E-2</v>
      </c>
      <c r="Z14" s="17">
        <v>3.0205846574839001E-2</v>
      </c>
      <c r="AA14" s="17">
        <v>4.7534494723133598E-2</v>
      </c>
      <c r="AB14" s="17">
        <v>5.1051513977513299E-2</v>
      </c>
      <c r="AC14" s="17">
        <v>7.7455735446646204E-2</v>
      </c>
      <c r="AD14" s="17">
        <v>6.1080908695463197E-2</v>
      </c>
      <c r="AE14" s="17"/>
      <c r="AF14" s="17">
        <v>3.1331877480269797E-2</v>
      </c>
      <c r="AG14" s="17">
        <v>5.1443693813251999E-2</v>
      </c>
      <c r="AH14" s="17"/>
      <c r="AI14" s="17">
        <v>3.8608242906587403E-2</v>
      </c>
      <c r="AJ14" s="17">
        <v>4.0252119642235601E-2</v>
      </c>
      <c r="AK14" s="17"/>
      <c r="AL14" s="17">
        <v>4.2363182154347603E-2</v>
      </c>
      <c r="AM14" s="17">
        <v>3.9542049640971501E-2</v>
      </c>
      <c r="AN14" s="17"/>
      <c r="AO14" s="17">
        <v>3.8871854575007199E-2</v>
      </c>
      <c r="AP14" s="17">
        <v>3.9978329492775397E-2</v>
      </c>
    </row>
    <row r="15" spans="2:42" x14ac:dyDescent="0.35">
      <c r="B15" s="18" t="s">
        <v>149</v>
      </c>
      <c r="C15" s="17">
        <v>6.9806273319304099E-2</v>
      </c>
      <c r="D15" s="17">
        <v>7.8190293581619705E-2</v>
      </c>
      <c r="E15" s="17">
        <v>6.06133858020396E-2</v>
      </c>
      <c r="F15" s="17"/>
      <c r="G15" s="17">
        <v>8.7697378931225894E-2</v>
      </c>
      <c r="H15" s="17">
        <v>8.3205842075471104E-2</v>
      </c>
      <c r="I15" s="17">
        <v>9.78787567946868E-2</v>
      </c>
      <c r="J15" s="17">
        <v>8.1026201949715299E-2</v>
      </c>
      <c r="K15" s="17">
        <v>6.4910871965983996E-2</v>
      </c>
      <c r="L15" s="17">
        <v>1.8187843200858499E-2</v>
      </c>
      <c r="M15" s="17"/>
      <c r="N15" s="17">
        <v>9.6496992123408995E-2</v>
      </c>
      <c r="O15" s="17">
        <v>6.4380781274969698E-2</v>
      </c>
      <c r="P15" s="17">
        <v>5.2794246752922998E-2</v>
      </c>
      <c r="Q15" s="17">
        <v>6.2516908436925506E-2</v>
      </c>
      <c r="R15" s="17"/>
      <c r="S15" s="17">
        <v>6.4711589097643504E-2</v>
      </c>
      <c r="T15" s="17">
        <v>6.9832724939591903E-2</v>
      </c>
      <c r="U15" s="17">
        <v>6.6631138539882007E-2</v>
      </c>
      <c r="V15" s="17">
        <v>4.4810600255433798E-2</v>
      </c>
      <c r="W15" s="17">
        <v>6.2969176627718199E-2</v>
      </c>
      <c r="X15" s="17">
        <v>7.9210292566117599E-2</v>
      </c>
      <c r="Y15" s="17">
        <v>8.2666957031652499E-2</v>
      </c>
      <c r="Z15" s="17">
        <v>8.1249805217739696E-2</v>
      </c>
      <c r="AA15" s="17">
        <v>7.4691551976631104E-2</v>
      </c>
      <c r="AB15" s="17">
        <v>9.1021106904572699E-2</v>
      </c>
      <c r="AC15" s="17">
        <v>6.2355322412711099E-2</v>
      </c>
      <c r="AD15" s="17">
        <v>4.5877500423355401E-2</v>
      </c>
      <c r="AE15" s="17"/>
      <c r="AF15" s="17">
        <v>6.1422725183766402E-2</v>
      </c>
      <c r="AG15" s="17">
        <v>8.1739915158114504E-2</v>
      </c>
      <c r="AH15" s="17"/>
      <c r="AI15" s="17">
        <v>6.8657248521758696E-2</v>
      </c>
      <c r="AJ15" s="17">
        <v>7.0324290441037399E-2</v>
      </c>
      <c r="AK15" s="17"/>
      <c r="AL15" s="17">
        <v>4.7215873192368397E-2</v>
      </c>
      <c r="AM15" s="17">
        <v>7.1523042565278194E-2</v>
      </c>
      <c r="AN15" s="17"/>
      <c r="AO15" s="17">
        <v>6.7568730294973803E-2</v>
      </c>
      <c r="AP15" s="17">
        <v>7.0416272723594603E-2</v>
      </c>
    </row>
    <row r="16" spans="2:42" x14ac:dyDescent="0.35">
      <c r="B16" s="18" t="s">
        <v>150</v>
      </c>
      <c r="C16" s="17">
        <v>2.25620247492875E-2</v>
      </c>
      <c r="D16" s="17">
        <v>1.67041598979423E-2</v>
      </c>
      <c r="E16" s="17">
        <v>2.84446547324444E-2</v>
      </c>
      <c r="F16" s="17"/>
      <c r="G16" s="17">
        <v>2.71994268562455E-2</v>
      </c>
      <c r="H16" s="17">
        <v>1.6503718506103E-2</v>
      </c>
      <c r="I16" s="17">
        <v>2.9503186025088699E-2</v>
      </c>
      <c r="J16" s="17">
        <v>3.1405218901785201E-2</v>
      </c>
      <c r="K16" s="17">
        <v>1.8693192423659299E-2</v>
      </c>
      <c r="L16" s="17">
        <v>1.4169178998495501E-2</v>
      </c>
      <c r="M16" s="17"/>
      <c r="N16" s="17">
        <v>2.2204888489054501E-2</v>
      </c>
      <c r="O16" s="17">
        <v>2.5598484546394299E-2</v>
      </c>
      <c r="P16" s="17">
        <v>3.0401763403354799E-2</v>
      </c>
      <c r="Q16" s="17">
        <v>1.31957193154889E-2</v>
      </c>
      <c r="R16" s="17"/>
      <c r="S16" s="17">
        <v>3.1376138231656997E-2</v>
      </c>
      <c r="T16" s="17">
        <v>2.4972775035215201E-2</v>
      </c>
      <c r="U16" s="17">
        <v>2.1982615980815998E-2</v>
      </c>
      <c r="V16" s="17">
        <v>1.9713476456618299E-2</v>
      </c>
      <c r="W16" s="17">
        <v>1.07006750077372E-2</v>
      </c>
      <c r="X16" s="17">
        <v>1.55573482217804E-2</v>
      </c>
      <c r="Y16" s="17">
        <v>1.47181745227235E-2</v>
      </c>
      <c r="Z16" s="17">
        <v>2.5264847674848E-2</v>
      </c>
      <c r="AA16" s="17">
        <v>1.7007590714649301E-2</v>
      </c>
      <c r="AB16" s="17">
        <v>2.4400242867950301E-2</v>
      </c>
      <c r="AC16" s="17">
        <v>3.21380401612055E-2</v>
      </c>
      <c r="AD16" s="17">
        <v>4.6219229650763298E-2</v>
      </c>
      <c r="AE16" s="17"/>
      <c r="AF16" s="17">
        <v>2.34205110974278E-2</v>
      </c>
      <c r="AG16" s="17">
        <v>2.1603037764451601E-2</v>
      </c>
      <c r="AH16" s="17"/>
      <c r="AI16" s="17">
        <v>2.02309023707474E-2</v>
      </c>
      <c r="AJ16" s="17">
        <v>2.36129692611197E-2</v>
      </c>
      <c r="AK16" s="17"/>
      <c r="AL16" s="17">
        <v>3.0254732104383002E-2</v>
      </c>
      <c r="AM16" s="17">
        <v>2.19774134395587E-2</v>
      </c>
      <c r="AN16" s="17"/>
      <c r="AO16" s="17">
        <v>1.6999579143351599E-2</v>
      </c>
      <c r="AP16" s="17">
        <v>2.40784597269054E-2</v>
      </c>
    </row>
    <row r="17" spans="2:42" x14ac:dyDescent="0.35">
      <c r="B17" s="18" t="s">
        <v>151</v>
      </c>
      <c r="C17" s="17">
        <v>0.126794807600731</v>
      </c>
      <c r="D17" s="17">
        <v>0.11022877716978501</v>
      </c>
      <c r="E17" s="17">
        <v>0.14324455009550199</v>
      </c>
      <c r="F17" s="17"/>
      <c r="G17" s="17">
        <v>0.10440698989711</v>
      </c>
      <c r="H17" s="17">
        <v>0.13976161548476301</v>
      </c>
      <c r="I17" s="17">
        <v>0.169225564264501</v>
      </c>
      <c r="J17" s="17">
        <v>0.16481355678544299</v>
      </c>
      <c r="K17" s="17">
        <v>0.111595651352058</v>
      </c>
      <c r="L17" s="17">
        <v>7.5927843987572602E-2</v>
      </c>
      <c r="M17" s="17"/>
      <c r="N17" s="17">
        <v>0.14329303502215601</v>
      </c>
      <c r="O17" s="17">
        <v>0.12540275839244</v>
      </c>
      <c r="P17" s="17">
        <v>0.111023647070544</v>
      </c>
      <c r="Q17" s="17">
        <v>0.12474022891499199</v>
      </c>
      <c r="R17" s="17"/>
      <c r="S17" s="17">
        <v>0.109663694131092</v>
      </c>
      <c r="T17" s="17">
        <v>0.107556556882308</v>
      </c>
      <c r="U17" s="17">
        <v>0.11378134397770701</v>
      </c>
      <c r="V17" s="17">
        <v>0.130765118075863</v>
      </c>
      <c r="W17" s="17">
        <v>0.177193838535736</v>
      </c>
      <c r="X17" s="17">
        <v>0.142733252345108</v>
      </c>
      <c r="Y17" s="17">
        <v>0.114904957521136</v>
      </c>
      <c r="Z17" s="17">
        <v>7.6457631413085994E-2</v>
      </c>
      <c r="AA17" s="17">
        <v>0.12975179029281</v>
      </c>
      <c r="AB17" s="17">
        <v>0.15026465180655399</v>
      </c>
      <c r="AC17" s="17">
        <v>0.103632189284388</v>
      </c>
      <c r="AD17" s="17">
        <v>0.20326063721666901</v>
      </c>
      <c r="AE17" s="17"/>
      <c r="AF17" s="17">
        <v>0.12834635317246301</v>
      </c>
      <c r="AG17" s="17">
        <v>0.122312821501738</v>
      </c>
      <c r="AH17" s="17"/>
      <c r="AI17" s="17">
        <v>0.125426900472588</v>
      </c>
      <c r="AJ17" s="17">
        <v>0.127411503876419</v>
      </c>
      <c r="AK17" s="17"/>
      <c r="AL17" s="17">
        <v>0.16337482741904699</v>
      </c>
      <c r="AM17" s="17">
        <v>0.124014889906121</v>
      </c>
      <c r="AN17" s="17"/>
      <c r="AO17" s="17">
        <v>0.126876169540801</v>
      </c>
      <c r="AP17" s="17">
        <v>0.12677262669317599</v>
      </c>
    </row>
    <row r="18" spans="2:42" x14ac:dyDescent="0.35">
      <c r="B18" s="18" t="s">
        <v>152</v>
      </c>
      <c r="C18" s="17">
        <v>0.47126515964036902</v>
      </c>
      <c r="D18" s="17">
        <v>0.43830084880778603</v>
      </c>
      <c r="E18" s="17">
        <v>0.50555539605112998</v>
      </c>
      <c r="F18" s="17"/>
      <c r="G18" s="17">
        <v>0.16540312331679599</v>
      </c>
      <c r="H18" s="17">
        <v>0.199967779322412</v>
      </c>
      <c r="I18" s="17">
        <v>0.31270973080814002</v>
      </c>
      <c r="J18" s="17">
        <v>0.51002596375017895</v>
      </c>
      <c r="K18" s="17">
        <v>0.69134785584400305</v>
      </c>
      <c r="L18" s="17">
        <v>0.84764851121093898</v>
      </c>
      <c r="M18" s="17"/>
      <c r="N18" s="17">
        <v>0.35336623596315703</v>
      </c>
      <c r="O18" s="17">
        <v>0.49005901253189799</v>
      </c>
      <c r="P18" s="17">
        <v>0.47537743469371002</v>
      </c>
      <c r="Q18" s="17">
        <v>0.57524970724142799</v>
      </c>
      <c r="R18" s="17"/>
      <c r="S18" s="17">
        <v>0.29359444987800398</v>
      </c>
      <c r="T18" s="17">
        <v>0.54915882878475897</v>
      </c>
      <c r="U18" s="17">
        <v>0.57969210267571403</v>
      </c>
      <c r="V18" s="17">
        <v>0.53451904372174397</v>
      </c>
      <c r="W18" s="17">
        <v>0.43008520885511198</v>
      </c>
      <c r="X18" s="17">
        <v>0.46610128291205</v>
      </c>
      <c r="Y18" s="17">
        <v>0.48835295348297703</v>
      </c>
      <c r="Z18" s="17">
        <v>0.53537044741131601</v>
      </c>
      <c r="AA18" s="17">
        <v>0.49120512189028898</v>
      </c>
      <c r="AB18" s="17">
        <v>0.44953944320047801</v>
      </c>
      <c r="AC18" s="17">
        <v>0.49090413884138601</v>
      </c>
      <c r="AD18" s="17">
        <v>0.42340472718366101</v>
      </c>
      <c r="AE18" s="17"/>
      <c r="AF18" s="17">
        <v>0.50389451185468703</v>
      </c>
      <c r="AG18" s="17">
        <v>0.42912327471047901</v>
      </c>
      <c r="AH18" s="17"/>
      <c r="AI18" s="17">
        <v>0.40700354401669298</v>
      </c>
      <c r="AJ18" s="17">
        <v>0.50023635089265694</v>
      </c>
      <c r="AK18" s="17"/>
      <c r="AL18" s="17">
        <v>0.43370325093853002</v>
      </c>
      <c r="AM18" s="17">
        <v>0.47411969649306102</v>
      </c>
      <c r="AN18" s="17"/>
      <c r="AO18" s="17">
        <v>0.45894684080766401</v>
      </c>
      <c r="AP18" s="17">
        <v>0.47462338206027499</v>
      </c>
    </row>
    <row r="19" spans="2:42" x14ac:dyDescent="0.35">
      <c r="B19" s="18" t="s">
        <v>75</v>
      </c>
      <c r="C19" s="19">
        <v>1.2670487152304099E-2</v>
      </c>
      <c r="D19" s="19">
        <v>1.3897944986726699E-2</v>
      </c>
      <c r="E19" s="19">
        <v>1.1563979095183899E-2</v>
      </c>
      <c r="F19" s="19"/>
      <c r="G19" s="19">
        <v>2.8198355361779101E-2</v>
      </c>
      <c r="H19" s="19">
        <v>7.1180265085816902E-3</v>
      </c>
      <c r="I19" s="19">
        <v>9.1756772865811392E-3</v>
      </c>
      <c r="J19" s="19">
        <v>8.3331461403351494E-3</v>
      </c>
      <c r="K19" s="19">
        <v>1.7863452748775901E-2</v>
      </c>
      <c r="L19" s="19">
        <v>9.7049190214812901E-3</v>
      </c>
      <c r="M19" s="19"/>
      <c r="N19" s="19">
        <v>8.3787932434285992E-3</v>
      </c>
      <c r="O19" s="19">
        <v>1.10342970097323E-2</v>
      </c>
      <c r="P19" s="19">
        <v>1.79040199688409E-2</v>
      </c>
      <c r="Q19" s="19">
        <v>1.3223823333842999E-2</v>
      </c>
      <c r="R19" s="19"/>
      <c r="S19" s="19">
        <v>1.7462616339788701E-2</v>
      </c>
      <c r="T19" s="19">
        <v>8.0516049966586605E-3</v>
      </c>
      <c r="U19" s="19">
        <v>1.9454195555812102E-2</v>
      </c>
      <c r="V19" s="19">
        <v>1.7898725484377601E-2</v>
      </c>
      <c r="W19" s="19">
        <v>0</v>
      </c>
      <c r="X19" s="19">
        <v>2.3185647764377398E-2</v>
      </c>
      <c r="Y19" s="19">
        <v>2.9290783275667101E-2</v>
      </c>
      <c r="Z19" s="19">
        <v>0</v>
      </c>
      <c r="AA19" s="19">
        <v>5.1109669203197698E-3</v>
      </c>
      <c r="AB19" s="19">
        <v>7.9598995062179299E-3</v>
      </c>
      <c r="AC19" s="19">
        <v>5.9674763539778403E-3</v>
      </c>
      <c r="AD19" s="19">
        <v>0</v>
      </c>
      <c r="AE19" s="19"/>
      <c r="AF19" s="19">
        <v>9.7893191479373493E-3</v>
      </c>
      <c r="AG19" s="19">
        <v>1.5126030811543E-2</v>
      </c>
      <c r="AH19" s="19"/>
      <c r="AI19" s="19">
        <v>6.6715474671656498E-3</v>
      </c>
      <c r="AJ19" s="19">
        <v>1.5375000993768401E-2</v>
      </c>
      <c r="AK19" s="19"/>
      <c r="AL19" s="19">
        <v>0</v>
      </c>
      <c r="AM19" s="19">
        <v>1.36333874352721E-2</v>
      </c>
      <c r="AN19" s="19"/>
      <c r="AO19" s="19">
        <v>6.9136215569319702E-3</v>
      </c>
      <c r="AP19" s="19">
        <v>1.4239924944370101E-2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4.5188552760266898E-2</v>
      </c>
      <c r="D9" s="17">
        <v>4.1582116603472101E-2</v>
      </c>
      <c r="E9" s="17">
        <v>4.7061873635581002E-2</v>
      </c>
      <c r="F9" s="17"/>
      <c r="G9" s="17">
        <v>0.108358496714289</v>
      </c>
      <c r="H9" s="17">
        <v>7.7982578479495995E-2</v>
      </c>
      <c r="I9" s="17">
        <v>4.3482587548651898E-2</v>
      </c>
      <c r="J9" s="17">
        <v>2.4953740528295201E-2</v>
      </c>
      <c r="K9" s="17">
        <v>1.6863491874719298E-2</v>
      </c>
      <c r="L9" s="17">
        <v>1.29497592568645E-2</v>
      </c>
      <c r="M9" s="17"/>
      <c r="N9" s="17">
        <v>3.9892993855036897E-2</v>
      </c>
      <c r="O9" s="17">
        <v>4.1814229428761403E-2</v>
      </c>
      <c r="P9" s="17">
        <v>3.7957663632858199E-2</v>
      </c>
      <c r="Q9" s="17">
        <v>6.1378250013828899E-2</v>
      </c>
      <c r="R9" s="17"/>
      <c r="S9" s="17">
        <v>5.7483092016328098E-2</v>
      </c>
      <c r="T9" s="17">
        <v>3.0230351375080799E-2</v>
      </c>
      <c r="U9" s="17">
        <v>1.51455077250271E-2</v>
      </c>
      <c r="V9" s="17">
        <v>5.0786894250840403E-2</v>
      </c>
      <c r="W9" s="17">
        <v>4.1730785173790197E-2</v>
      </c>
      <c r="X9" s="17">
        <v>4.7770850151068397E-2</v>
      </c>
      <c r="Y9" s="17">
        <v>5.4817224670998699E-2</v>
      </c>
      <c r="Z9" s="17">
        <v>5.34437620291165E-2</v>
      </c>
      <c r="AA9" s="17">
        <v>3.6931878709550101E-2</v>
      </c>
      <c r="AB9" s="17">
        <v>5.2032173658407503E-2</v>
      </c>
      <c r="AC9" s="17">
        <v>8.0203415376267198E-2</v>
      </c>
      <c r="AD9" s="17">
        <v>3.1195329620353401E-2</v>
      </c>
      <c r="AE9" s="17"/>
      <c r="AF9" s="17">
        <v>3.6017777305681203E-2</v>
      </c>
      <c r="AG9" s="17">
        <v>5.7966800615906103E-2</v>
      </c>
      <c r="AH9" s="17"/>
      <c r="AI9" s="17">
        <v>3.59699189596537E-2</v>
      </c>
      <c r="AJ9" s="17">
        <v>4.9344607666922301E-2</v>
      </c>
      <c r="AK9" s="17"/>
      <c r="AL9" s="17">
        <v>3.6528840819344002E-2</v>
      </c>
      <c r="AM9" s="17">
        <v>4.5846652088106801E-2</v>
      </c>
      <c r="AN9" s="17"/>
      <c r="AO9" s="17">
        <v>3.6572991640927803E-2</v>
      </c>
      <c r="AP9" s="17">
        <v>4.7537328669055703E-2</v>
      </c>
    </row>
    <row r="10" spans="2:42" x14ac:dyDescent="0.35">
      <c r="B10" s="18" t="s">
        <v>144</v>
      </c>
      <c r="C10" s="17">
        <v>4.3487056100922503E-2</v>
      </c>
      <c r="D10" s="17">
        <v>4.9023523851558198E-2</v>
      </c>
      <c r="E10" s="17">
        <v>3.8397072727359198E-2</v>
      </c>
      <c r="F10" s="17"/>
      <c r="G10" s="17">
        <v>7.7163547389485304E-2</v>
      </c>
      <c r="H10" s="17">
        <v>7.4758036220856097E-2</v>
      </c>
      <c r="I10" s="17">
        <v>4.0848062118974099E-2</v>
      </c>
      <c r="J10" s="17">
        <v>3.8175058432033802E-2</v>
      </c>
      <c r="K10" s="17">
        <v>1.8939143125373301E-2</v>
      </c>
      <c r="L10" s="17">
        <v>1.8328213400427701E-2</v>
      </c>
      <c r="M10" s="17"/>
      <c r="N10" s="17">
        <v>4.84575025082103E-2</v>
      </c>
      <c r="O10" s="17">
        <v>3.45078316784437E-2</v>
      </c>
      <c r="P10" s="17">
        <v>5.0511251427710797E-2</v>
      </c>
      <c r="Q10" s="17">
        <v>4.1843930608305102E-2</v>
      </c>
      <c r="R10" s="17"/>
      <c r="S10" s="17">
        <v>6.6839495951486305E-2</v>
      </c>
      <c r="T10" s="17">
        <v>4.5523379320978399E-2</v>
      </c>
      <c r="U10" s="17">
        <v>4.9635453136876201E-2</v>
      </c>
      <c r="V10" s="17">
        <v>5.6261050429208703E-2</v>
      </c>
      <c r="W10" s="17">
        <v>3.6659759521069299E-2</v>
      </c>
      <c r="X10" s="17">
        <v>5.6714412298048598E-2</v>
      </c>
      <c r="Y10" s="17">
        <v>3.9691511182192697E-2</v>
      </c>
      <c r="Z10" s="17">
        <v>2.65007405168914E-2</v>
      </c>
      <c r="AA10" s="17">
        <v>2.2622466924115799E-2</v>
      </c>
      <c r="AB10" s="17">
        <v>2.1894996622749199E-2</v>
      </c>
      <c r="AC10" s="17">
        <v>2.9327534444826501E-2</v>
      </c>
      <c r="AD10" s="17">
        <v>4.4810288889309699E-2</v>
      </c>
      <c r="AE10" s="17"/>
      <c r="AF10" s="17">
        <v>5.06510217886183E-2</v>
      </c>
      <c r="AG10" s="17">
        <v>3.4202554247400797E-2</v>
      </c>
      <c r="AH10" s="17"/>
      <c r="AI10" s="17">
        <v>5.70147889916146E-2</v>
      </c>
      <c r="AJ10" s="17">
        <v>3.7388321530020703E-2</v>
      </c>
      <c r="AK10" s="17"/>
      <c r="AL10" s="17">
        <v>5.3227733210540397E-2</v>
      </c>
      <c r="AM10" s="17">
        <v>4.2746808261008601E-2</v>
      </c>
      <c r="AN10" s="17"/>
      <c r="AO10" s="17">
        <v>4.7904057186573798E-2</v>
      </c>
      <c r="AP10" s="17">
        <v>4.2282892425989697E-2</v>
      </c>
    </row>
    <row r="11" spans="2:42" x14ac:dyDescent="0.35">
      <c r="B11" s="18" t="s">
        <v>145</v>
      </c>
      <c r="C11" s="17">
        <v>0.114595260347804</v>
      </c>
      <c r="D11" s="17">
        <v>0.13176726529161101</v>
      </c>
      <c r="E11" s="17">
        <v>9.8661010238171198E-2</v>
      </c>
      <c r="F11" s="17"/>
      <c r="G11" s="17">
        <v>0.13721232699333699</v>
      </c>
      <c r="H11" s="17">
        <v>0.13404504601859499</v>
      </c>
      <c r="I11" s="17">
        <v>0.12147815684204601</v>
      </c>
      <c r="J11" s="17">
        <v>0.13402630576125901</v>
      </c>
      <c r="K11" s="17">
        <v>9.5073063612036199E-2</v>
      </c>
      <c r="L11" s="17">
        <v>7.5268292636787498E-2</v>
      </c>
      <c r="M11" s="17"/>
      <c r="N11" s="17">
        <v>0.124545242922695</v>
      </c>
      <c r="O11" s="17">
        <v>0.11823679420537</v>
      </c>
      <c r="P11" s="17">
        <v>0.13206112317595001</v>
      </c>
      <c r="Q11" s="17">
        <v>8.2264787177601301E-2</v>
      </c>
      <c r="R11" s="17"/>
      <c r="S11" s="17">
        <v>0.12784171432038699</v>
      </c>
      <c r="T11" s="17">
        <v>9.3375976964824803E-2</v>
      </c>
      <c r="U11" s="17">
        <v>0.12863046305454301</v>
      </c>
      <c r="V11" s="17">
        <v>0.12886276899784899</v>
      </c>
      <c r="W11" s="17">
        <v>8.0636892044051806E-2</v>
      </c>
      <c r="X11" s="17">
        <v>0.13932212708131</v>
      </c>
      <c r="Y11" s="17">
        <v>0.13917615489372301</v>
      </c>
      <c r="Z11" s="17">
        <v>8.1000637899997299E-2</v>
      </c>
      <c r="AA11" s="17">
        <v>0.10799450356413499</v>
      </c>
      <c r="AB11" s="17">
        <v>7.8693713491821096E-2</v>
      </c>
      <c r="AC11" s="17">
        <v>0.16946096259454299</v>
      </c>
      <c r="AD11" s="17">
        <v>8.9337431144094606E-2</v>
      </c>
      <c r="AE11" s="17"/>
      <c r="AF11" s="17">
        <v>0.109690677033454</v>
      </c>
      <c r="AG11" s="17">
        <v>0.121460692735926</v>
      </c>
      <c r="AH11" s="17"/>
      <c r="AI11" s="17">
        <v>0.138649173206596</v>
      </c>
      <c r="AJ11" s="17">
        <v>0.10375098724581799</v>
      </c>
      <c r="AK11" s="17"/>
      <c r="AL11" s="17">
        <v>0.105595277885087</v>
      </c>
      <c r="AM11" s="17">
        <v>0.11527921871151001</v>
      </c>
      <c r="AN11" s="17"/>
      <c r="AO11" s="17">
        <v>0.102813360381399</v>
      </c>
      <c r="AP11" s="17">
        <v>0.11780724415449199</v>
      </c>
    </row>
    <row r="12" spans="2:42" x14ac:dyDescent="0.35">
      <c r="B12" s="18" t="s">
        <v>146</v>
      </c>
      <c r="C12" s="17">
        <v>8.3753928438631206E-2</v>
      </c>
      <c r="D12" s="17">
        <v>9.0722202865526805E-2</v>
      </c>
      <c r="E12" s="17">
        <v>7.6168248495003504E-2</v>
      </c>
      <c r="F12" s="17"/>
      <c r="G12" s="17">
        <v>0.106966324305809</v>
      </c>
      <c r="H12" s="17">
        <v>9.0926629061477499E-2</v>
      </c>
      <c r="I12" s="17">
        <v>7.57723616600946E-2</v>
      </c>
      <c r="J12" s="17">
        <v>7.4480091321846603E-2</v>
      </c>
      <c r="K12" s="17">
        <v>0.10009813591562999</v>
      </c>
      <c r="L12" s="17">
        <v>6.5426598182023898E-2</v>
      </c>
      <c r="M12" s="17"/>
      <c r="N12" s="17">
        <v>9.7101231172568206E-2</v>
      </c>
      <c r="O12" s="17">
        <v>8.1596234132902096E-2</v>
      </c>
      <c r="P12" s="17">
        <v>8.7778957929182305E-2</v>
      </c>
      <c r="Q12" s="17">
        <v>6.7810079380750496E-2</v>
      </c>
      <c r="R12" s="17"/>
      <c r="S12" s="17">
        <v>7.0361781381348604E-2</v>
      </c>
      <c r="T12" s="17">
        <v>7.8458273584621194E-2</v>
      </c>
      <c r="U12" s="17">
        <v>7.8850082226929893E-2</v>
      </c>
      <c r="V12" s="17">
        <v>5.7095232316593698E-2</v>
      </c>
      <c r="W12" s="17">
        <v>0.127529000040605</v>
      </c>
      <c r="X12" s="17">
        <v>4.7331941791863598E-2</v>
      </c>
      <c r="Y12" s="17">
        <v>8.13109981710992E-2</v>
      </c>
      <c r="Z12" s="17">
        <v>9.8855083165811306E-2</v>
      </c>
      <c r="AA12" s="17">
        <v>9.6408604697137301E-2</v>
      </c>
      <c r="AB12" s="17">
        <v>8.6717397594977402E-2</v>
      </c>
      <c r="AC12" s="17">
        <v>0.13452056926650999</v>
      </c>
      <c r="AD12" s="17">
        <v>0.116190062077604</v>
      </c>
      <c r="AE12" s="17"/>
      <c r="AF12" s="17">
        <v>7.6888046391560202E-2</v>
      </c>
      <c r="AG12" s="17">
        <v>9.3015053484126503E-2</v>
      </c>
      <c r="AH12" s="17"/>
      <c r="AI12" s="17">
        <v>0.10778976281689601</v>
      </c>
      <c r="AJ12" s="17">
        <v>7.2917805693773097E-2</v>
      </c>
      <c r="AK12" s="17"/>
      <c r="AL12" s="17">
        <v>7.8247217625240506E-2</v>
      </c>
      <c r="AM12" s="17">
        <v>8.4172413800456702E-2</v>
      </c>
      <c r="AN12" s="17"/>
      <c r="AO12" s="17">
        <v>0.102988094753462</v>
      </c>
      <c r="AP12" s="17">
        <v>7.8510306364555998E-2</v>
      </c>
    </row>
    <row r="13" spans="2:42" x14ac:dyDescent="0.35">
      <c r="B13" s="18" t="s">
        <v>147</v>
      </c>
      <c r="C13" s="17">
        <v>0.15320262891638101</v>
      </c>
      <c r="D13" s="17">
        <v>0.173026758809741</v>
      </c>
      <c r="E13" s="17">
        <v>0.132984457977843</v>
      </c>
      <c r="F13" s="17"/>
      <c r="G13" s="17">
        <v>0.15643043602259901</v>
      </c>
      <c r="H13" s="17">
        <v>0.17419048244205501</v>
      </c>
      <c r="I13" s="17">
        <v>0.22125713954869899</v>
      </c>
      <c r="J13" s="17">
        <v>0.122978130973887</v>
      </c>
      <c r="K13" s="17">
        <v>0.169632296424298</v>
      </c>
      <c r="L13" s="17">
        <v>9.1997825665523697E-2</v>
      </c>
      <c r="M13" s="17"/>
      <c r="N13" s="17">
        <v>0.16497510302232399</v>
      </c>
      <c r="O13" s="17">
        <v>0.149602420603314</v>
      </c>
      <c r="P13" s="17">
        <v>0.14618126257966299</v>
      </c>
      <c r="Q13" s="17">
        <v>0.152449277344998</v>
      </c>
      <c r="R13" s="17"/>
      <c r="S13" s="17">
        <v>0.15835940886523001</v>
      </c>
      <c r="T13" s="17">
        <v>0.15087651039497699</v>
      </c>
      <c r="U13" s="17">
        <v>0.16701674821965601</v>
      </c>
      <c r="V13" s="17">
        <v>0.15227620755997501</v>
      </c>
      <c r="W13" s="17">
        <v>0.16543866558234999</v>
      </c>
      <c r="X13" s="17">
        <v>0.147432392709657</v>
      </c>
      <c r="Y13" s="17">
        <v>0.124232033999404</v>
      </c>
      <c r="Z13" s="17">
        <v>0.18720689534412299</v>
      </c>
      <c r="AA13" s="17">
        <v>0.16898079301449501</v>
      </c>
      <c r="AB13" s="17">
        <v>0.15099774496045601</v>
      </c>
      <c r="AC13" s="17">
        <v>0.12180189713270501</v>
      </c>
      <c r="AD13" s="17">
        <v>0.12685519226380801</v>
      </c>
      <c r="AE13" s="17"/>
      <c r="AF13" s="17">
        <v>0.160957708166062</v>
      </c>
      <c r="AG13" s="17">
        <v>0.142547379482624</v>
      </c>
      <c r="AH13" s="17"/>
      <c r="AI13" s="17">
        <v>0.15665951876889</v>
      </c>
      <c r="AJ13" s="17">
        <v>0.151644152427996</v>
      </c>
      <c r="AK13" s="17"/>
      <c r="AL13" s="17">
        <v>0.16060955281115599</v>
      </c>
      <c r="AM13" s="17">
        <v>0.152639735869849</v>
      </c>
      <c r="AN13" s="17"/>
      <c r="AO13" s="17">
        <v>0.16504221935062699</v>
      </c>
      <c r="AP13" s="17">
        <v>0.14997491752339201</v>
      </c>
    </row>
    <row r="14" spans="2:42" x14ac:dyDescent="0.35">
      <c r="B14" s="18" t="s">
        <v>148</v>
      </c>
      <c r="C14" s="17">
        <v>0.10157875182435699</v>
      </c>
      <c r="D14" s="17">
        <v>0.100625387270161</v>
      </c>
      <c r="E14" s="17">
        <v>0.103245985625196</v>
      </c>
      <c r="F14" s="17"/>
      <c r="G14" s="17">
        <v>0.10330693634941999</v>
      </c>
      <c r="H14" s="17">
        <v>0.108068066872888</v>
      </c>
      <c r="I14" s="17">
        <v>9.2944643791752796E-2</v>
      </c>
      <c r="J14" s="17">
        <v>8.7679237176990596E-2</v>
      </c>
      <c r="K14" s="17">
        <v>8.63231100538778E-2</v>
      </c>
      <c r="L14" s="17">
        <v>0.123679929574858</v>
      </c>
      <c r="M14" s="17"/>
      <c r="N14" s="17">
        <v>0.104420179260805</v>
      </c>
      <c r="O14" s="17">
        <v>0.102774863712127</v>
      </c>
      <c r="P14" s="17">
        <v>0.109445199953493</v>
      </c>
      <c r="Q14" s="17">
        <v>8.87974455257593E-2</v>
      </c>
      <c r="R14" s="17"/>
      <c r="S14" s="17">
        <v>0.10095643490506501</v>
      </c>
      <c r="T14" s="17">
        <v>0.119962396532659</v>
      </c>
      <c r="U14" s="17">
        <v>9.8232531034129905E-2</v>
      </c>
      <c r="V14" s="17">
        <v>0.11442398638153101</v>
      </c>
      <c r="W14" s="17">
        <v>0.100569820872808</v>
      </c>
      <c r="X14" s="17">
        <v>9.1323013798116096E-2</v>
      </c>
      <c r="Y14" s="17">
        <v>9.7945713586703106E-2</v>
      </c>
      <c r="Z14" s="17">
        <v>0.10415637009876801</v>
      </c>
      <c r="AA14" s="17">
        <v>8.1277118578072099E-2</v>
      </c>
      <c r="AB14" s="17">
        <v>0.101222671382059</v>
      </c>
      <c r="AC14" s="17">
        <v>7.8870255250081706E-2</v>
      </c>
      <c r="AD14" s="17">
        <v>0.14802743748212899</v>
      </c>
      <c r="AE14" s="17"/>
      <c r="AF14" s="17">
        <v>9.9268750657501903E-2</v>
      </c>
      <c r="AG14" s="17">
        <v>0.104874003877936</v>
      </c>
      <c r="AH14" s="17"/>
      <c r="AI14" s="17">
        <v>9.29355074908495E-2</v>
      </c>
      <c r="AJ14" s="17">
        <v>0.105475402759694</v>
      </c>
      <c r="AK14" s="17"/>
      <c r="AL14" s="17">
        <v>0.114764033657774</v>
      </c>
      <c r="AM14" s="17">
        <v>0.10057672945096301</v>
      </c>
      <c r="AN14" s="17"/>
      <c r="AO14" s="17">
        <v>0.10503649039188</v>
      </c>
      <c r="AP14" s="17">
        <v>0.10063610247931799</v>
      </c>
    </row>
    <row r="15" spans="2:42" x14ac:dyDescent="0.35">
      <c r="B15" s="18" t="s">
        <v>149</v>
      </c>
      <c r="C15" s="17">
        <v>0.20344556159787</v>
      </c>
      <c r="D15" s="17">
        <v>0.183675834698726</v>
      </c>
      <c r="E15" s="17">
        <v>0.22231126075364299</v>
      </c>
      <c r="F15" s="17"/>
      <c r="G15" s="17">
        <v>0.164176617071047</v>
      </c>
      <c r="H15" s="17">
        <v>0.17536801803322599</v>
      </c>
      <c r="I15" s="17">
        <v>0.22618575735185101</v>
      </c>
      <c r="J15" s="17">
        <v>0.26952821968740498</v>
      </c>
      <c r="K15" s="17">
        <v>0.20412734691191101</v>
      </c>
      <c r="L15" s="17">
        <v>0.18000204455312499</v>
      </c>
      <c r="M15" s="17"/>
      <c r="N15" s="17">
        <v>0.213024377092912</v>
      </c>
      <c r="O15" s="17">
        <v>0.21018820767829199</v>
      </c>
      <c r="P15" s="17">
        <v>0.184119971076978</v>
      </c>
      <c r="Q15" s="17">
        <v>0.203260324167718</v>
      </c>
      <c r="R15" s="17"/>
      <c r="S15" s="17">
        <v>0.17297602770963399</v>
      </c>
      <c r="T15" s="17">
        <v>0.210320186772081</v>
      </c>
      <c r="U15" s="17">
        <v>0.185725120195364</v>
      </c>
      <c r="V15" s="17">
        <v>0.18294270382736599</v>
      </c>
      <c r="W15" s="17">
        <v>0.153575715344829</v>
      </c>
      <c r="X15" s="17">
        <v>0.23456190590599599</v>
      </c>
      <c r="Y15" s="17">
        <v>0.19253714618842999</v>
      </c>
      <c r="Z15" s="17">
        <v>0.213248742684958</v>
      </c>
      <c r="AA15" s="17">
        <v>0.23589621773282499</v>
      </c>
      <c r="AB15" s="17">
        <v>0.24267247088829899</v>
      </c>
      <c r="AC15" s="17">
        <v>0.20132169051186599</v>
      </c>
      <c r="AD15" s="17">
        <v>0.23073399253288601</v>
      </c>
      <c r="AE15" s="17"/>
      <c r="AF15" s="17">
        <v>0.19734785423779699</v>
      </c>
      <c r="AG15" s="17">
        <v>0.21347705514801099</v>
      </c>
      <c r="AH15" s="17"/>
      <c r="AI15" s="17">
        <v>0.21359246301302201</v>
      </c>
      <c r="AJ15" s="17">
        <v>0.198871013966855</v>
      </c>
      <c r="AK15" s="17"/>
      <c r="AL15" s="17">
        <v>0.234785827327367</v>
      </c>
      <c r="AM15" s="17">
        <v>0.20106384174949499</v>
      </c>
      <c r="AN15" s="17"/>
      <c r="AO15" s="17">
        <v>0.21851386871892201</v>
      </c>
      <c r="AP15" s="17">
        <v>0.19933763684846401</v>
      </c>
    </row>
    <row r="16" spans="2:42" x14ac:dyDescent="0.35">
      <c r="B16" s="18" t="s">
        <v>150</v>
      </c>
      <c r="C16" s="17">
        <v>4.7163971102070899E-2</v>
      </c>
      <c r="D16" s="17">
        <v>3.81614774831485E-2</v>
      </c>
      <c r="E16" s="17">
        <v>5.6295079838505603E-2</v>
      </c>
      <c r="F16" s="17"/>
      <c r="G16" s="17">
        <v>4.2764839836963997E-2</v>
      </c>
      <c r="H16" s="17">
        <v>4.36907908475433E-2</v>
      </c>
      <c r="I16" s="17">
        <v>3.3734095998085703E-2</v>
      </c>
      <c r="J16" s="17">
        <v>3.5885008110860199E-2</v>
      </c>
      <c r="K16" s="17">
        <v>5.5596723354366301E-2</v>
      </c>
      <c r="L16" s="17">
        <v>6.7389834074863306E-2</v>
      </c>
      <c r="M16" s="17"/>
      <c r="N16" s="17">
        <v>4.89916020762826E-2</v>
      </c>
      <c r="O16" s="17">
        <v>5.3874682559220399E-2</v>
      </c>
      <c r="P16" s="17">
        <v>4.8079502207196902E-2</v>
      </c>
      <c r="Q16" s="17">
        <v>3.8043122925279602E-2</v>
      </c>
      <c r="R16" s="17"/>
      <c r="S16" s="17">
        <v>5.1261997015996999E-2</v>
      </c>
      <c r="T16" s="17">
        <v>6.1003823116177101E-2</v>
      </c>
      <c r="U16" s="17">
        <v>4.5823636004288799E-2</v>
      </c>
      <c r="V16" s="17">
        <v>2.5517048972240199E-2</v>
      </c>
      <c r="W16" s="17">
        <v>5.2210827864191497E-2</v>
      </c>
      <c r="X16" s="17">
        <v>4.1562870544000402E-2</v>
      </c>
      <c r="Y16" s="17">
        <v>6.2936634202045899E-2</v>
      </c>
      <c r="Z16" s="17">
        <v>3.0606518764590598E-2</v>
      </c>
      <c r="AA16" s="17">
        <v>4.9818312095717097E-2</v>
      </c>
      <c r="AB16" s="17">
        <v>4.7418046418521098E-2</v>
      </c>
      <c r="AC16" s="17">
        <v>3.9626364316384E-2</v>
      </c>
      <c r="AD16" s="17">
        <v>2.3548768000610201E-2</v>
      </c>
      <c r="AE16" s="17"/>
      <c r="AF16" s="17">
        <v>4.8350970067296599E-2</v>
      </c>
      <c r="AG16" s="17">
        <v>4.59793849374419E-2</v>
      </c>
      <c r="AH16" s="17"/>
      <c r="AI16" s="17">
        <v>4.0293063475013997E-2</v>
      </c>
      <c r="AJ16" s="17">
        <v>5.0261595975152E-2</v>
      </c>
      <c r="AK16" s="17"/>
      <c r="AL16" s="17">
        <v>3.4409140228907502E-2</v>
      </c>
      <c r="AM16" s="17">
        <v>4.8133281130118499E-2</v>
      </c>
      <c r="AN16" s="17"/>
      <c r="AO16" s="17">
        <v>5.1664887104434197E-2</v>
      </c>
      <c r="AP16" s="17">
        <v>4.5936930526605302E-2</v>
      </c>
    </row>
    <row r="17" spans="2:42" x14ac:dyDescent="0.35">
      <c r="B17" s="18" t="s">
        <v>151</v>
      </c>
      <c r="C17" s="17">
        <v>0.108445835553551</v>
      </c>
      <c r="D17" s="17">
        <v>9.9241855276038501E-2</v>
      </c>
      <c r="E17" s="17">
        <v>0.11821795893205</v>
      </c>
      <c r="F17" s="17"/>
      <c r="G17" s="17">
        <v>5.1987867054667999E-2</v>
      </c>
      <c r="H17" s="17">
        <v>7.3077158191121899E-2</v>
      </c>
      <c r="I17" s="17">
        <v>8.9019262598797902E-2</v>
      </c>
      <c r="J17" s="17">
        <v>0.115836128277249</v>
      </c>
      <c r="K17" s="17">
        <v>0.12969894261411399</v>
      </c>
      <c r="L17" s="17">
        <v>0.17069016772377699</v>
      </c>
      <c r="M17" s="17"/>
      <c r="N17" s="17">
        <v>8.9975195517215195E-2</v>
      </c>
      <c r="O17" s="17">
        <v>0.117960993394534</v>
      </c>
      <c r="P17" s="17">
        <v>9.71015491709738E-2</v>
      </c>
      <c r="Q17" s="17">
        <v>0.12871391728450901</v>
      </c>
      <c r="R17" s="17"/>
      <c r="S17" s="17">
        <v>0.103480140552717</v>
      </c>
      <c r="T17" s="17">
        <v>0.10417124206419701</v>
      </c>
      <c r="U17" s="17">
        <v>7.4007600491023298E-2</v>
      </c>
      <c r="V17" s="17">
        <v>0.116479300040201</v>
      </c>
      <c r="W17" s="17">
        <v>0.169755134350102</v>
      </c>
      <c r="X17" s="17">
        <v>8.4721407563174506E-2</v>
      </c>
      <c r="Y17" s="17">
        <v>0.115387601082938</v>
      </c>
      <c r="Z17" s="17">
        <v>9.8042398627657998E-2</v>
      </c>
      <c r="AA17" s="17">
        <v>0.11676285033438399</v>
      </c>
      <c r="AB17" s="17">
        <v>0.122767863510985</v>
      </c>
      <c r="AC17" s="17">
        <v>8.9025546587227403E-2</v>
      </c>
      <c r="AD17" s="17">
        <v>9.9912574020393205E-2</v>
      </c>
      <c r="AE17" s="17"/>
      <c r="AF17" s="17">
        <v>0.113488127322527</v>
      </c>
      <c r="AG17" s="17">
        <v>9.9956721549339905E-2</v>
      </c>
      <c r="AH17" s="17"/>
      <c r="AI17" s="17">
        <v>8.8280435479837896E-2</v>
      </c>
      <c r="AJ17" s="17">
        <v>0.11753704274690401</v>
      </c>
      <c r="AK17" s="17"/>
      <c r="AL17" s="17">
        <v>0.100599772106126</v>
      </c>
      <c r="AM17" s="17">
        <v>0.109042101239542</v>
      </c>
      <c r="AN17" s="17"/>
      <c r="AO17" s="17">
        <v>9.1393618159236995E-2</v>
      </c>
      <c r="AP17" s="17">
        <v>0.113094614298477</v>
      </c>
    </row>
    <row r="18" spans="2:42" x14ac:dyDescent="0.35">
      <c r="B18" s="18" t="s">
        <v>152</v>
      </c>
      <c r="C18" s="17">
        <v>8.2533258018322495E-2</v>
      </c>
      <c r="D18" s="17">
        <v>7.2568116612927405E-2</v>
      </c>
      <c r="E18" s="17">
        <v>9.2860635392004801E-2</v>
      </c>
      <c r="F18" s="17"/>
      <c r="G18" s="17">
        <v>2.3523381863402301E-2</v>
      </c>
      <c r="H18" s="17">
        <v>4.3554844304241003E-2</v>
      </c>
      <c r="I18" s="17">
        <v>4.0408957957762497E-2</v>
      </c>
      <c r="J18" s="17">
        <v>8.5271135643526993E-2</v>
      </c>
      <c r="K18" s="17">
        <v>0.10847617327280799</v>
      </c>
      <c r="L18" s="17">
        <v>0.16855389363083101</v>
      </c>
      <c r="M18" s="17"/>
      <c r="N18" s="17">
        <v>5.6390295606706199E-2</v>
      </c>
      <c r="O18" s="17">
        <v>7.6667046212094705E-2</v>
      </c>
      <c r="P18" s="17">
        <v>8.9357653553139793E-2</v>
      </c>
      <c r="Q18" s="17">
        <v>0.111955671455209</v>
      </c>
      <c r="R18" s="17"/>
      <c r="S18" s="17">
        <v>7.3052016859286195E-2</v>
      </c>
      <c r="T18" s="17">
        <v>9.4252462434683604E-2</v>
      </c>
      <c r="U18" s="17">
        <v>0.12686620313557101</v>
      </c>
      <c r="V18" s="17">
        <v>9.5639755823388295E-2</v>
      </c>
      <c r="W18" s="17">
        <v>6.4061148991359396E-2</v>
      </c>
      <c r="X18" s="17">
        <v>9.0082580428257494E-2</v>
      </c>
      <c r="Y18" s="17">
        <v>6.5383894325917805E-2</v>
      </c>
      <c r="Z18" s="17">
        <v>9.8672745288674701E-2</v>
      </c>
      <c r="AA18" s="17">
        <v>7.7499081783249393E-2</v>
      </c>
      <c r="AB18" s="17">
        <v>7.5805839038931996E-2</v>
      </c>
      <c r="AC18" s="17">
        <v>3.6711642194065801E-2</v>
      </c>
      <c r="AD18" s="17">
        <v>7.7910303211879597E-2</v>
      </c>
      <c r="AE18" s="17"/>
      <c r="AF18" s="17">
        <v>9.2814227796080007E-2</v>
      </c>
      <c r="AG18" s="17">
        <v>6.8505669259227103E-2</v>
      </c>
      <c r="AH18" s="17"/>
      <c r="AI18" s="17">
        <v>5.7175919704876697E-2</v>
      </c>
      <c r="AJ18" s="17">
        <v>9.3965156995620705E-2</v>
      </c>
      <c r="AK18" s="17"/>
      <c r="AL18" s="17">
        <v>7.7617195197464003E-2</v>
      </c>
      <c r="AM18" s="17">
        <v>8.2906856777738194E-2</v>
      </c>
      <c r="AN18" s="17"/>
      <c r="AO18" s="17">
        <v>6.88505724798089E-2</v>
      </c>
      <c r="AP18" s="17">
        <v>8.6263434348713197E-2</v>
      </c>
    </row>
    <row r="19" spans="2:42" x14ac:dyDescent="0.35">
      <c r="B19" s="18" t="s">
        <v>75</v>
      </c>
      <c r="C19" s="19">
        <v>1.6605195339823801E-2</v>
      </c>
      <c r="D19" s="19">
        <v>1.9605461237088399E-2</v>
      </c>
      <c r="E19" s="19">
        <v>1.37964163846433E-2</v>
      </c>
      <c r="F19" s="19"/>
      <c r="G19" s="19">
        <v>2.8109226398979701E-2</v>
      </c>
      <c r="H19" s="19">
        <v>4.3383495285003399E-3</v>
      </c>
      <c r="I19" s="19">
        <v>1.48689745832853E-2</v>
      </c>
      <c r="J19" s="19">
        <v>1.11869440866465E-2</v>
      </c>
      <c r="K19" s="19">
        <v>1.51715728408666E-2</v>
      </c>
      <c r="L19" s="19">
        <v>2.57134413009187E-2</v>
      </c>
      <c r="M19" s="19"/>
      <c r="N19" s="19">
        <v>1.2226276965245199E-2</v>
      </c>
      <c r="O19" s="19">
        <v>1.2776696394941601E-2</v>
      </c>
      <c r="P19" s="19">
        <v>1.7405865292853699E-2</v>
      </c>
      <c r="Q19" s="19">
        <v>2.34831941160413E-2</v>
      </c>
      <c r="R19" s="19"/>
      <c r="S19" s="19">
        <v>1.73878904225203E-2</v>
      </c>
      <c r="T19" s="19">
        <v>1.18253974397201E-2</v>
      </c>
      <c r="U19" s="19">
        <v>3.0066654776591002E-2</v>
      </c>
      <c r="V19" s="19">
        <v>1.9715051400807499E-2</v>
      </c>
      <c r="W19" s="19">
        <v>7.8322502148438205E-3</v>
      </c>
      <c r="X19" s="19">
        <v>1.9176497728509E-2</v>
      </c>
      <c r="Y19" s="19">
        <v>2.6581087696547601E-2</v>
      </c>
      <c r="Z19" s="19">
        <v>8.2661055794106993E-3</v>
      </c>
      <c r="AA19" s="19">
        <v>5.8081725663195896E-3</v>
      </c>
      <c r="AB19" s="19">
        <v>1.97770824327934E-2</v>
      </c>
      <c r="AC19" s="19">
        <v>1.91301223255241E-2</v>
      </c>
      <c r="AD19" s="19">
        <v>1.1478620756932E-2</v>
      </c>
      <c r="AE19" s="19"/>
      <c r="AF19" s="19">
        <v>1.45248392334212E-2</v>
      </c>
      <c r="AG19" s="19">
        <v>1.8014684662061201E-2</v>
      </c>
      <c r="AH19" s="19"/>
      <c r="AI19" s="19">
        <v>1.1639448092748601E-2</v>
      </c>
      <c r="AJ19" s="19">
        <v>1.8843912991244501E-2</v>
      </c>
      <c r="AK19" s="19"/>
      <c r="AL19" s="19">
        <v>3.6154091309929699E-3</v>
      </c>
      <c r="AM19" s="19">
        <v>1.7592360921212E-2</v>
      </c>
      <c r="AN19" s="19"/>
      <c r="AO19" s="19">
        <v>9.2198398327283607E-3</v>
      </c>
      <c r="AP19" s="19">
        <v>1.8618592360938099E-2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P24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0.132039536802422</v>
      </c>
      <c r="D9" s="17">
        <v>0.11664576974928199</v>
      </c>
      <c r="E9" s="17">
        <v>0.144881834630227</v>
      </c>
      <c r="F9" s="17"/>
      <c r="G9" s="17">
        <v>0.31089357348891</v>
      </c>
      <c r="H9" s="17">
        <v>0.17303296415238201</v>
      </c>
      <c r="I9" s="17">
        <v>8.5065812323990603E-2</v>
      </c>
      <c r="J9" s="17">
        <v>6.5398773373310404E-2</v>
      </c>
      <c r="K9" s="17">
        <v>7.4437951749431894E-2</v>
      </c>
      <c r="L9" s="17">
        <v>0.109907369217476</v>
      </c>
      <c r="M9" s="17"/>
      <c r="N9" s="17">
        <v>0.144528349767925</v>
      </c>
      <c r="O9" s="17">
        <v>0.12803877887173001</v>
      </c>
      <c r="P9" s="17">
        <v>0.113873766577264</v>
      </c>
      <c r="Q9" s="17">
        <v>0.13778666342929899</v>
      </c>
      <c r="R9" s="17"/>
      <c r="S9" s="17">
        <v>0.159261345077952</v>
      </c>
      <c r="T9" s="17">
        <v>0.139442014908229</v>
      </c>
      <c r="U9" s="17">
        <v>0.109038102682326</v>
      </c>
      <c r="V9" s="17">
        <v>9.9465266111195605E-2</v>
      </c>
      <c r="W9" s="17">
        <v>0.122304265859892</v>
      </c>
      <c r="X9" s="17">
        <v>0.165339601788904</v>
      </c>
      <c r="Y9" s="17">
        <v>0.149606759229027</v>
      </c>
      <c r="Z9" s="17">
        <v>0.12962104156481299</v>
      </c>
      <c r="AA9" s="17">
        <v>0.114334852041834</v>
      </c>
      <c r="AB9" s="17">
        <v>0.123494736166606</v>
      </c>
      <c r="AC9" s="17">
        <v>0.139044043491795</v>
      </c>
      <c r="AD9" s="17">
        <v>9.0122042097565497E-2</v>
      </c>
      <c r="AE9" s="17"/>
      <c r="AF9" s="17">
        <v>0.117961592829547</v>
      </c>
      <c r="AG9" s="17">
        <v>0.152210112700225</v>
      </c>
      <c r="AH9" s="17"/>
      <c r="AI9" s="17">
        <v>0.12150338802477401</v>
      </c>
      <c r="AJ9" s="17">
        <v>0.136789569591628</v>
      </c>
      <c r="AK9" s="17"/>
      <c r="AL9" s="17">
        <v>0.120261377675834</v>
      </c>
      <c r="AM9" s="17">
        <v>0.13293462415143301</v>
      </c>
      <c r="AN9" s="17"/>
      <c r="AO9" s="17">
        <v>0.121152824895869</v>
      </c>
      <c r="AP9" s="17">
        <v>0.13500747427020199</v>
      </c>
    </row>
    <row r="10" spans="2:42" x14ac:dyDescent="0.35">
      <c r="B10" s="18" t="s">
        <v>144</v>
      </c>
      <c r="C10" s="17">
        <v>6.2322539870022703E-2</v>
      </c>
      <c r="D10" s="17">
        <v>5.98092604455824E-2</v>
      </c>
      <c r="E10" s="17">
        <v>6.5228110146018398E-2</v>
      </c>
      <c r="F10" s="17"/>
      <c r="G10" s="17">
        <v>9.4659586773872498E-2</v>
      </c>
      <c r="H10" s="17">
        <v>9.0549364539439806E-2</v>
      </c>
      <c r="I10" s="17">
        <v>5.8753531688640899E-2</v>
      </c>
      <c r="J10" s="17">
        <v>4.3441156139217299E-2</v>
      </c>
      <c r="K10" s="17">
        <v>2.9528094599534399E-2</v>
      </c>
      <c r="L10" s="17">
        <v>5.7865032028571503E-2</v>
      </c>
      <c r="M10" s="17"/>
      <c r="N10" s="17">
        <v>6.5276489927519499E-2</v>
      </c>
      <c r="O10" s="17">
        <v>6.5233394233577102E-2</v>
      </c>
      <c r="P10" s="17">
        <v>6.7596232587154401E-2</v>
      </c>
      <c r="Q10" s="17">
        <v>5.09102779083455E-2</v>
      </c>
      <c r="R10" s="17"/>
      <c r="S10" s="17">
        <v>9.1603050895330801E-2</v>
      </c>
      <c r="T10" s="17">
        <v>6.9943680930382404E-2</v>
      </c>
      <c r="U10" s="17">
        <v>3.9416461635879203E-2</v>
      </c>
      <c r="V10" s="17">
        <v>8.1039223919971495E-2</v>
      </c>
      <c r="W10" s="17">
        <v>4.8279798445035702E-2</v>
      </c>
      <c r="X10" s="17">
        <v>5.8646755859265598E-2</v>
      </c>
      <c r="Y10" s="17">
        <v>4.0821298764239802E-2</v>
      </c>
      <c r="Z10" s="17">
        <v>4.1683132437608898E-2</v>
      </c>
      <c r="AA10" s="17">
        <v>5.59532164535642E-2</v>
      </c>
      <c r="AB10" s="17">
        <v>8.6079716298772493E-2</v>
      </c>
      <c r="AC10" s="17">
        <v>2.50447607335329E-2</v>
      </c>
      <c r="AD10" s="17">
        <v>4.0323033616034003E-2</v>
      </c>
      <c r="AE10" s="17"/>
      <c r="AF10" s="17">
        <v>6.0072618171913103E-2</v>
      </c>
      <c r="AG10" s="17">
        <v>6.4105572610318101E-2</v>
      </c>
      <c r="AH10" s="17"/>
      <c r="AI10" s="17">
        <v>6.5984976411803994E-2</v>
      </c>
      <c r="AJ10" s="17">
        <v>6.0671396361233698E-2</v>
      </c>
      <c r="AK10" s="17"/>
      <c r="AL10" s="17">
        <v>6.3201066581436205E-2</v>
      </c>
      <c r="AM10" s="17">
        <v>6.2255775774148002E-2</v>
      </c>
      <c r="AN10" s="17"/>
      <c r="AO10" s="17">
        <v>5.62946945571033E-2</v>
      </c>
      <c r="AP10" s="17">
        <v>6.3965852204156001E-2</v>
      </c>
    </row>
    <row r="11" spans="2:42" x14ac:dyDescent="0.35">
      <c r="B11" s="18" t="s">
        <v>145</v>
      </c>
      <c r="C11" s="17">
        <v>0.120147452602734</v>
      </c>
      <c r="D11" s="17">
        <v>0.13552438681117601</v>
      </c>
      <c r="E11" s="17">
        <v>0.106005989939973</v>
      </c>
      <c r="F11" s="17"/>
      <c r="G11" s="17">
        <v>0.18247189347579501</v>
      </c>
      <c r="H11" s="17">
        <v>0.18729401780958699</v>
      </c>
      <c r="I11" s="17">
        <v>0.13061146328734299</v>
      </c>
      <c r="J11" s="17">
        <v>9.0240376178148896E-2</v>
      </c>
      <c r="K11" s="17">
        <v>6.3041867797501996E-2</v>
      </c>
      <c r="L11" s="17">
        <v>7.7653452659167496E-2</v>
      </c>
      <c r="M11" s="17"/>
      <c r="N11" s="17">
        <v>0.159404185452442</v>
      </c>
      <c r="O11" s="17">
        <v>0.125127552189467</v>
      </c>
      <c r="P11" s="17">
        <v>0.119410266351623</v>
      </c>
      <c r="Q11" s="17">
        <v>7.3483627271701102E-2</v>
      </c>
      <c r="R11" s="17"/>
      <c r="S11" s="17">
        <v>0.170433594737529</v>
      </c>
      <c r="T11" s="17">
        <v>0.11327651484371599</v>
      </c>
      <c r="U11" s="17">
        <v>7.8471488187556601E-2</v>
      </c>
      <c r="V11" s="17">
        <v>9.4466855261437402E-2</v>
      </c>
      <c r="W11" s="17">
        <v>0.112432121038858</v>
      </c>
      <c r="X11" s="17">
        <v>0.13118419606651999</v>
      </c>
      <c r="Y11" s="17">
        <v>0.113102850710044</v>
      </c>
      <c r="Z11" s="17">
        <v>0.119087521560002</v>
      </c>
      <c r="AA11" s="17">
        <v>0.127463401334869</v>
      </c>
      <c r="AB11" s="17">
        <v>9.9635364314746205E-2</v>
      </c>
      <c r="AC11" s="17">
        <v>0.104648662735551</v>
      </c>
      <c r="AD11" s="17">
        <v>0.16950784981771599</v>
      </c>
      <c r="AE11" s="17"/>
      <c r="AF11" s="17">
        <v>0.117229080750472</v>
      </c>
      <c r="AG11" s="17">
        <v>0.124298796855532</v>
      </c>
      <c r="AH11" s="17"/>
      <c r="AI11" s="17">
        <v>0.14164390087933501</v>
      </c>
      <c r="AJ11" s="17">
        <v>0.110456166315856</v>
      </c>
      <c r="AK11" s="17"/>
      <c r="AL11" s="17">
        <v>0.17557750186235399</v>
      </c>
      <c r="AM11" s="17">
        <v>0.11593501708423801</v>
      </c>
      <c r="AN11" s="17"/>
      <c r="AO11" s="17">
        <v>0.136324011121219</v>
      </c>
      <c r="AP11" s="17">
        <v>0.115737396146859</v>
      </c>
    </row>
    <row r="12" spans="2:42" x14ac:dyDescent="0.35">
      <c r="B12" s="18" t="s">
        <v>146</v>
      </c>
      <c r="C12" s="17">
        <v>4.9893946118968101E-2</v>
      </c>
      <c r="D12" s="17">
        <v>5.6403248992267403E-2</v>
      </c>
      <c r="E12" s="17">
        <v>4.3273876269678803E-2</v>
      </c>
      <c r="F12" s="17"/>
      <c r="G12" s="17">
        <v>6.3501175428725895E-2</v>
      </c>
      <c r="H12" s="17">
        <v>7.9547711012199596E-2</v>
      </c>
      <c r="I12" s="17">
        <v>7.5550067025021803E-2</v>
      </c>
      <c r="J12" s="17">
        <v>4.1492375780262297E-2</v>
      </c>
      <c r="K12" s="17">
        <v>1.58815843172995E-2</v>
      </c>
      <c r="L12" s="17">
        <v>2.5304227172794898E-2</v>
      </c>
      <c r="M12" s="17"/>
      <c r="N12" s="17">
        <v>5.7204064047206897E-2</v>
      </c>
      <c r="O12" s="17">
        <v>6.3032822174610106E-2</v>
      </c>
      <c r="P12" s="17">
        <v>4.77082538812637E-2</v>
      </c>
      <c r="Q12" s="17">
        <v>3.0940767944109701E-2</v>
      </c>
      <c r="R12" s="17"/>
      <c r="S12" s="17">
        <v>5.9032506238762598E-2</v>
      </c>
      <c r="T12" s="17">
        <v>2.8746205346595201E-2</v>
      </c>
      <c r="U12" s="17">
        <v>4.9171589179672501E-2</v>
      </c>
      <c r="V12" s="17">
        <v>4.5011055080059301E-2</v>
      </c>
      <c r="W12" s="17">
        <v>6.3777950613295498E-2</v>
      </c>
      <c r="X12" s="17">
        <v>5.37542549070925E-2</v>
      </c>
      <c r="Y12" s="17">
        <v>5.5665715851622999E-2</v>
      </c>
      <c r="Z12" s="17">
        <v>6.0315208603397098E-2</v>
      </c>
      <c r="AA12" s="17">
        <v>4.6914624150278798E-2</v>
      </c>
      <c r="AB12" s="17">
        <v>4.2920256253864399E-2</v>
      </c>
      <c r="AC12" s="17">
        <v>6.3725919390823699E-2</v>
      </c>
      <c r="AD12" s="17">
        <v>5.1034858976458999E-2</v>
      </c>
      <c r="AE12" s="17"/>
      <c r="AF12" s="17">
        <v>4.5945304208810302E-2</v>
      </c>
      <c r="AG12" s="17">
        <v>5.4917777542650703E-2</v>
      </c>
      <c r="AH12" s="17"/>
      <c r="AI12" s="17">
        <v>4.8572097464984303E-2</v>
      </c>
      <c r="AJ12" s="17">
        <v>5.0489877761667697E-2</v>
      </c>
      <c r="AK12" s="17"/>
      <c r="AL12" s="17">
        <v>4.9136563322171499E-2</v>
      </c>
      <c r="AM12" s="17">
        <v>4.9951503819835097E-2</v>
      </c>
      <c r="AN12" s="17"/>
      <c r="AO12" s="17">
        <v>4.9637316082030397E-2</v>
      </c>
      <c r="AP12" s="17">
        <v>4.9963908648382301E-2</v>
      </c>
    </row>
    <row r="13" spans="2:42" x14ac:dyDescent="0.35">
      <c r="B13" s="18" t="s">
        <v>147</v>
      </c>
      <c r="C13" s="17">
        <v>6.2149252723011902E-2</v>
      </c>
      <c r="D13" s="17">
        <v>7.1534522747816395E-2</v>
      </c>
      <c r="E13" s="17">
        <v>5.2114228773307097E-2</v>
      </c>
      <c r="F13" s="17"/>
      <c r="G13" s="17">
        <v>8.9236634109353896E-2</v>
      </c>
      <c r="H13" s="17">
        <v>8.1723227398867601E-2</v>
      </c>
      <c r="I13" s="17">
        <v>7.0702433288697006E-2</v>
      </c>
      <c r="J13" s="17">
        <v>6.5875709274988398E-2</v>
      </c>
      <c r="K13" s="17">
        <v>4.0883255326950099E-2</v>
      </c>
      <c r="L13" s="17">
        <v>3.2300004654903E-2</v>
      </c>
      <c r="M13" s="17"/>
      <c r="N13" s="17">
        <v>6.5290822413075003E-2</v>
      </c>
      <c r="O13" s="17">
        <v>7.0186568600789007E-2</v>
      </c>
      <c r="P13" s="17">
        <v>5.9796822167082798E-2</v>
      </c>
      <c r="Q13" s="17">
        <v>5.0666766742383802E-2</v>
      </c>
      <c r="R13" s="17"/>
      <c r="S13" s="17">
        <v>8.6903113470246193E-2</v>
      </c>
      <c r="T13" s="17">
        <v>7.4812284398417098E-2</v>
      </c>
      <c r="U13" s="17">
        <v>5.6976124343076799E-2</v>
      </c>
      <c r="V13" s="17">
        <v>8.0457523508479206E-2</v>
      </c>
      <c r="W13" s="17">
        <v>3.8418414379771698E-2</v>
      </c>
      <c r="X13" s="17">
        <v>5.3024971679184699E-2</v>
      </c>
      <c r="Y13" s="17">
        <v>5.3913717732491297E-2</v>
      </c>
      <c r="Z13" s="17">
        <v>4.0989148617772697E-2</v>
      </c>
      <c r="AA13" s="17">
        <v>5.3853221519014803E-2</v>
      </c>
      <c r="AB13" s="17">
        <v>5.7129181434278399E-2</v>
      </c>
      <c r="AC13" s="17">
        <v>4.4918160578297797E-2</v>
      </c>
      <c r="AD13" s="17">
        <v>5.7784887533784197E-2</v>
      </c>
      <c r="AE13" s="17"/>
      <c r="AF13" s="17">
        <v>5.8939981735054298E-2</v>
      </c>
      <c r="AG13" s="17">
        <v>6.7031165673027901E-2</v>
      </c>
      <c r="AH13" s="17"/>
      <c r="AI13" s="17">
        <v>5.9061694020777801E-2</v>
      </c>
      <c r="AJ13" s="17">
        <v>6.3541222918546997E-2</v>
      </c>
      <c r="AK13" s="17"/>
      <c r="AL13" s="17">
        <v>4.91594465686035E-2</v>
      </c>
      <c r="AM13" s="17">
        <v>6.3136419820174705E-2</v>
      </c>
      <c r="AN13" s="17"/>
      <c r="AO13" s="17">
        <v>6.2755061018577293E-2</v>
      </c>
      <c r="AP13" s="17">
        <v>6.1984097150408E-2</v>
      </c>
    </row>
    <row r="14" spans="2:42" x14ac:dyDescent="0.35">
      <c r="B14" s="18" t="s">
        <v>148</v>
      </c>
      <c r="C14" s="17">
        <v>4.0931119191780302E-2</v>
      </c>
      <c r="D14" s="17">
        <v>4.2564534013065897E-2</v>
      </c>
      <c r="E14" s="17">
        <v>3.9633167807322803E-2</v>
      </c>
      <c r="F14" s="17"/>
      <c r="G14" s="17">
        <v>2.7741670901361402E-2</v>
      </c>
      <c r="H14" s="17">
        <v>4.2782752182829599E-2</v>
      </c>
      <c r="I14" s="17">
        <v>5.3104494265256E-2</v>
      </c>
      <c r="J14" s="17">
        <v>3.7300043319191997E-2</v>
      </c>
      <c r="K14" s="17">
        <v>5.1597811918265298E-2</v>
      </c>
      <c r="L14" s="17">
        <v>3.4122017804746697E-2</v>
      </c>
      <c r="M14" s="17"/>
      <c r="N14" s="17">
        <v>5.5266792265695697E-2</v>
      </c>
      <c r="O14" s="17">
        <v>2.8395835979397498E-2</v>
      </c>
      <c r="P14" s="17">
        <v>4.5800213999498803E-2</v>
      </c>
      <c r="Q14" s="17">
        <v>3.4729517926977801E-2</v>
      </c>
      <c r="R14" s="17"/>
      <c r="S14" s="17">
        <v>4.4790710860876999E-2</v>
      </c>
      <c r="T14" s="17">
        <v>4.9014469065890201E-2</v>
      </c>
      <c r="U14" s="17">
        <v>2.89324204077284E-2</v>
      </c>
      <c r="V14" s="17">
        <v>4.1564571832413702E-2</v>
      </c>
      <c r="W14" s="17">
        <v>3.2497469730454101E-2</v>
      </c>
      <c r="X14" s="17">
        <v>5.2386289308432497E-2</v>
      </c>
      <c r="Y14" s="17">
        <v>3.3683394598835799E-2</v>
      </c>
      <c r="Z14" s="17">
        <v>7.3169206337378402E-3</v>
      </c>
      <c r="AA14" s="17">
        <v>3.6096061460455603E-2</v>
      </c>
      <c r="AB14" s="17">
        <v>4.1561344803423002E-2</v>
      </c>
      <c r="AC14" s="17">
        <v>5.6137568825403002E-2</v>
      </c>
      <c r="AD14" s="17">
        <v>5.8026527214652103E-2</v>
      </c>
      <c r="AE14" s="17"/>
      <c r="AF14" s="17">
        <v>3.9575159483310002E-2</v>
      </c>
      <c r="AG14" s="17">
        <v>4.2248791562783702E-2</v>
      </c>
      <c r="AH14" s="17"/>
      <c r="AI14" s="17">
        <v>4.0254064580780402E-2</v>
      </c>
      <c r="AJ14" s="17">
        <v>4.1236357060967802E-2</v>
      </c>
      <c r="AK14" s="17"/>
      <c r="AL14" s="17">
        <v>2.9827618408508699E-2</v>
      </c>
      <c r="AM14" s="17">
        <v>4.1774935527934501E-2</v>
      </c>
      <c r="AN14" s="17"/>
      <c r="AO14" s="17">
        <v>3.4426018823812403E-2</v>
      </c>
      <c r="AP14" s="17">
        <v>4.2704540889670503E-2</v>
      </c>
    </row>
    <row r="15" spans="2:42" x14ac:dyDescent="0.35">
      <c r="B15" s="18" t="s">
        <v>149</v>
      </c>
      <c r="C15" s="17">
        <v>5.5514276292635299E-2</v>
      </c>
      <c r="D15" s="17">
        <v>5.6937355318279502E-2</v>
      </c>
      <c r="E15" s="17">
        <v>5.3776763206782201E-2</v>
      </c>
      <c r="F15" s="17"/>
      <c r="G15" s="17">
        <v>3.0883501655597001E-2</v>
      </c>
      <c r="H15" s="17">
        <v>6.10435182937017E-2</v>
      </c>
      <c r="I15" s="17">
        <v>7.9176387670554599E-2</v>
      </c>
      <c r="J15" s="17">
        <v>5.86973299634811E-2</v>
      </c>
      <c r="K15" s="17">
        <v>7.7891235840717402E-2</v>
      </c>
      <c r="L15" s="17">
        <v>3.06038724667189E-2</v>
      </c>
      <c r="M15" s="17"/>
      <c r="N15" s="17">
        <v>6.9666958082776398E-2</v>
      </c>
      <c r="O15" s="17">
        <v>5.6179785328274098E-2</v>
      </c>
      <c r="P15" s="17">
        <v>3.8665088780629103E-2</v>
      </c>
      <c r="Q15" s="17">
        <v>5.2383303913673698E-2</v>
      </c>
      <c r="R15" s="17"/>
      <c r="S15" s="17">
        <v>4.93944441291988E-2</v>
      </c>
      <c r="T15" s="17">
        <v>5.9810800619075399E-2</v>
      </c>
      <c r="U15" s="17">
        <v>6.8408881658215098E-2</v>
      </c>
      <c r="V15" s="17">
        <v>4.4773854442081699E-2</v>
      </c>
      <c r="W15" s="17">
        <v>4.7302354853987601E-2</v>
      </c>
      <c r="X15" s="17">
        <v>5.0039369227316798E-2</v>
      </c>
      <c r="Y15" s="17">
        <v>3.1202211883973301E-2</v>
      </c>
      <c r="Z15" s="17">
        <v>5.72734550184575E-2</v>
      </c>
      <c r="AA15" s="17">
        <v>5.3076934027255197E-2</v>
      </c>
      <c r="AB15" s="17">
        <v>8.0458304133311995E-2</v>
      </c>
      <c r="AC15" s="17">
        <v>9.7643176768955106E-2</v>
      </c>
      <c r="AD15" s="17">
        <v>2.5425155723969899E-2</v>
      </c>
      <c r="AE15" s="17"/>
      <c r="AF15" s="17">
        <v>5.1850647151003702E-2</v>
      </c>
      <c r="AG15" s="17">
        <v>6.01952015949535E-2</v>
      </c>
      <c r="AH15" s="17"/>
      <c r="AI15" s="17">
        <v>4.8217145053836501E-2</v>
      </c>
      <c r="AJ15" s="17">
        <v>5.8804056399477202E-2</v>
      </c>
      <c r="AK15" s="17"/>
      <c r="AL15" s="17">
        <v>6.8987541888529805E-2</v>
      </c>
      <c r="AM15" s="17">
        <v>5.44903684429335E-2</v>
      </c>
      <c r="AN15" s="17"/>
      <c r="AO15" s="17">
        <v>5.9148534644320197E-2</v>
      </c>
      <c r="AP15" s="17">
        <v>5.45235040905101E-2</v>
      </c>
    </row>
    <row r="16" spans="2:42" x14ac:dyDescent="0.35">
      <c r="B16" s="18" t="s">
        <v>150</v>
      </c>
      <c r="C16" s="17">
        <v>1.7414067070830899E-2</v>
      </c>
      <c r="D16" s="17">
        <v>1.4280187289789E-2</v>
      </c>
      <c r="E16" s="17">
        <v>2.0599938366742301E-2</v>
      </c>
      <c r="F16" s="17"/>
      <c r="G16" s="17">
        <v>1.6867086247746299E-2</v>
      </c>
      <c r="H16" s="17">
        <v>2.4785332919211901E-2</v>
      </c>
      <c r="I16" s="17">
        <v>1.8010112864531299E-2</v>
      </c>
      <c r="J16" s="17">
        <v>1.9144636955456901E-2</v>
      </c>
      <c r="K16" s="17">
        <v>1.1934579995321E-2</v>
      </c>
      <c r="L16" s="17">
        <v>1.3539740432805E-2</v>
      </c>
      <c r="M16" s="17"/>
      <c r="N16" s="17">
        <v>1.4793953931700099E-2</v>
      </c>
      <c r="O16" s="17">
        <v>1.7659309101413102E-2</v>
      </c>
      <c r="P16" s="17">
        <v>1.8104043605085E-2</v>
      </c>
      <c r="Q16" s="17">
        <v>1.96140727494616E-2</v>
      </c>
      <c r="R16" s="17"/>
      <c r="S16" s="17">
        <v>2.8439120963608799E-2</v>
      </c>
      <c r="T16" s="17">
        <v>2.1489340725815698E-2</v>
      </c>
      <c r="U16" s="17">
        <v>9.0490178504672499E-3</v>
      </c>
      <c r="V16" s="17">
        <v>2.2682490914147299E-2</v>
      </c>
      <c r="W16" s="17">
        <v>3.1783105467231398E-2</v>
      </c>
      <c r="X16" s="17">
        <v>0</v>
      </c>
      <c r="Y16" s="17">
        <v>7.7762565108938598E-3</v>
      </c>
      <c r="Z16" s="17">
        <v>2.491793403153E-2</v>
      </c>
      <c r="AA16" s="17">
        <v>1.42198350771393E-2</v>
      </c>
      <c r="AB16" s="17">
        <v>1.9732865117157199E-2</v>
      </c>
      <c r="AC16" s="17">
        <v>5.5434258337047097E-3</v>
      </c>
      <c r="AD16" s="17">
        <v>1.3773363022144399E-2</v>
      </c>
      <c r="AE16" s="17"/>
      <c r="AF16" s="17">
        <v>1.3052176594182299E-2</v>
      </c>
      <c r="AG16" s="17">
        <v>2.3455665497258301E-2</v>
      </c>
      <c r="AH16" s="17"/>
      <c r="AI16" s="17">
        <v>2.3102728117077202E-2</v>
      </c>
      <c r="AJ16" s="17">
        <v>1.48494367617304E-2</v>
      </c>
      <c r="AK16" s="17"/>
      <c r="AL16" s="17">
        <v>2.1736458281240399E-2</v>
      </c>
      <c r="AM16" s="17">
        <v>1.70855846952464E-2</v>
      </c>
      <c r="AN16" s="17"/>
      <c r="AO16" s="17">
        <v>2.40477559270806E-2</v>
      </c>
      <c r="AP16" s="17">
        <v>1.56055895548412E-2</v>
      </c>
    </row>
    <row r="17" spans="2:42" x14ac:dyDescent="0.35">
      <c r="B17" s="18" t="s">
        <v>151</v>
      </c>
      <c r="C17" s="17">
        <v>0.12595815985881401</v>
      </c>
      <c r="D17" s="17">
        <v>0.12964591332372799</v>
      </c>
      <c r="E17" s="17">
        <v>0.123271009784147</v>
      </c>
      <c r="F17" s="17"/>
      <c r="G17" s="17">
        <v>6.8260435285793397E-2</v>
      </c>
      <c r="H17" s="17">
        <v>9.6712956753421397E-2</v>
      </c>
      <c r="I17" s="17">
        <v>0.19358137497967401</v>
      </c>
      <c r="J17" s="17">
        <v>0.168387810176123</v>
      </c>
      <c r="K17" s="17">
        <v>0.133765207511612</v>
      </c>
      <c r="L17" s="17">
        <v>9.3686225223992295E-2</v>
      </c>
      <c r="M17" s="17"/>
      <c r="N17" s="17">
        <v>0.12501847438557201</v>
      </c>
      <c r="O17" s="17">
        <v>0.13012132185070399</v>
      </c>
      <c r="P17" s="17">
        <v>0.13231758975081301</v>
      </c>
      <c r="Q17" s="17">
        <v>0.118732026407498</v>
      </c>
      <c r="R17" s="17"/>
      <c r="S17" s="17">
        <v>0.131499020583667</v>
      </c>
      <c r="T17" s="17">
        <v>0.106005088612705</v>
      </c>
      <c r="U17" s="17">
        <v>0.125307467339796</v>
      </c>
      <c r="V17" s="17">
        <v>0.121109650835047</v>
      </c>
      <c r="W17" s="17">
        <v>0.12937831939800201</v>
      </c>
      <c r="X17" s="17">
        <v>0.126155839597659</v>
      </c>
      <c r="Y17" s="17">
        <v>0.14409779980096099</v>
      </c>
      <c r="Z17" s="17">
        <v>0.100050459975367</v>
      </c>
      <c r="AA17" s="17">
        <v>0.15542079177660201</v>
      </c>
      <c r="AB17" s="17">
        <v>0.10438125699857601</v>
      </c>
      <c r="AC17" s="17">
        <v>0.113346077568982</v>
      </c>
      <c r="AD17" s="17">
        <v>0.15805205497456801</v>
      </c>
      <c r="AE17" s="17"/>
      <c r="AF17" s="17">
        <v>0.13506698349235099</v>
      </c>
      <c r="AG17" s="17">
        <v>0.11477874193585599</v>
      </c>
      <c r="AH17" s="17"/>
      <c r="AI17" s="17">
        <v>0.135174106852568</v>
      </c>
      <c r="AJ17" s="17">
        <v>0.121803316250609</v>
      </c>
      <c r="AK17" s="17"/>
      <c r="AL17" s="17">
        <v>9.3929430500265101E-2</v>
      </c>
      <c r="AM17" s="17">
        <v>0.12839219985993999</v>
      </c>
      <c r="AN17" s="17"/>
      <c r="AO17" s="17">
        <v>0.131124024685877</v>
      </c>
      <c r="AP17" s="17">
        <v>0.124549840808459</v>
      </c>
    </row>
    <row r="18" spans="2:42" x14ac:dyDescent="0.35">
      <c r="B18" s="18" t="s">
        <v>152</v>
      </c>
      <c r="C18" s="17">
        <v>0.32017615042501102</v>
      </c>
      <c r="D18" s="17">
        <v>0.30228376412880398</v>
      </c>
      <c r="E18" s="17">
        <v>0.33855985708262298</v>
      </c>
      <c r="F18" s="17"/>
      <c r="G18" s="17">
        <v>8.7235945345255902E-2</v>
      </c>
      <c r="H18" s="17">
        <v>0.15027191398068299</v>
      </c>
      <c r="I18" s="17">
        <v>0.23031943186155801</v>
      </c>
      <c r="J18" s="17">
        <v>0.40171346274629199</v>
      </c>
      <c r="K18" s="17">
        <v>0.486005010175312</v>
      </c>
      <c r="L18" s="17">
        <v>0.51058248066170897</v>
      </c>
      <c r="M18" s="17"/>
      <c r="N18" s="17">
        <v>0.23540498285209899</v>
      </c>
      <c r="O18" s="17">
        <v>0.30628895532222999</v>
      </c>
      <c r="P18" s="17">
        <v>0.33909515205070001</v>
      </c>
      <c r="Q18" s="17">
        <v>0.41254742323740601</v>
      </c>
      <c r="R18" s="17"/>
      <c r="S18" s="17">
        <v>0.16519896739253001</v>
      </c>
      <c r="T18" s="17">
        <v>0.32738427856338898</v>
      </c>
      <c r="U18" s="17">
        <v>0.40995813410964699</v>
      </c>
      <c r="V18" s="17">
        <v>0.35019652238710403</v>
      </c>
      <c r="W18" s="17">
        <v>0.36568155399955798</v>
      </c>
      <c r="X18" s="17">
        <v>0.29378336143867201</v>
      </c>
      <c r="Y18" s="17">
        <v>0.340055622656181</v>
      </c>
      <c r="Z18" s="17">
        <v>0.41047907197790301</v>
      </c>
      <c r="AA18" s="17">
        <v>0.33692598165186</v>
      </c>
      <c r="AB18" s="17">
        <v>0.33561323296857798</v>
      </c>
      <c r="AC18" s="17">
        <v>0.34994820407295502</v>
      </c>
      <c r="AD18" s="17">
        <v>0.324471606266174</v>
      </c>
      <c r="AE18" s="17"/>
      <c r="AF18" s="17">
        <v>0.34967389693763901</v>
      </c>
      <c r="AG18" s="17">
        <v>0.28092349082408502</v>
      </c>
      <c r="AH18" s="17"/>
      <c r="AI18" s="17">
        <v>0.30713647354222501</v>
      </c>
      <c r="AJ18" s="17">
        <v>0.32605485374071203</v>
      </c>
      <c r="AK18" s="17"/>
      <c r="AL18" s="17">
        <v>0.320527246146593</v>
      </c>
      <c r="AM18" s="17">
        <v>0.32014946872243699</v>
      </c>
      <c r="AN18" s="17"/>
      <c r="AO18" s="17">
        <v>0.318391418427246</v>
      </c>
      <c r="AP18" s="17">
        <v>0.32066270440123201</v>
      </c>
    </row>
    <row r="19" spans="2:42" x14ac:dyDescent="0.35">
      <c r="B19" s="18" t="s">
        <v>75</v>
      </c>
      <c r="C19" s="19">
        <v>1.3453499043769201E-2</v>
      </c>
      <c r="D19" s="19">
        <v>1.4371057180208899E-2</v>
      </c>
      <c r="E19" s="19">
        <v>1.26552239931791E-2</v>
      </c>
      <c r="F19" s="19"/>
      <c r="G19" s="19">
        <v>2.8248497287589099E-2</v>
      </c>
      <c r="H19" s="19">
        <v>1.22562409576765E-2</v>
      </c>
      <c r="I19" s="19">
        <v>5.1248907447327E-3</v>
      </c>
      <c r="J19" s="19">
        <v>8.3083260935269392E-3</v>
      </c>
      <c r="K19" s="19">
        <v>1.5033400768054501E-2</v>
      </c>
      <c r="L19" s="19">
        <v>1.4435577677115299E-2</v>
      </c>
      <c r="M19" s="19"/>
      <c r="N19" s="19">
        <v>8.1449268739888104E-3</v>
      </c>
      <c r="O19" s="19">
        <v>9.7356763478072695E-3</v>
      </c>
      <c r="P19" s="19">
        <v>1.7632570248885E-2</v>
      </c>
      <c r="Q19" s="19">
        <v>1.8205552469143401E-2</v>
      </c>
      <c r="R19" s="19"/>
      <c r="S19" s="19">
        <v>1.34441256502976E-2</v>
      </c>
      <c r="T19" s="19">
        <v>1.00753219857863E-2</v>
      </c>
      <c r="U19" s="19">
        <v>2.5270312605636201E-2</v>
      </c>
      <c r="V19" s="19">
        <v>1.9232985708064101E-2</v>
      </c>
      <c r="W19" s="19">
        <v>8.1446462139130506E-3</v>
      </c>
      <c r="X19" s="19">
        <v>1.5685360126952302E-2</v>
      </c>
      <c r="Y19" s="19">
        <v>3.0074372261729699E-2</v>
      </c>
      <c r="Z19" s="19">
        <v>8.2661055794106993E-3</v>
      </c>
      <c r="AA19" s="19">
        <v>5.7410805071261197E-3</v>
      </c>
      <c r="AB19" s="19">
        <v>8.9937415106866401E-3</v>
      </c>
      <c r="AC19" s="19">
        <v>0</v>
      </c>
      <c r="AD19" s="19">
        <v>1.1478620756932E-2</v>
      </c>
      <c r="AE19" s="19"/>
      <c r="AF19" s="19">
        <v>1.0632558645717299E-2</v>
      </c>
      <c r="AG19" s="19">
        <v>1.5834683203308601E-2</v>
      </c>
      <c r="AH19" s="19"/>
      <c r="AI19" s="19">
        <v>9.3494250518373206E-3</v>
      </c>
      <c r="AJ19" s="19">
        <v>1.53037468375704E-2</v>
      </c>
      <c r="AK19" s="19"/>
      <c r="AL19" s="19">
        <v>7.6557487644638902E-3</v>
      </c>
      <c r="AM19" s="19">
        <v>1.38941021016797E-2</v>
      </c>
      <c r="AN19" s="19"/>
      <c r="AO19" s="19">
        <v>6.6983398168643099E-3</v>
      </c>
      <c r="AP19" s="19">
        <v>1.52950918352789E-2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P16"/>
  <sheetViews>
    <sheetView showGridLines="0" topLeftCell="A5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197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194</v>
      </c>
      <c r="C9" s="17">
        <v>0.67372552520655804</v>
      </c>
      <c r="D9" s="17">
        <v>0.724921929992832</v>
      </c>
      <c r="E9" s="17">
        <v>0.62732318649529095</v>
      </c>
      <c r="F9" s="17"/>
      <c r="G9" s="17">
        <v>0.44650353790352398</v>
      </c>
      <c r="H9" s="17">
        <v>0.57416752864889298</v>
      </c>
      <c r="I9" s="17">
        <v>0.60955794766500204</v>
      </c>
      <c r="J9" s="17">
        <v>0.682804035928538</v>
      </c>
      <c r="K9" s="17">
        <v>0.787497717815966</v>
      </c>
      <c r="L9" s="17">
        <v>0.87568725773964995</v>
      </c>
      <c r="M9" s="17"/>
      <c r="N9" s="17">
        <v>0.65613915254696598</v>
      </c>
      <c r="O9" s="17">
        <v>0.70608981467202103</v>
      </c>
      <c r="P9" s="17">
        <v>0.65597925826794001</v>
      </c>
      <c r="Q9" s="17">
        <v>0.67310277405562902</v>
      </c>
      <c r="R9" s="17"/>
      <c r="S9" s="17">
        <v>0.64582550189575605</v>
      </c>
      <c r="T9" s="17">
        <v>0.71428479453923899</v>
      </c>
      <c r="U9" s="17">
        <v>0.71401209965856005</v>
      </c>
      <c r="V9" s="17">
        <v>0.68301679153794903</v>
      </c>
      <c r="W9" s="17">
        <v>0.62427664628573898</v>
      </c>
      <c r="X9" s="17">
        <v>0.662144576018318</v>
      </c>
      <c r="Y9" s="17">
        <v>0.65946902121288098</v>
      </c>
      <c r="Z9" s="17">
        <v>0.67806743834832595</v>
      </c>
      <c r="AA9" s="17">
        <v>0.71584355776918795</v>
      </c>
      <c r="AB9" s="17">
        <v>0.666839218235043</v>
      </c>
      <c r="AC9" s="17">
        <v>0.64926709885521805</v>
      </c>
      <c r="AD9" s="17">
        <v>0.58196717717011404</v>
      </c>
      <c r="AE9" s="17"/>
      <c r="AF9" s="17">
        <v>0.70920995647360896</v>
      </c>
      <c r="AG9" s="17">
        <v>0.62613149495632203</v>
      </c>
      <c r="AH9" s="17"/>
      <c r="AI9" s="17">
        <v>0.70001695888672499</v>
      </c>
      <c r="AJ9" s="17">
        <v>0.66187250616785898</v>
      </c>
      <c r="AK9" s="17"/>
      <c r="AL9" s="17">
        <v>0.69628360293103297</v>
      </c>
      <c r="AM9" s="17">
        <v>0.67201121231842598</v>
      </c>
      <c r="AN9" s="17"/>
      <c r="AO9" s="17">
        <v>0.65175963360420996</v>
      </c>
      <c r="AP9" s="17">
        <v>0.67971387074737799</v>
      </c>
    </row>
    <row r="10" spans="2:42" ht="58" x14ac:dyDescent="0.35">
      <c r="B10" s="18" t="s">
        <v>195</v>
      </c>
      <c r="C10" s="17">
        <v>0.27087528652538501</v>
      </c>
      <c r="D10" s="17">
        <v>0.22462774910814701</v>
      </c>
      <c r="E10" s="17">
        <v>0.31266072447798099</v>
      </c>
      <c r="F10" s="17"/>
      <c r="G10" s="17">
        <v>0.49264249713243002</v>
      </c>
      <c r="H10" s="17">
        <v>0.38448864813394501</v>
      </c>
      <c r="I10" s="17">
        <v>0.321660494456947</v>
      </c>
      <c r="J10" s="17">
        <v>0.245687388166344</v>
      </c>
      <c r="K10" s="17">
        <v>0.16601780423551199</v>
      </c>
      <c r="L10" s="17">
        <v>7.9079967434523904E-2</v>
      </c>
      <c r="M10" s="17"/>
      <c r="N10" s="17">
        <v>0.29420564572573599</v>
      </c>
      <c r="O10" s="17">
        <v>0.24094827449939199</v>
      </c>
      <c r="P10" s="17">
        <v>0.29400113738369998</v>
      </c>
      <c r="Q10" s="17">
        <v>0.25863490403719802</v>
      </c>
      <c r="R10" s="17"/>
      <c r="S10" s="17">
        <v>0.31637958150666101</v>
      </c>
      <c r="T10" s="17">
        <v>0.235541348901913</v>
      </c>
      <c r="U10" s="17">
        <v>0.22182859742882499</v>
      </c>
      <c r="V10" s="17">
        <v>0.25788304265921402</v>
      </c>
      <c r="W10" s="17">
        <v>0.32477132722781799</v>
      </c>
      <c r="X10" s="17">
        <v>0.27277786224529299</v>
      </c>
      <c r="Y10" s="17">
        <v>0.26435115840734802</v>
      </c>
      <c r="Z10" s="17">
        <v>0.248280754345894</v>
      </c>
      <c r="AA10" s="17">
        <v>0.21160181323312199</v>
      </c>
      <c r="AB10" s="17">
        <v>0.28712855880843802</v>
      </c>
      <c r="AC10" s="17">
        <v>0.32392916272740302</v>
      </c>
      <c r="AD10" s="17">
        <v>0.37811322806554398</v>
      </c>
      <c r="AE10" s="17"/>
      <c r="AF10" s="17">
        <v>0.244281989334306</v>
      </c>
      <c r="AG10" s="17">
        <v>0.30752358015185499</v>
      </c>
      <c r="AH10" s="17"/>
      <c r="AI10" s="17">
        <v>0.266182836865827</v>
      </c>
      <c r="AJ10" s="17">
        <v>0.27299079288496497</v>
      </c>
      <c r="AK10" s="17"/>
      <c r="AL10" s="17">
        <v>0.27885593549016402</v>
      </c>
      <c r="AM10" s="17">
        <v>0.27026879294277201</v>
      </c>
      <c r="AN10" s="17"/>
      <c r="AO10" s="17">
        <v>0.29990771007390399</v>
      </c>
      <c r="AP10" s="17">
        <v>0.26296046170318599</v>
      </c>
    </row>
    <row r="11" spans="2:42" x14ac:dyDescent="0.35">
      <c r="B11" s="18" t="s">
        <v>196</v>
      </c>
      <c r="C11" s="19">
        <v>5.5399188268057203E-2</v>
      </c>
      <c r="D11" s="19">
        <v>5.0450320899021399E-2</v>
      </c>
      <c r="E11" s="19">
        <v>6.0016089026727698E-2</v>
      </c>
      <c r="F11" s="19"/>
      <c r="G11" s="19">
        <v>6.0853964964045298E-2</v>
      </c>
      <c r="H11" s="19">
        <v>4.1343823217161797E-2</v>
      </c>
      <c r="I11" s="19">
        <v>6.8781557878051194E-2</v>
      </c>
      <c r="J11" s="19">
        <v>7.1508575905118499E-2</v>
      </c>
      <c r="K11" s="19">
        <v>4.6484477948521799E-2</v>
      </c>
      <c r="L11" s="19">
        <v>4.5232774825826598E-2</v>
      </c>
      <c r="M11" s="19"/>
      <c r="N11" s="19">
        <v>4.9655201727297697E-2</v>
      </c>
      <c r="O11" s="19">
        <v>5.2961910828586797E-2</v>
      </c>
      <c r="P11" s="19">
        <v>5.00196043483601E-2</v>
      </c>
      <c r="Q11" s="19">
        <v>6.8262321907172199E-2</v>
      </c>
      <c r="R11" s="19"/>
      <c r="S11" s="19">
        <v>3.7794916597583599E-2</v>
      </c>
      <c r="T11" s="19">
        <v>5.01738565588482E-2</v>
      </c>
      <c r="U11" s="19">
        <v>6.4159302912614694E-2</v>
      </c>
      <c r="V11" s="19">
        <v>5.9100165802837501E-2</v>
      </c>
      <c r="W11" s="19">
        <v>5.09520264864433E-2</v>
      </c>
      <c r="X11" s="19">
        <v>6.5077561736389303E-2</v>
      </c>
      <c r="Y11" s="19">
        <v>7.6179820379770405E-2</v>
      </c>
      <c r="Z11" s="19">
        <v>7.3651807305779401E-2</v>
      </c>
      <c r="AA11" s="19">
        <v>7.2554628997689399E-2</v>
      </c>
      <c r="AB11" s="19">
        <v>4.6032222956518799E-2</v>
      </c>
      <c r="AC11" s="19">
        <v>2.68037384173784E-2</v>
      </c>
      <c r="AD11" s="19">
        <v>3.9919594764342002E-2</v>
      </c>
      <c r="AE11" s="19"/>
      <c r="AF11" s="19">
        <v>4.6508054192085001E-2</v>
      </c>
      <c r="AG11" s="19">
        <v>6.6344924891823503E-2</v>
      </c>
      <c r="AH11" s="19"/>
      <c r="AI11" s="19">
        <v>3.3800204247447799E-2</v>
      </c>
      <c r="AJ11" s="19">
        <v>6.5136700947176093E-2</v>
      </c>
      <c r="AK11" s="19"/>
      <c r="AL11" s="19">
        <v>2.4860461578803301E-2</v>
      </c>
      <c r="AM11" s="19">
        <v>5.7719994738802599E-2</v>
      </c>
      <c r="AN11" s="19"/>
      <c r="AO11" s="19">
        <v>4.8332656321886297E-2</v>
      </c>
      <c r="AP11" s="19">
        <v>5.7325667549435202E-2</v>
      </c>
    </row>
    <row r="12" spans="2:42" x14ac:dyDescent="0.35">
      <c r="B12" s="16"/>
    </row>
    <row r="13" spans="2:42" x14ac:dyDescent="0.35">
      <c r="B13" t="s">
        <v>60</v>
      </c>
    </row>
    <row r="14" spans="2:42" x14ac:dyDescent="0.35">
      <c r="B14" t="s">
        <v>61</v>
      </c>
    </row>
    <row r="16" spans="2:42" x14ac:dyDescent="0.35">
      <c r="B1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P23"/>
  <sheetViews>
    <sheetView showGridLines="0" topLeftCell="A7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198</v>
      </c>
      <c r="C9" s="17">
        <v>0.57795693737745502</v>
      </c>
      <c r="D9" s="17">
        <v>0.52539054031146804</v>
      </c>
      <c r="E9" s="17">
        <v>0.62886098526470802</v>
      </c>
      <c r="F9" s="17"/>
      <c r="G9" s="17">
        <v>0.62706506586956101</v>
      </c>
      <c r="H9" s="17">
        <v>0.63269481621680101</v>
      </c>
      <c r="I9" s="17">
        <v>0.67230563455791503</v>
      </c>
      <c r="J9" s="17">
        <v>0.59424401780623504</v>
      </c>
      <c r="K9" s="17">
        <v>0.59075366060444701</v>
      </c>
      <c r="L9" s="17">
        <v>0.40169505820189799</v>
      </c>
      <c r="M9" s="17"/>
      <c r="N9" s="17">
        <v>0.61967701064144398</v>
      </c>
      <c r="O9" s="17">
        <v>0.58244974165528596</v>
      </c>
      <c r="P9" s="17">
        <v>0.52314281341250801</v>
      </c>
      <c r="Q9" s="17">
        <v>0.58021591861569</v>
      </c>
      <c r="R9" s="17"/>
      <c r="S9" s="17">
        <v>0.54538691920904203</v>
      </c>
      <c r="T9" s="17">
        <v>0.57423147723262202</v>
      </c>
      <c r="U9" s="17">
        <v>0.58789326861406799</v>
      </c>
      <c r="V9" s="17">
        <v>0.54398693862660696</v>
      </c>
      <c r="W9" s="17">
        <v>0.59498209334637897</v>
      </c>
      <c r="X9" s="17">
        <v>0.57295060135220599</v>
      </c>
      <c r="Y9" s="17">
        <v>0.59754559983953803</v>
      </c>
      <c r="Z9" s="17">
        <v>0.59633282526749498</v>
      </c>
      <c r="AA9" s="17">
        <v>0.57060205359223704</v>
      </c>
      <c r="AB9" s="17">
        <v>0.58880364286861797</v>
      </c>
      <c r="AC9" s="17">
        <v>0.62647560740906505</v>
      </c>
      <c r="AD9" s="17">
        <v>0.633912413086959</v>
      </c>
      <c r="AE9" s="17"/>
      <c r="AF9" s="17">
        <v>0.58695197414897105</v>
      </c>
      <c r="AG9" s="17">
        <v>0.56768989820870097</v>
      </c>
      <c r="AH9" s="17"/>
      <c r="AI9" s="17">
        <v>0.60932138573827999</v>
      </c>
      <c r="AJ9" s="17">
        <v>0.56381684109812602</v>
      </c>
      <c r="AK9" s="17"/>
      <c r="AL9" s="17">
        <v>0.59884107997051095</v>
      </c>
      <c r="AM9" s="17">
        <v>0.57636983606314296</v>
      </c>
      <c r="AN9" s="17"/>
      <c r="AO9" s="17">
        <v>0.58555674185793105</v>
      </c>
      <c r="AP9" s="17">
        <v>0.57588507723648497</v>
      </c>
    </row>
    <row r="10" spans="2:42" ht="29" x14ac:dyDescent="0.35">
      <c r="B10" s="18" t="s">
        <v>199</v>
      </c>
      <c r="C10" s="17">
        <v>0.52823051130342003</v>
      </c>
      <c r="D10" s="17">
        <v>0.46729950184740099</v>
      </c>
      <c r="E10" s="17">
        <v>0.58707853121739395</v>
      </c>
      <c r="F10" s="17"/>
      <c r="G10" s="17">
        <v>0.70808671953256497</v>
      </c>
      <c r="H10" s="17">
        <v>0.71718647590301199</v>
      </c>
      <c r="I10" s="17">
        <v>0.64588341627209001</v>
      </c>
      <c r="J10" s="17">
        <v>0.54203656140382706</v>
      </c>
      <c r="K10" s="17">
        <v>0.39744804760949498</v>
      </c>
      <c r="L10" s="17">
        <v>0.23414679974821001</v>
      </c>
      <c r="M10" s="17"/>
      <c r="N10" s="17">
        <v>0.57283422908922699</v>
      </c>
      <c r="O10" s="17">
        <v>0.53437844929659895</v>
      </c>
      <c r="P10" s="17">
        <v>0.491905373939728</v>
      </c>
      <c r="Q10" s="17">
        <v>0.509948744512008</v>
      </c>
      <c r="R10" s="17"/>
      <c r="S10" s="17">
        <v>0.53038110917580406</v>
      </c>
      <c r="T10" s="17">
        <v>0.49899195679330699</v>
      </c>
      <c r="U10" s="17">
        <v>0.48700986370114602</v>
      </c>
      <c r="V10" s="17">
        <v>0.51789152294460505</v>
      </c>
      <c r="W10" s="17">
        <v>0.59714580348710999</v>
      </c>
      <c r="X10" s="17">
        <v>0.515312328448708</v>
      </c>
      <c r="Y10" s="17">
        <v>0.54515134208594096</v>
      </c>
      <c r="Z10" s="17">
        <v>0.48286821888505899</v>
      </c>
      <c r="AA10" s="17">
        <v>0.53185110123032797</v>
      </c>
      <c r="AB10" s="17">
        <v>0.55201304868966705</v>
      </c>
      <c r="AC10" s="17">
        <v>0.56260055207605997</v>
      </c>
      <c r="AD10" s="17">
        <v>0.53699912788593596</v>
      </c>
      <c r="AE10" s="17"/>
      <c r="AF10" s="17">
        <v>0.51178395786139497</v>
      </c>
      <c r="AG10" s="17">
        <v>0.55110729962173999</v>
      </c>
      <c r="AH10" s="17"/>
      <c r="AI10" s="17">
        <v>0.58384254899231802</v>
      </c>
      <c r="AJ10" s="17">
        <v>0.50315882637645504</v>
      </c>
      <c r="AK10" s="17"/>
      <c r="AL10" s="17">
        <v>0.52004557349687097</v>
      </c>
      <c r="AM10" s="17">
        <v>0.528852529923167</v>
      </c>
      <c r="AN10" s="17"/>
      <c r="AO10" s="17">
        <v>0.57445579964009397</v>
      </c>
      <c r="AP10" s="17">
        <v>0.51562856441707305</v>
      </c>
    </row>
    <row r="11" spans="2:42" ht="29" x14ac:dyDescent="0.35">
      <c r="B11" s="18" t="s">
        <v>200</v>
      </c>
      <c r="C11" s="17">
        <v>0.48515353443035197</v>
      </c>
      <c r="D11" s="17">
        <v>0.46023077489527398</v>
      </c>
      <c r="E11" s="17">
        <v>0.50966372486598499</v>
      </c>
      <c r="F11" s="17"/>
      <c r="G11" s="17">
        <v>0.39355685042566901</v>
      </c>
      <c r="H11" s="17">
        <v>0.464424630560197</v>
      </c>
      <c r="I11" s="17">
        <v>0.58701600814431298</v>
      </c>
      <c r="J11" s="17">
        <v>0.59033341541740403</v>
      </c>
      <c r="K11" s="17">
        <v>0.52985636905467004</v>
      </c>
      <c r="L11" s="17">
        <v>0.364974122481527</v>
      </c>
      <c r="M11" s="17"/>
      <c r="N11" s="17">
        <v>0.53758284712124405</v>
      </c>
      <c r="O11" s="17">
        <v>0.483538663719707</v>
      </c>
      <c r="P11" s="17">
        <v>0.45123540835891401</v>
      </c>
      <c r="Q11" s="17">
        <v>0.461355612867279</v>
      </c>
      <c r="R11" s="17"/>
      <c r="S11" s="17">
        <v>0.47474148622509998</v>
      </c>
      <c r="T11" s="17">
        <v>0.499605546193224</v>
      </c>
      <c r="U11" s="17">
        <v>0.530114757820214</v>
      </c>
      <c r="V11" s="17">
        <v>0.43069582411818202</v>
      </c>
      <c r="W11" s="17">
        <v>0.46318042723129499</v>
      </c>
      <c r="X11" s="17">
        <v>0.49087937307379298</v>
      </c>
      <c r="Y11" s="17">
        <v>0.50749615895512701</v>
      </c>
      <c r="Z11" s="17">
        <v>0.387015759087393</v>
      </c>
      <c r="AA11" s="17">
        <v>0.49084049621724801</v>
      </c>
      <c r="AB11" s="17">
        <v>0.45286130293065302</v>
      </c>
      <c r="AC11" s="17">
        <v>0.57447005428680398</v>
      </c>
      <c r="AD11" s="17">
        <v>0.54741138358123598</v>
      </c>
      <c r="AE11" s="17"/>
      <c r="AF11" s="17">
        <v>0.49874948896259602</v>
      </c>
      <c r="AG11" s="17">
        <v>0.46947526721454103</v>
      </c>
      <c r="AH11" s="17"/>
      <c r="AI11" s="17">
        <v>0.520543777305428</v>
      </c>
      <c r="AJ11" s="17">
        <v>0.46919848124894697</v>
      </c>
      <c r="AK11" s="17"/>
      <c r="AL11" s="17">
        <v>0.48544981284344102</v>
      </c>
      <c r="AM11" s="17">
        <v>0.48513101859774299</v>
      </c>
      <c r="AN11" s="17"/>
      <c r="AO11" s="17">
        <v>0.48464779437817401</v>
      </c>
      <c r="AP11" s="17">
        <v>0.48529140937943699</v>
      </c>
    </row>
    <row r="12" spans="2:42" ht="58" x14ac:dyDescent="0.35">
      <c r="B12" s="18" t="s">
        <v>201</v>
      </c>
      <c r="C12" s="17">
        <v>0.374093991679048</v>
      </c>
      <c r="D12" s="17">
        <v>0.36383727712667402</v>
      </c>
      <c r="E12" s="17">
        <v>0.38271747334345002</v>
      </c>
      <c r="F12" s="17"/>
      <c r="G12" s="17">
        <v>0.44274095023758803</v>
      </c>
      <c r="H12" s="17">
        <v>0.45925186366910697</v>
      </c>
      <c r="I12" s="17">
        <v>0.407389827322306</v>
      </c>
      <c r="J12" s="17">
        <v>0.36586044298419401</v>
      </c>
      <c r="K12" s="17">
        <v>0.35858466872497502</v>
      </c>
      <c r="L12" s="17">
        <v>0.24852973075953899</v>
      </c>
      <c r="M12" s="17"/>
      <c r="N12" s="17">
        <v>0.45164000915157998</v>
      </c>
      <c r="O12" s="17">
        <v>0.37784980709882998</v>
      </c>
      <c r="P12" s="17">
        <v>0.34146700440000899</v>
      </c>
      <c r="Q12" s="17">
        <v>0.31893401665642301</v>
      </c>
      <c r="R12" s="17"/>
      <c r="S12" s="17">
        <v>0.407897920325827</v>
      </c>
      <c r="T12" s="17">
        <v>0.392249242884189</v>
      </c>
      <c r="U12" s="17">
        <v>0.37541085275248698</v>
      </c>
      <c r="V12" s="17">
        <v>0.35701383491872402</v>
      </c>
      <c r="W12" s="17">
        <v>0.425472948802741</v>
      </c>
      <c r="X12" s="17">
        <v>0.28205392940007601</v>
      </c>
      <c r="Y12" s="17">
        <v>0.39299401638111803</v>
      </c>
      <c r="Z12" s="17">
        <v>0.237550343360308</v>
      </c>
      <c r="AA12" s="17">
        <v>0.32650389382687001</v>
      </c>
      <c r="AB12" s="17">
        <v>0.42381996441997799</v>
      </c>
      <c r="AC12" s="17">
        <v>0.42112482834258202</v>
      </c>
      <c r="AD12" s="17">
        <v>0.42004284668244501</v>
      </c>
      <c r="AE12" s="17"/>
      <c r="AF12" s="17">
        <v>0.36582673247631597</v>
      </c>
      <c r="AG12" s="17">
        <v>0.38621016099864502</v>
      </c>
      <c r="AH12" s="17"/>
      <c r="AI12" s="17">
        <v>0.423837894659017</v>
      </c>
      <c r="AJ12" s="17">
        <v>0.35166784952744901</v>
      </c>
      <c r="AK12" s="17"/>
      <c r="AL12" s="17">
        <v>0.40882308441394699</v>
      </c>
      <c r="AM12" s="17">
        <v>0.37145473615400898</v>
      </c>
      <c r="AN12" s="17"/>
      <c r="AO12" s="17">
        <v>0.406087340063223</v>
      </c>
      <c r="AP12" s="17">
        <v>0.36537195896575703</v>
      </c>
    </row>
    <row r="13" spans="2:42" ht="29" x14ac:dyDescent="0.35">
      <c r="B13" s="18" t="s">
        <v>202</v>
      </c>
      <c r="C13" s="17">
        <v>0.36945736884550401</v>
      </c>
      <c r="D13" s="17">
        <v>0.30254464629988198</v>
      </c>
      <c r="E13" s="17">
        <v>0.43469417185421699</v>
      </c>
      <c r="F13" s="17"/>
      <c r="G13" s="17">
        <v>0.455146310084102</v>
      </c>
      <c r="H13" s="17">
        <v>0.49828715330870799</v>
      </c>
      <c r="I13" s="17">
        <v>0.46375154418180797</v>
      </c>
      <c r="J13" s="17">
        <v>0.37337547982015501</v>
      </c>
      <c r="K13" s="17">
        <v>0.28521421072080999</v>
      </c>
      <c r="L13" s="17">
        <v>0.18336238220590201</v>
      </c>
      <c r="M13" s="17"/>
      <c r="N13" s="17">
        <v>0.40270520404620702</v>
      </c>
      <c r="O13" s="17">
        <v>0.36210078965503401</v>
      </c>
      <c r="P13" s="17">
        <v>0.36740630211828201</v>
      </c>
      <c r="Q13" s="17">
        <v>0.34653307005283102</v>
      </c>
      <c r="R13" s="17"/>
      <c r="S13" s="17">
        <v>0.38242369635088502</v>
      </c>
      <c r="T13" s="17">
        <v>0.36557539876891998</v>
      </c>
      <c r="U13" s="17">
        <v>0.34299719900616499</v>
      </c>
      <c r="V13" s="17">
        <v>0.33869850600423301</v>
      </c>
      <c r="W13" s="17">
        <v>0.38373760924893002</v>
      </c>
      <c r="X13" s="17">
        <v>0.36089449337908303</v>
      </c>
      <c r="Y13" s="17">
        <v>0.335177027670501</v>
      </c>
      <c r="Z13" s="17">
        <v>0.38715831093823799</v>
      </c>
      <c r="AA13" s="17">
        <v>0.33988031052432999</v>
      </c>
      <c r="AB13" s="17">
        <v>0.40750040920964498</v>
      </c>
      <c r="AC13" s="17">
        <v>0.37537714058480098</v>
      </c>
      <c r="AD13" s="17">
        <v>0.533992564360245</v>
      </c>
      <c r="AE13" s="17"/>
      <c r="AF13" s="17">
        <v>0.36228177920603399</v>
      </c>
      <c r="AG13" s="17">
        <v>0.38088892861987</v>
      </c>
      <c r="AH13" s="17"/>
      <c r="AI13" s="17">
        <v>0.37332015281926401</v>
      </c>
      <c r="AJ13" s="17">
        <v>0.36771590230775902</v>
      </c>
      <c r="AK13" s="17"/>
      <c r="AL13" s="17">
        <v>0.37178697550489198</v>
      </c>
      <c r="AM13" s="17">
        <v>0.36928032917176701</v>
      </c>
      <c r="AN13" s="17"/>
      <c r="AO13" s="17">
        <v>0.387561145712574</v>
      </c>
      <c r="AP13" s="17">
        <v>0.36452191375738302</v>
      </c>
    </row>
    <row r="14" spans="2:42" x14ac:dyDescent="0.35">
      <c r="B14" s="18" t="s">
        <v>203</v>
      </c>
      <c r="C14" s="17">
        <v>0.35621048734079103</v>
      </c>
      <c r="D14" s="17">
        <v>0.34105066693426001</v>
      </c>
      <c r="E14" s="17">
        <v>0.37025234432832299</v>
      </c>
      <c r="F14" s="17"/>
      <c r="G14" s="17">
        <v>0.46650545075232402</v>
      </c>
      <c r="H14" s="17">
        <v>0.46891297919408398</v>
      </c>
      <c r="I14" s="17">
        <v>0.42237773961434399</v>
      </c>
      <c r="J14" s="17">
        <v>0.32216350179735798</v>
      </c>
      <c r="K14" s="17">
        <v>0.28011898721727202</v>
      </c>
      <c r="L14" s="17">
        <v>0.21511832489629401</v>
      </c>
      <c r="M14" s="17"/>
      <c r="N14" s="17">
        <v>0.37853815051409101</v>
      </c>
      <c r="O14" s="17">
        <v>0.33342872309379201</v>
      </c>
      <c r="P14" s="17">
        <v>0.36235155402303498</v>
      </c>
      <c r="Q14" s="17">
        <v>0.35114526954807901</v>
      </c>
      <c r="R14" s="17"/>
      <c r="S14" s="17">
        <v>0.40485061932866001</v>
      </c>
      <c r="T14" s="17">
        <v>0.37975460278180101</v>
      </c>
      <c r="U14" s="17">
        <v>0.330797294188928</v>
      </c>
      <c r="V14" s="17">
        <v>0.34947241677552099</v>
      </c>
      <c r="W14" s="17">
        <v>0.35892429142756299</v>
      </c>
      <c r="X14" s="17">
        <v>0.36665317883159798</v>
      </c>
      <c r="Y14" s="17">
        <v>0.30237106459351898</v>
      </c>
      <c r="Z14" s="17">
        <v>0.32238835582678599</v>
      </c>
      <c r="AA14" s="17">
        <v>0.33135439153853802</v>
      </c>
      <c r="AB14" s="17">
        <v>0.28918036085883297</v>
      </c>
      <c r="AC14" s="17">
        <v>0.407830229034499</v>
      </c>
      <c r="AD14" s="17">
        <v>0.47340783988862301</v>
      </c>
      <c r="AE14" s="17"/>
      <c r="AF14" s="17">
        <v>0.34489393064901602</v>
      </c>
      <c r="AG14" s="17">
        <v>0.37320017639280301</v>
      </c>
      <c r="AH14" s="17"/>
      <c r="AI14" s="17">
        <v>0.34747899481146</v>
      </c>
      <c r="AJ14" s="17">
        <v>0.360146923384767</v>
      </c>
      <c r="AK14" s="17"/>
      <c r="AL14" s="17">
        <v>0.36004535771019303</v>
      </c>
      <c r="AM14" s="17">
        <v>0.35591905436592097</v>
      </c>
      <c r="AN14" s="17"/>
      <c r="AO14" s="17">
        <v>0.352624967564313</v>
      </c>
      <c r="AP14" s="17">
        <v>0.35718797242328598</v>
      </c>
    </row>
    <row r="15" spans="2:42" x14ac:dyDescent="0.35">
      <c r="B15" s="18" t="s">
        <v>204</v>
      </c>
      <c r="C15" s="17">
        <v>9.81041379228315E-2</v>
      </c>
      <c r="D15" s="17">
        <v>8.9345403996511197E-2</v>
      </c>
      <c r="E15" s="17">
        <v>0.105512602581409</v>
      </c>
      <c r="F15" s="17"/>
      <c r="G15" s="17">
        <v>0.13427183808659501</v>
      </c>
      <c r="H15" s="17">
        <v>0.13992963448260601</v>
      </c>
      <c r="I15" s="17">
        <v>8.9276853547978305E-2</v>
      </c>
      <c r="J15" s="17">
        <v>8.1161980819394006E-2</v>
      </c>
      <c r="K15" s="17">
        <v>5.8375131002847198E-2</v>
      </c>
      <c r="L15" s="17">
        <v>8.7327029653054097E-2</v>
      </c>
      <c r="M15" s="17"/>
      <c r="N15" s="17">
        <v>8.8385368801460404E-2</v>
      </c>
      <c r="O15" s="17">
        <v>0.106817919342673</v>
      </c>
      <c r="P15" s="17">
        <v>9.4813336135718906E-2</v>
      </c>
      <c r="Q15" s="17">
        <v>0.102364947684489</v>
      </c>
      <c r="R15" s="17"/>
      <c r="S15" s="17">
        <v>8.2772685866726106E-2</v>
      </c>
      <c r="T15" s="17">
        <v>9.8545078010090104E-2</v>
      </c>
      <c r="U15" s="17">
        <v>0.100923893896429</v>
      </c>
      <c r="V15" s="17">
        <v>0.12539085259454499</v>
      </c>
      <c r="W15" s="17">
        <v>7.2017990065437895E-2</v>
      </c>
      <c r="X15" s="17">
        <v>0.108450016067238</v>
      </c>
      <c r="Y15" s="17">
        <v>7.6504463729011998E-2</v>
      </c>
      <c r="Z15" s="17">
        <v>0.10551889099109001</v>
      </c>
      <c r="AA15" s="17">
        <v>0.110489614449264</v>
      </c>
      <c r="AB15" s="17">
        <v>8.4654186117245303E-2</v>
      </c>
      <c r="AC15" s="17">
        <v>9.1876741647238094E-2</v>
      </c>
      <c r="AD15" s="17">
        <v>0.16147572104917099</v>
      </c>
      <c r="AE15" s="17"/>
      <c r="AF15" s="17">
        <v>0.10030815399666</v>
      </c>
      <c r="AG15" s="17">
        <v>9.5242316413923001E-2</v>
      </c>
      <c r="AH15" s="17"/>
      <c r="AI15" s="17">
        <v>0.103460809631494</v>
      </c>
      <c r="AJ15" s="17">
        <v>9.5689179023319804E-2</v>
      </c>
      <c r="AK15" s="17"/>
      <c r="AL15" s="17">
        <v>0.11555814415968001</v>
      </c>
      <c r="AM15" s="17">
        <v>9.67777116108543E-2</v>
      </c>
      <c r="AN15" s="17"/>
      <c r="AO15" s="17">
        <v>8.8661443846911506E-2</v>
      </c>
      <c r="AP15" s="17">
        <v>0.10067840697534899</v>
      </c>
    </row>
    <row r="16" spans="2:42" x14ac:dyDescent="0.35">
      <c r="B16" s="18" t="s">
        <v>205</v>
      </c>
      <c r="C16" s="17">
        <v>5.5798891381513498E-2</v>
      </c>
      <c r="D16" s="17">
        <v>6.3304985824576596E-2</v>
      </c>
      <c r="E16" s="17">
        <v>4.7497819249821903E-2</v>
      </c>
      <c r="F16" s="17"/>
      <c r="G16" s="17">
        <v>0.109403996417638</v>
      </c>
      <c r="H16" s="17">
        <v>0.10178975488068299</v>
      </c>
      <c r="I16" s="17">
        <v>7.1449792089805203E-2</v>
      </c>
      <c r="J16" s="17">
        <v>4.32179780992068E-2</v>
      </c>
      <c r="K16" s="17">
        <v>1.5149719393253399E-2</v>
      </c>
      <c r="L16" s="17">
        <v>7.0880228908863597E-3</v>
      </c>
      <c r="M16" s="17"/>
      <c r="N16" s="17">
        <v>6.2737566222262495E-2</v>
      </c>
      <c r="O16" s="17">
        <v>4.7066968112441702E-2</v>
      </c>
      <c r="P16" s="17">
        <v>7.1331339947157305E-2</v>
      </c>
      <c r="Q16" s="17">
        <v>4.4450110669634099E-2</v>
      </c>
      <c r="R16" s="17"/>
      <c r="S16" s="17">
        <v>8.7913719340481894E-2</v>
      </c>
      <c r="T16" s="17">
        <v>3.9133849994992101E-2</v>
      </c>
      <c r="U16" s="17">
        <v>3.7718549471312597E-2</v>
      </c>
      <c r="V16" s="17">
        <v>4.73109854050697E-2</v>
      </c>
      <c r="W16" s="17">
        <v>4.1609613903782497E-2</v>
      </c>
      <c r="X16" s="17">
        <v>8.5091827860348093E-2</v>
      </c>
      <c r="Y16" s="17">
        <v>5.0258632177598503E-2</v>
      </c>
      <c r="Z16" s="17">
        <v>3.6143171178750502E-2</v>
      </c>
      <c r="AA16" s="17">
        <v>7.0347342564114498E-2</v>
      </c>
      <c r="AB16" s="17">
        <v>4.3977748132670899E-2</v>
      </c>
      <c r="AC16" s="17">
        <v>4.8971105452772702E-2</v>
      </c>
      <c r="AD16" s="17">
        <v>3.15120623248554E-2</v>
      </c>
      <c r="AE16" s="17"/>
      <c r="AF16" s="17">
        <v>5.4832013654220399E-2</v>
      </c>
      <c r="AG16" s="17">
        <v>5.7597930438107001E-2</v>
      </c>
      <c r="AH16" s="17"/>
      <c r="AI16" s="17">
        <v>6.6777841355711506E-2</v>
      </c>
      <c r="AJ16" s="17">
        <v>5.0849229653204597E-2</v>
      </c>
      <c r="AK16" s="17"/>
      <c r="AL16" s="17">
        <v>3.7255564360110703E-2</v>
      </c>
      <c r="AM16" s="17">
        <v>5.7208101194952198E-2</v>
      </c>
      <c r="AN16" s="17"/>
      <c r="AO16" s="17">
        <v>4.9522684733434102E-2</v>
      </c>
      <c r="AP16" s="17">
        <v>5.7509912030011802E-2</v>
      </c>
    </row>
    <row r="17" spans="2:42" x14ac:dyDescent="0.35">
      <c r="B17" s="18" t="s">
        <v>75</v>
      </c>
      <c r="C17" s="17">
        <v>7.4447156809741297E-3</v>
      </c>
      <c r="D17" s="17">
        <v>9.6640931505543905E-3</v>
      </c>
      <c r="E17" s="17">
        <v>5.3319057332647897E-3</v>
      </c>
      <c r="F17" s="17"/>
      <c r="G17" s="17">
        <v>2.09234987926195E-2</v>
      </c>
      <c r="H17" s="17">
        <v>1.2922221017507399E-2</v>
      </c>
      <c r="I17" s="17">
        <v>2.3320478235411501E-3</v>
      </c>
      <c r="J17" s="17">
        <v>5.6907088758349801E-3</v>
      </c>
      <c r="K17" s="17">
        <v>0</v>
      </c>
      <c r="L17" s="17">
        <v>4.5324945191225199E-3</v>
      </c>
      <c r="M17" s="17"/>
      <c r="N17" s="17">
        <v>1.03964219626322E-3</v>
      </c>
      <c r="O17" s="17">
        <v>7.5922549399847503E-3</v>
      </c>
      <c r="P17" s="17">
        <v>5.58718078900549E-3</v>
      </c>
      <c r="Q17" s="17">
        <v>1.4598264163172101E-2</v>
      </c>
      <c r="R17" s="17"/>
      <c r="S17" s="17">
        <v>4.74460228901447E-3</v>
      </c>
      <c r="T17" s="17">
        <v>8.4247617347813896E-3</v>
      </c>
      <c r="U17" s="17">
        <v>1.23837243441429E-2</v>
      </c>
      <c r="V17" s="17">
        <v>1.3992037856241099E-2</v>
      </c>
      <c r="W17" s="17">
        <v>9.4489167736827601E-3</v>
      </c>
      <c r="X17" s="17">
        <v>1.1662323052611299E-2</v>
      </c>
      <c r="Y17" s="17">
        <v>1.1456568291202099E-2</v>
      </c>
      <c r="Z17" s="17">
        <v>2.0150780449991999E-2</v>
      </c>
      <c r="AA17" s="17">
        <v>0</v>
      </c>
      <c r="AB17" s="17">
        <v>0</v>
      </c>
      <c r="AC17" s="17">
        <v>0</v>
      </c>
      <c r="AD17" s="17">
        <v>0</v>
      </c>
      <c r="AE17" s="17"/>
      <c r="AF17" s="17">
        <v>2.3396629826059399E-3</v>
      </c>
      <c r="AG17" s="17">
        <v>1.28556646185256E-2</v>
      </c>
      <c r="AH17" s="17"/>
      <c r="AI17" s="17">
        <v>4.4837853422801197E-3</v>
      </c>
      <c r="AJ17" s="17">
        <v>8.7795977609603695E-3</v>
      </c>
      <c r="AK17" s="17"/>
      <c r="AL17" s="17">
        <v>4.9521039387205399E-3</v>
      </c>
      <c r="AM17" s="17">
        <v>7.6341430110439803E-3</v>
      </c>
      <c r="AN17" s="17"/>
      <c r="AO17" s="17">
        <v>4.8695338086082304E-3</v>
      </c>
      <c r="AP17" s="17">
        <v>8.1467622521470308E-3</v>
      </c>
    </row>
    <row r="18" spans="2:42" x14ac:dyDescent="0.35">
      <c r="B18" s="18" t="s">
        <v>99</v>
      </c>
      <c r="C18" s="19">
        <v>0.14736216396947999</v>
      </c>
      <c r="D18" s="19">
        <v>0.164378237744602</v>
      </c>
      <c r="E18" s="19">
        <v>0.13181771484992699</v>
      </c>
      <c r="F18" s="19"/>
      <c r="G18" s="19">
        <v>4.4536141052247603E-2</v>
      </c>
      <c r="H18" s="19">
        <v>4.2420689016155401E-2</v>
      </c>
      <c r="I18" s="19">
        <v>8.0707036734638596E-2</v>
      </c>
      <c r="J18" s="19">
        <v>0.139904864866538</v>
      </c>
      <c r="K18" s="19">
        <v>0.19225420025912099</v>
      </c>
      <c r="L18" s="19">
        <v>0.33216905928159401</v>
      </c>
      <c r="M18" s="19"/>
      <c r="N18" s="19">
        <v>0.121564927300332</v>
      </c>
      <c r="O18" s="19">
        <v>0.149173040683661</v>
      </c>
      <c r="P18" s="19">
        <v>0.136432722680187</v>
      </c>
      <c r="Q18" s="19">
        <v>0.17949321357560699</v>
      </c>
      <c r="R18" s="19"/>
      <c r="S18" s="19">
        <v>0.112268866537597</v>
      </c>
      <c r="T18" s="19">
        <v>0.14669242482037601</v>
      </c>
      <c r="U18" s="19">
        <v>0.183721105749684</v>
      </c>
      <c r="V18" s="19">
        <v>0.167016447714464</v>
      </c>
      <c r="W18" s="19">
        <v>0.124446069778076</v>
      </c>
      <c r="X18" s="19">
        <v>0.170277536094216</v>
      </c>
      <c r="Y18" s="19">
        <v>0.152897107080118</v>
      </c>
      <c r="Z18" s="19">
        <v>0.16883873772198599</v>
      </c>
      <c r="AA18" s="19">
        <v>0.17320785116342999</v>
      </c>
      <c r="AB18" s="19">
        <v>0.126816731981403</v>
      </c>
      <c r="AC18" s="19">
        <v>0.128790794808023</v>
      </c>
      <c r="AD18" s="19">
        <v>9.6922732582420304E-2</v>
      </c>
      <c r="AE18" s="19"/>
      <c r="AF18" s="19">
        <v>0.15166679973531799</v>
      </c>
      <c r="AG18" s="19">
        <v>0.14021656766649501</v>
      </c>
      <c r="AH18" s="19"/>
      <c r="AI18" s="19">
        <v>0.11413514004413999</v>
      </c>
      <c r="AJ18" s="19">
        <v>0.16234196887389801</v>
      </c>
      <c r="AK18" s="19"/>
      <c r="AL18" s="19">
        <v>0.118294400241227</v>
      </c>
      <c r="AM18" s="19">
        <v>0.149571183842412</v>
      </c>
      <c r="AN18" s="19"/>
      <c r="AO18" s="19">
        <v>0.12396193318551001</v>
      </c>
      <c r="AP18" s="19">
        <v>0.153741539330431</v>
      </c>
    </row>
    <row r="19" spans="2:42" x14ac:dyDescent="0.35">
      <c r="B19" s="16"/>
    </row>
    <row r="20" spans="2:42" x14ac:dyDescent="0.35">
      <c r="B20" t="s">
        <v>60</v>
      </c>
    </row>
    <row r="21" spans="2:42" x14ac:dyDescent="0.35">
      <c r="B21" t="s">
        <v>61</v>
      </c>
    </row>
    <row r="23" spans="2:42" x14ac:dyDescent="0.35">
      <c r="B23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H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219</v>
      </c>
      <c r="E2" s="26"/>
      <c r="F2" s="26"/>
      <c r="G2" s="26"/>
      <c r="H2" s="26"/>
    </row>
    <row r="6" spans="2:8" ht="50" customHeight="1" x14ac:dyDescent="0.35">
      <c r="B6" s="20" t="s">
        <v>15</v>
      </c>
      <c r="C6" s="20" t="s">
        <v>207</v>
      </c>
      <c r="D6" s="20" t="s">
        <v>208</v>
      </c>
      <c r="E6" s="20" t="s">
        <v>209</v>
      </c>
      <c r="F6" s="20" t="s">
        <v>210</v>
      </c>
      <c r="G6" s="20" t="s">
        <v>211</v>
      </c>
    </row>
    <row r="7" spans="2:8" x14ac:dyDescent="0.35">
      <c r="B7" s="18" t="s">
        <v>212</v>
      </c>
      <c r="C7" s="17">
        <v>7.7070420935359693E-2</v>
      </c>
      <c r="D7" s="17">
        <v>0.16956915965814501</v>
      </c>
      <c r="E7" s="17">
        <v>8.3223136052868296E-2</v>
      </c>
      <c r="F7" s="17">
        <v>0.190731837108812</v>
      </c>
      <c r="G7" s="17">
        <v>0.132567329009077</v>
      </c>
    </row>
    <row r="8" spans="2:8" x14ac:dyDescent="0.35">
      <c r="B8" s="18" t="s">
        <v>213</v>
      </c>
      <c r="C8" s="17">
        <v>4.1221402748071102E-2</v>
      </c>
      <c r="D8" s="17">
        <v>3.5010939320072203E-2</v>
      </c>
      <c r="E8" s="17">
        <v>3.68337470581519E-2</v>
      </c>
      <c r="F8" s="17">
        <v>3.4140464406837802E-2</v>
      </c>
      <c r="G8" s="17">
        <v>4.2120302526820398E-2</v>
      </c>
    </row>
    <row r="9" spans="2:8" ht="29" x14ac:dyDescent="0.35">
      <c r="B9" s="18" t="s">
        <v>214</v>
      </c>
      <c r="C9" s="17">
        <v>0.13095695089204601</v>
      </c>
      <c r="D9" s="17">
        <v>0.34325841170119598</v>
      </c>
      <c r="E9" s="17">
        <v>0.15659622553659899</v>
      </c>
      <c r="F9" s="17">
        <v>0.41912781750503703</v>
      </c>
      <c r="G9" s="17">
        <v>0.32449127519243198</v>
      </c>
    </row>
    <row r="10" spans="2:8" x14ac:dyDescent="0.35">
      <c r="B10" s="18" t="s">
        <v>215</v>
      </c>
      <c r="C10" s="17">
        <v>8.6375834245611793E-2</v>
      </c>
      <c r="D10" s="17">
        <v>0.132005245589535</v>
      </c>
      <c r="E10" s="17">
        <v>0.113244435072927</v>
      </c>
      <c r="F10" s="17">
        <v>0.124566409315483</v>
      </c>
      <c r="G10" s="17">
        <v>0.163255918817968</v>
      </c>
    </row>
    <row r="11" spans="2:8" x14ac:dyDescent="0.35">
      <c r="B11" s="18" t="s">
        <v>216</v>
      </c>
      <c r="C11" s="17">
        <v>2.7362898137905999E-2</v>
      </c>
      <c r="D11" s="17">
        <v>3.2447060712572001E-2</v>
      </c>
      <c r="E11" s="17">
        <v>2.0463790170079502E-2</v>
      </c>
      <c r="F11" s="17">
        <v>2.26796976604744E-2</v>
      </c>
      <c r="G11" s="17">
        <v>4.2176474894275499E-2</v>
      </c>
    </row>
    <row r="12" spans="2:8" ht="29" x14ac:dyDescent="0.35">
      <c r="B12" s="18" t="s">
        <v>217</v>
      </c>
      <c r="C12" s="17">
        <v>0.32472891401467302</v>
      </c>
      <c r="D12" s="17">
        <v>0.18562855004350901</v>
      </c>
      <c r="E12" s="17">
        <v>0.30236721640236802</v>
      </c>
      <c r="F12" s="17">
        <v>0.14382576472099901</v>
      </c>
      <c r="G12" s="17">
        <v>0.21421653509069299</v>
      </c>
    </row>
    <row r="13" spans="2:8" ht="29" x14ac:dyDescent="0.35">
      <c r="B13" s="18" t="s">
        <v>218</v>
      </c>
      <c r="C13" s="17">
        <v>0.19530678929904999</v>
      </c>
      <c r="D13" s="17">
        <v>3.5689482131702602E-2</v>
      </c>
      <c r="E13" s="17">
        <v>0.2004909365027</v>
      </c>
      <c r="F13" s="17">
        <v>2.1977115601022001E-2</v>
      </c>
      <c r="G13" s="17">
        <v>3.1950144201392999E-2</v>
      </c>
    </row>
    <row r="14" spans="2:8" x14ac:dyDescent="0.35">
      <c r="B14" s="18" t="s">
        <v>75</v>
      </c>
      <c r="C14" s="17">
        <v>0.116976789727282</v>
      </c>
      <c r="D14" s="17">
        <v>6.6391150843267799E-2</v>
      </c>
      <c r="E14" s="17">
        <v>8.6780513204304896E-2</v>
      </c>
      <c r="F14" s="17">
        <v>4.2950893681335402E-2</v>
      </c>
      <c r="G14" s="17">
        <v>4.9222020267341897E-2</v>
      </c>
    </row>
    <row r="15" spans="2:8" x14ac:dyDescent="0.35">
      <c r="B15" s="16"/>
      <c r="C15" s="16"/>
      <c r="D15" s="16"/>
      <c r="E15" s="16"/>
      <c r="F15" s="16"/>
      <c r="G15" s="16"/>
    </row>
    <row r="16" spans="2:8" x14ac:dyDescent="0.35">
      <c r="B16" t="s">
        <v>60</v>
      </c>
    </row>
    <row r="17" spans="2:2" x14ac:dyDescent="0.35">
      <c r="B17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7.7070420935359693E-2</v>
      </c>
      <c r="D9" s="17">
        <v>0.13301259575281499</v>
      </c>
      <c r="E9" s="17">
        <v>2.24022543317106E-2</v>
      </c>
      <c r="F9" s="17"/>
      <c r="G9" s="17">
        <v>9.4451224371210299E-2</v>
      </c>
      <c r="H9" s="17">
        <v>0.11424486343249</v>
      </c>
      <c r="I9" s="17">
        <v>9.16445303283899E-2</v>
      </c>
      <c r="J9" s="17">
        <v>6.6503758030297802E-2</v>
      </c>
      <c r="K9" s="17">
        <v>4.6164340575876803E-2</v>
      </c>
      <c r="L9" s="17">
        <v>5.2507793202489897E-2</v>
      </c>
      <c r="M9" s="17"/>
      <c r="N9" s="17">
        <v>0.100445857366993</v>
      </c>
      <c r="O9" s="17">
        <v>6.8663481070941904E-2</v>
      </c>
      <c r="P9" s="17">
        <v>8.5160923056580698E-2</v>
      </c>
      <c r="Q9" s="17">
        <v>5.4464921540835098E-2</v>
      </c>
      <c r="R9" s="17"/>
      <c r="S9" s="17">
        <v>0.12866267615447999</v>
      </c>
      <c r="T9" s="17">
        <v>7.4404303855542003E-2</v>
      </c>
      <c r="U9" s="17">
        <v>3.0642980520294901E-2</v>
      </c>
      <c r="V9" s="17">
        <v>7.2880609715757605E-2</v>
      </c>
      <c r="W9" s="17">
        <v>6.8547836448547894E-2</v>
      </c>
      <c r="X9" s="17">
        <v>6.7007416490351093E-2</v>
      </c>
      <c r="Y9" s="17">
        <v>9.5272664452098907E-2</v>
      </c>
      <c r="Z9" s="17">
        <v>0.11106981983990601</v>
      </c>
      <c r="AA9" s="17">
        <v>7.0180240410943395E-2</v>
      </c>
      <c r="AB9" s="17">
        <v>5.2269665438690702E-2</v>
      </c>
      <c r="AC9" s="17">
        <v>7.8741598848242E-2</v>
      </c>
      <c r="AD9" s="17">
        <v>3.7691733952505198E-2</v>
      </c>
      <c r="AE9" s="17"/>
      <c r="AF9" s="17">
        <v>7.5954989595177005E-2</v>
      </c>
      <c r="AG9" s="17">
        <v>7.8588950070916194E-2</v>
      </c>
      <c r="AH9" s="17"/>
      <c r="AI9" s="17">
        <v>0.10883391021965701</v>
      </c>
      <c r="AJ9" s="17">
        <v>6.2750424247377604E-2</v>
      </c>
      <c r="AK9" s="17"/>
      <c r="AL9" s="17">
        <v>9.4263929008699399E-2</v>
      </c>
      <c r="AM9" s="17">
        <v>7.5763791317253804E-2</v>
      </c>
      <c r="AN9" s="17"/>
      <c r="AO9" s="17">
        <v>7.9391182671268906E-2</v>
      </c>
      <c r="AP9" s="17">
        <v>7.6437734430111995E-2</v>
      </c>
    </row>
    <row r="10" spans="2:42" x14ac:dyDescent="0.35">
      <c r="B10" s="18" t="s">
        <v>213</v>
      </c>
      <c r="C10" s="17">
        <v>4.1221402748071102E-2</v>
      </c>
      <c r="D10" s="17">
        <v>4.7078310878153798E-2</v>
      </c>
      <c r="E10" s="17">
        <v>3.5802146097483001E-2</v>
      </c>
      <c r="F10" s="17"/>
      <c r="G10" s="17">
        <v>5.6300200076358498E-2</v>
      </c>
      <c r="H10" s="17">
        <v>3.3930220899463001E-2</v>
      </c>
      <c r="I10" s="17">
        <v>4.5141351573178501E-2</v>
      </c>
      <c r="J10" s="17">
        <v>3.8437670781441398E-2</v>
      </c>
      <c r="K10" s="17">
        <v>4.0334185817382899E-2</v>
      </c>
      <c r="L10" s="17">
        <v>3.6756729818984799E-2</v>
      </c>
      <c r="M10" s="17"/>
      <c r="N10" s="17">
        <v>3.6930077617169203E-2</v>
      </c>
      <c r="O10" s="17">
        <v>3.12189443774285E-2</v>
      </c>
      <c r="P10" s="17">
        <v>5.4138353341974498E-2</v>
      </c>
      <c r="Q10" s="17">
        <v>4.4083375812815802E-2</v>
      </c>
      <c r="R10" s="17"/>
      <c r="S10" s="17">
        <v>7.1227015349075704E-2</v>
      </c>
      <c r="T10" s="17">
        <v>3.8947063247346099E-2</v>
      </c>
      <c r="U10" s="17">
        <v>2.67012469504034E-2</v>
      </c>
      <c r="V10" s="17">
        <v>4.0350427742798303E-2</v>
      </c>
      <c r="W10" s="17">
        <v>3.8916191996981403E-2</v>
      </c>
      <c r="X10" s="17">
        <v>3.7603527967914899E-2</v>
      </c>
      <c r="Y10" s="17">
        <v>2.4380643384442801E-2</v>
      </c>
      <c r="Z10" s="17">
        <v>6.6278276761805394E-2</v>
      </c>
      <c r="AA10" s="17">
        <v>2.9320702213511199E-2</v>
      </c>
      <c r="AB10" s="17">
        <v>4.67375957483218E-2</v>
      </c>
      <c r="AC10" s="17">
        <v>3.0079036261589701E-2</v>
      </c>
      <c r="AD10" s="17">
        <v>2.59570744512253E-2</v>
      </c>
      <c r="AE10" s="17"/>
      <c r="AF10" s="17">
        <v>4.2816559220073297E-2</v>
      </c>
      <c r="AG10" s="17">
        <v>3.9433297998708997E-2</v>
      </c>
      <c r="AH10" s="17"/>
      <c r="AI10" s="17">
        <v>4.4554091146144399E-2</v>
      </c>
      <c r="AJ10" s="17">
        <v>3.9718920247004103E-2</v>
      </c>
      <c r="AK10" s="17"/>
      <c r="AL10" s="17">
        <v>4.4751508451792203E-2</v>
      </c>
      <c r="AM10" s="17">
        <v>4.0953130523004998E-2</v>
      </c>
      <c r="AN10" s="17"/>
      <c r="AO10" s="17">
        <v>3.7757995729657198E-2</v>
      </c>
      <c r="AP10" s="17">
        <v>4.2165597427268602E-2</v>
      </c>
    </row>
    <row r="11" spans="2:42" ht="29" x14ac:dyDescent="0.35">
      <c r="B11" s="18" t="s">
        <v>214</v>
      </c>
      <c r="C11" s="17">
        <v>0.13095695089204601</v>
      </c>
      <c r="D11" s="17">
        <v>0.114719880479266</v>
      </c>
      <c r="E11" s="17">
        <v>0.147131955940489</v>
      </c>
      <c r="F11" s="17"/>
      <c r="G11" s="17">
        <v>0.13859604939800799</v>
      </c>
      <c r="H11" s="17">
        <v>0.13119068910957901</v>
      </c>
      <c r="I11" s="17">
        <v>0.11012343616079801</v>
      </c>
      <c r="J11" s="17">
        <v>0.150038529313165</v>
      </c>
      <c r="K11" s="17">
        <v>0.15465514182986001</v>
      </c>
      <c r="L11" s="17">
        <v>0.11121429721291901</v>
      </c>
      <c r="M11" s="17"/>
      <c r="N11" s="17">
        <v>0.14610434868503</v>
      </c>
      <c r="O11" s="17">
        <v>0.138047370864816</v>
      </c>
      <c r="P11" s="17">
        <v>0.118840313370097</v>
      </c>
      <c r="Q11" s="17">
        <v>0.115517521105528</v>
      </c>
      <c r="R11" s="17"/>
      <c r="S11" s="17">
        <v>0.138971974974442</v>
      </c>
      <c r="T11" s="17">
        <v>0.114692752634623</v>
      </c>
      <c r="U11" s="17">
        <v>0.105121386454059</v>
      </c>
      <c r="V11" s="17">
        <v>0.120842476417446</v>
      </c>
      <c r="W11" s="17">
        <v>0.13840751541117399</v>
      </c>
      <c r="X11" s="17">
        <v>0.13731052006473199</v>
      </c>
      <c r="Y11" s="17">
        <v>0.12893256373987499</v>
      </c>
      <c r="Z11" s="17">
        <v>9.6745350394711702E-2</v>
      </c>
      <c r="AA11" s="17">
        <v>0.13129353310342001</v>
      </c>
      <c r="AB11" s="17">
        <v>0.17606501723878101</v>
      </c>
      <c r="AC11" s="17">
        <v>0.105800351940498</v>
      </c>
      <c r="AD11" s="17">
        <v>0.18305522206736599</v>
      </c>
      <c r="AE11" s="17"/>
      <c r="AF11" s="17">
        <v>0.14319308114996801</v>
      </c>
      <c r="AG11" s="17">
        <v>0.11560073166169001</v>
      </c>
      <c r="AH11" s="17"/>
      <c r="AI11" s="17">
        <v>0.15354278644160199</v>
      </c>
      <c r="AJ11" s="17">
        <v>0.120774533986582</v>
      </c>
      <c r="AK11" s="17"/>
      <c r="AL11" s="17">
        <v>0.148035553892193</v>
      </c>
      <c r="AM11" s="17">
        <v>0.12965905354493801</v>
      </c>
      <c r="AN11" s="17"/>
      <c r="AO11" s="17">
        <v>0.14116228588437399</v>
      </c>
      <c r="AP11" s="17">
        <v>0.12817477052804199</v>
      </c>
    </row>
    <row r="12" spans="2:42" x14ac:dyDescent="0.35">
      <c r="B12" s="18" t="s">
        <v>215</v>
      </c>
      <c r="C12" s="17">
        <v>8.6375834245611793E-2</v>
      </c>
      <c r="D12" s="17">
        <v>0.10405231273599699</v>
      </c>
      <c r="E12" s="17">
        <v>6.9744470005433407E-2</v>
      </c>
      <c r="F12" s="17"/>
      <c r="G12" s="17">
        <v>7.8021975542751795E-2</v>
      </c>
      <c r="H12" s="17">
        <v>8.2411721410358699E-2</v>
      </c>
      <c r="I12" s="17">
        <v>0.123723851899781</v>
      </c>
      <c r="J12" s="17">
        <v>7.8316578411815302E-2</v>
      </c>
      <c r="K12" s="17">
        <v>7.9988393958617093E-2</v>
      </c>
      <c r="L12" s="17">
        <v>7.5625056863612802E-2</v>
      </c>
      <c r="M12" s="17"/>
      <c r="N12" s="17">
        <v>6.8862731546157699E-2</v>
      </c>
      <c r="O12" s="17">
        <v>8.2097048306226106E-2</v>
      </c>
      <c r="P12" s="17">
        <v>9.5470781497285898E-2</v>
      </c>
      <c r="Q12" s="17">
        <v>0.102882341698532</v>
      </c>
      <c r="R12" s="17"/>
      <c r="S12" s="17">
        <v>0.10492688803634601</v>
      </c>
      <c r="T12" s="17">
        <v>7.4217340339779794E-2</v>
      </c>
      <c r="U12" s="17">
        <v>9.5650197771242895E-2</v>
      </c>
      <c r="V12" s="17">
        <v>7.7212237180717597E-2</v>
      </c>
      <c r="W12" s="17">
        <v>7.8441002006197594E-2</v>
      </c>
      <c r="X12" s="17">
        <v>5.8115521470287403E-2</v>
      </c>
      <c r="Y12" s="17">
        <v>0.10317113812926799</v>
      </c>
      <c r="Z12" s="17">
        <v>7.5133159914685596E-2</v>
      </c>
      <c r="AA12" s="17">
        <v>9.1239580778851401E-2</v>
      </c>
      <c r="AB12" s="17">
        <v>6.9613669231387704E-2</v>
      </c>
      <c r="AC12" s="17">
        <v>0.13189756067061201</v>
      </c>
      <c r="AD12" s="17">
        <v>8.5608450537736802E-2</v>
      </c>
      <c r="AE12" s="17"/>
      <c r="AF12" s="17">
        <v>8.8430294387134997E-2</v>
      </c>
      <c r="AG12" s="17">
        <v>8.27236205395218E-2</v>
      </c>
      <c r="AH12" s="17"/>
      <c r="AI12" s="17">
        <v>8.8210972207087499E-2</v>
      </c>
      <c r="AJ12" s="17">
        <v>8.5548495369359503E-2</v>
      </c>
      <c r="AK12" s="17"/>
      <c r="AL12" s="17">
        <v>9.4410364342754405E-2</v>
      </c>
      <c r="AM12" s="17">
        <v>8.5765245938227999E-2</v>
      </c>
      <c r="AN12" s="17"/>
      <c r="AO12" s="17">
        <v>8.5695304350720605E-2</v>
      </c>
      <c r="AP12" s="17">
        <v>8.6561360434816395E-2</v>
      </c>
    </row>
    <row r="13" spans="2:42" x14ac:dyDescent="0.35">
      <c r="B13" s="18" t="s">
        <v>216</v>
      </c>
      <c r="C13" s="17">
        <v>2.7362898137905999E-2</v>
      </c>
      <c r="D13" s="17">
        <v>2.3721942268572702E-2</v>
      </c>
      <c r="E13" s="17">
        <v>3.0352955322335302E-2</v>
      </c>
      <c r="F13" s="17"/>
      <c r="G13" s="17">
        <v>5.9080683684217497E-2</v>
      </c>
      <c r="H13" s="17">
        <v>2.9688419907328598E-2</v>
      </c>
      <c r="I13" s="17">
        <v>5.3751675140111003E-3</v>
      </c>
      <c r="J13" s="17">
        <v>2.25919085469359E-2</v>
      </c>
      <c r="K13" s="17">
        <v>2.20793736584858E-2</v>
      </c>
      <c r="L13" s="17">
        <v>2.9566943357470302E-2</v>
      </c>
      <c r="M13" s="17"/>
      <c r="N13" s="17">
        <v>2.96007704574528E-2</v>
      </c>
      <c r="O13" s="17">
        <v>2.4137034586705599E-2</v>
      </c>
      <c r="P13" s="17">
        <v>3.7226599120124201E-2</v>
      </c>
      <c r="Q13" s="17">
        <v>1.99813747521289E-2</v>
      </c>
      <c r="R13" s="17"/>
      <c r="S13" s="17">
        <v>2.69047692939068E-2</v>
      </c>
      <c r="T13" s="17">
        <v>2.729057563083E-2</v>
      </c>
      <c r="U13" s="17">
        <v>3.2691699524784797E-2</v>
      </c>
      <c r="V13" s="17">
        <v>2.1149372149514099E-2</v>
      </c>
      <c r="W13" s="17">
        <v>2.7672709526843999E-2</v>
      </c>
      <c r="X13" s="17">
        <v>3.0476981885833601E-2</v>
      </c>
      <c r="Y13" s="17">
        <v>2.6304871566281699E-2</v>
      </c>
      <c r="Z13" s="17">
        <v>3.6282004255974401E-2</v>
      </c>
      <c r="AA13" s="17">
        <v>3.0742979547314898E-2</v>
      </c>
      <c r="AB13" s="17">
        <v>1.6860485709667399E-2</v>
      </c>
      <c r="AC13" s="17">
        <v>2.4582422841805E-2</v>
      </c>
      <c r="AD13" s="17">
        <v>3.8924904352760401E-2</v>
      </c>
      <c r="AE13" s="17"/>
      <c r="AF13" s="17">
        <v>2.4422169245233102E-2</v>
      </c>
      <c r="AG13" s="17">
        <v>3.1574374968790897E-2</v>
      </c>
      <c r="AH13" s="17"/>
      <c r="AI13" s="17">
        <v>2.7582223538427701E-2</v>
      </c>
      <c r="AJ13" s="17">
        <v>2.72640192338615E-2</v>
      </c>
      <c r="AK13" s="17"/>
      <c r="AL13" s="17">
        <v>4.5066446667617603E-2</v>
      </c>
      <c r="AM13" s="17">
        <v>2.60175077291642E-2</v>
      </c>
      <c r="AN13" s="17"/>
      <c r="AO13" s="17">
        <v>2.4386295667607499E-2</v>
      </c>
      <c r="AP13" s="17">
        <v>2.81743800687328E-2</v>
      </c>
    </row>
    <row r="14" spans="2:42" ht="29" x14ac:dyDescent="0.35">
      <c r="B14" s="18" t="s">
        <v>217</v>
      </c>
      <c r="C14" s="17">
        <v>0.32472891401467302</v>
      </c>
      <c r="D14" s="17">
        <v>0.25813736958695899</v>
      </c>
      <c r="E14" s="17">
        <v>0.38742104199164901</v>
      </c>
      <c r="F14" s="17"/>
      <c r="G14" s="17">
        <v>0.38057479538278399</v>
      </c>
      <c r="H14" s="17">
        <v>0.38387337411761202</v>
      </c>
      <c r="I14" s="17">
        <v>0.38020615674237201</v>
      </c>
      <c r="J14" s="17">
        <v>0.316778970428786</v>
      </c>
      <c r="K14" s="17">
        <v>0.28956686808564402</v>
      </c>
      <c r="L14" s="17">
        <v>0.22388757115914601</v>
      </c>
      <c r="M14" s="17"/>
      <c r="N14" s="17">
        <v>0.32825590052152898</v>
      </c>
      <c r="O14" s="17">
        <v>0.34478799745142302</v>
      </c>
      <c r="P14" s="17">
        <v>0.29315528276959402</v>
      </c>
      <c r="Q14" s="17">
        <v>0.328225685368917</v>
      </c>
      <c r="R14" s="17"/>
      <c r="S14" s="17">
        <v>0.26853574612729098</v>
      </c>
      <c r="T14" s="17">
        <v>0.35162477699679401</v>
      </c>
      <c r="U14" s="17">
        <v>0.34948717257063</v>
      </c>
      <c r="V14" s="17">
        <v>0.30484682330115198</v>
      </c>
      <c r="W14" s="17">
        <v>0.378987831982949</v>
      </c>
      <c r="X14" s="17">
        <v>0.35330553118991898</v>
      </c>
      <c r="Y14" s="17">
        <v>0.28914470419492999</v>
      </c>
      <c r="Z14" s="17">
        <v>0.31433706945156398</v>
      </c>
      <c r="AA14" s="17">
        <v>0.30751247092583101</v>
      </c>
      <c r="AB14" s="17">
        <v>0.35770775976378799</v>
      </c>
      <c r="AC14" s="17">
        <v>0.33261402776691301</v>
      </c>
      <c r="AD14" s="17">
        <v>0.311079378467641</v>
      </c>
      <c r="AE14" s="17"/>
      <c r="AF14" s="17">
        <v>0.29134349453082398</v>
      </c>
      <c r="AG14" s="17">
        <v>0.37109217054531601</v>
      </c>
      <c r="AH14" s="17"/>
      <c r="AI14" s="17">
        <v>0.32577947057277401</v>
      </c>
      <c r="AJ14" s="17">
        <v>0.32425528952405502</v>
      </c>
      <c r="AK14" s="17"/>
      <c r="AL14" s="17">
        <v>0.29508189776923999</v>
      </c>
      <c r="AM14" s="17">
        <v>0.32698195448492001</v>
      </c>
      <c r="AN14" s="17"/>
      <c r="AO14" s="17">
        <v>0.348915725577983</v>
      </c>
      <c r="AP14" s="17">
        <v>0.31813510085225599</v>
      </c>
    </row>
    <row r="15" spans="2:42" ht="29" x14ac:dyDescent="0.35">
      <c r="B15" s="18" t="s">
        <v>218</v>
      </c>
      <c r="C15" s="17">
        <v>0.19530678929904999</v>
      </c>
      <c r="D15" s="17">
        <v>0.181092684515753</v>
      </c>
      <c r="E15" s="17">
        <v>0.21060006782691101</v>
      </c>
      <c r="F15" s="17"/>
      <c r="G15" s="17">
        <v>0.103172600445662</v>
      </c>
      <c r="H15" s="17">
        <v>0.142882829857952</v>
      </c>
      <c r="I15" s="17">
        <v>0.16462752498807001</v>
      </c>
      <c r="J15" s="17">
        <v>0.20576542345424001</v>
      </c>
      <c r="K15" s="17">
        <v>0.23391638386234401</v>
      </c>
      <c r="L15" s="17">
        <v>0.29038930090430898</v>
      </c>
      <c r="M15" s="17"/>
      <c r="N15" s="17">
        <v>0.183885982935791</v>
      </c>
      <c r="O15" s="17">
        <v>0.196210695135074</v>
      </c>
      <c r="P15" s="17">
        <v>0.21178413985946401</v>
      </c>
      <c r="Q15" s="17">
        <v>0.19358037661901101</v>
      </c>
      <c r="R15" s="17"/>
      <c r="S15" s="17">
        <v>0.169250535398493</v>
      </c>
      <c r="T15" s="17">
        <v>0.19594759961151501</v>
      </c>
      <c r="U15" s="17">
        <v>0.23261678283838999</v>
      </c>
      <c r="V15" s="17">
        <v>0.210471374426552</v>
      </c>
      <c r="W15" s="17">
        <v>0.167737692933597</v>
      </c>
      <c r="X15" s="17">
        <v>0.19480793175875999</v>
      </c>
      <c r="Y15" s="17">
        <v>0.19078689848434699</v>
      </c>
      <c r="Z15" s="17">
        <v>0.18176747373076199</v>
      </c>
      <c r="AA15" s="17">
        <v>0.221428332031676</v>
      </c>
      <c r="AB15" s="17">
        <v>0.177156148250221</v>
      </c>
      <c r="AC15" s="17">
        <v>0.205713175754827</v>
      </c>
      <c r="AD15" s="17">
        <v>0.20637377625331199</v>
      </c>
      <c r="AE15" s="17"/>
      <c r="AF15" s="17">
        <v>0.217399183815219</v>
      </c>
      <c r="AG15" s="17">
        <v>0.16542484541126401</v>
      </c>
      <c r="AH15" s="17"/>
      <c r="AI15" s="17">
        <v>0.15805728476440101</v>
      </c>
      <c r="AJ15" s="17">
        <v>0.21210005709122601</v>
      </c>
      <c r="AK15" s="17"/>
      <c r="AL15" s="17">
        <v>0.16700258866562401</v>
      </c>
      <c r="AM15" s="17">
        <v>0.19745778179614201</v>
      </c>
      <c r="AN15" s="17"/>
      <c r="AO15" s="17">
        <v>0.18200482052034</v>
      </c>
      <c r="AP15" s="17">
        <v>0.19893317455407</v>
      </c>
    </row>
    <row r="16" spans="2:42" x14ac:dyDescent="0.35">
      <c r="B16" s="18" t="s">
        <v>75</v>
      </c>
      <c r="C16" s="19">
        <v>0.116976789727282</v>
      </c>
      <c r="D16" s="19">
        <v>0.13818490378248299</v>
      </c>
      <c r="E16" s="19">
        <v>9.6545108483988201E-2</v>
      </c>
      <c r="F16" s="19"/>
      <c r="G16" s="19">
        <v>8.9802471099008005E-2</v>
      </c>
      <c r="H16" s="19">
        <v>8.1777881265217095E-2</v>
      </c>
      <c r="I16" s="19">
        <v>7.9157980793399405E-2</v>
      </c>
      <c r="J16" s="19">
        <v>0.12156716103331799</v>
      </c>
      <c r="K16" s="19">
        <v>0.13329531221179</v>
      </c>
      <c r="L16" s="19">
        <v>0.18005230748106801</v>
      </c>
      <c r="M16" s="19"/>
      <c r="N16" s="19">
        <v>0.105914330869878</v>
      </c>
      <c r="O16" s="19">
        <v>0.114837428207386</v>
      </c>
      <c r="P16" s="19">
        <v>0.10422360698487999</v>
      </c>
      <c r="Q16" s="19">
        <v>0.14126440310223201</v>
      </c>
      <c r="R16" s="19"/>
      <c r="S16" s="19">
        <v>9.1520394665964996E-2</v>
      </c>
      <c r="T16" s="19">
        <v>0.122875587683571</v>
      </c>
      <c r="U16" s="19">
        <v>0.12708853337019499</v>
      </c>
      <c r="V16" s="19">
        <v>0.15224667906606301</v>
      </c>
      <c r="W16" s="19">
        <v>0.10128921969370901</v>
      </c>
      <c r="X16" s="19">
        <v>0.121372569172202</v>
      </c>
      <c r="Y16" s="19">
        <v>0.142006516048758</v>
      </c>
      <c r="Z16" s="19">
        <v>0.118386845650591</v>
      </c>
      <c r="AA16" s="19">
        <v>0.118282160988452</v>
      </c>
      <c r="AB16" s="19">
        <v>0.103589658619142</v>
      </c>
      <c r="AC16" s="19">
        <v>9.0571825915513104E-2</v>
      </c>
      <c r="AD16" s="19">
        <v>0.111309459917454</v>
      </c>
      <c r="AE16" s="19"/>
      <c r="AF16" s="19">
        <v>0.11644022805637</v>
      </c>
      <c r="AG16" s="19">
        <v>0.115562008803792</v>
      </c>
      <c r="AH16" s="19"/>
      <c r="AI16" s="19">
        <v>9.3439261109905997E-2</v>
      </c>
      <c r="AJ16" s="19">
        <v>0.127588260300534</v>
      </c>
      <c r="AK16" s="19"/>
      <c r="AL16" s="19">
        <v>0.11138771120208001</v>
      </c>
      <c r="AM16" s="19">
        <v>0.11740153466634901</v>
      </c>
      <c r="AN16" s="19"/>
      <c r="AO16" s="19">
        <v>0.10068638959805</v>
      </c>
      <c r="AP16" s="19">
        <v>0.121417881704703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0.16956915965814501</v>
      </c>
      <c r="D9" s="17">
        <v>0.28910114289790201</v>
      </c>
      <c r="E9" s="17">
        <v>5.3488691665321601E-2</v>
      </c>
      <c r="F9" s="17"/>
      <c r="G9" s="17">
        <v>0.20447616468067101</v>
      </c>
      <c r="H9" s="17">
        <v>0.176310690829101</v>
      </c>
      <c r="I9" s="17">
        <v>0.19974356900259499</v>
      </c>
      <c r="J9" s="17">
        <v>0.15441295667666</v>
      </c>
      <c r="K9" s="17">
        <v>0.15339178870237299</v>
      </c>
      <c r="L9" s="17">
        <v>0.13929772778208199</v>
      </c>
      <c r="M9" s="17"/>
      <c r="N9" s="17">
        <v>0.18178438733084101</v>
      </c>
      <c r="O9" s="17">
        <v>0.173335695835032</v>
      </c>
      <c r="P9" s="17">
        <v>0.194201913442965</v>
      </c>
      <c r="Q9" s="17">
        <v>0.13304863699404099</v>
      </c>
      <c r="R9" s="17"/>
      <c r="S9" s="17">
        <v>0.20291205341888399</v>
      </c>
      <c r="T9" s="17">
        <v>0.16662913139211799</v>
      </c>
      <c r="U9" s="17">
        <v>0.179454571717581</v>
      </c>
      <c r="V9" s="17">
        <v>0.13819987015530899</v>
      </c>
      <c r="W9" s="17">
        <v>0.19645195190113801</v>
      </c>
      <c r="X9" s="17">
        <v>0.196883663906298</v>
      </c>
      <c r="Y9" s="17">
        <v>0.128272952592451</v>
      </c>
      <c r="Z9" s="17">
        <v>0.127005580125093</v>
      </c>
      <c r="AA9" s="17">
        <v>0.18516980850512099</v>
      </c>
      <c r="AB9" s="17">
        <v>0.14994778202296799</v>
      </c>
      <c r="AC9" s="17">
        <v>0.121246124038835</v>
      </c>
      <c r="AD9" s="17">
        <v>0.19865211229030599</v>
      </c>
      <c r="AE9" s="17"/>
      <c r="AF9" s="17">
        <v>0.17845752844084201</v>
      </c>
      <c r="AG9" s="17">
        <v>0.15755265304595301</v>
      </c>
      <c r="AH9" s="17"/>
      <c r="AI9" s="17">
        <v>0.23541002603012101</v>
      </c>
      <c r="AJ9" s="17">
        <v>0.13988599166794999</v>
      </c>
      <c r="AK9" s="17"/>
      <c r="AL9" s="17">
        <v>0.16940488243209401</v>
      </c>
      <c r="AM9" s="17">
        <v>0.16958164399166401</v>
      </c>
      <c r="AN9" s="17"/>
      <c r="AO9" s="17">
        <v>0.20607385244626999</v>
      </c>
      <c r="AP9" s="17">
        <v>0.15961724337656699</v>
      </c>
    </row>
    <row r="10" spans="2:42" x14ac:dyDescent="0.35">
      <c r="B10" s="18" t="s">
        <v>213</v>
      </c>
      <c r="C10" s="17">
        <v>3.5010939320072203E-2</v>
      </c>
      <c r="D10" s="17">
        <v>3.7135461449112499E-2</v>
      </c>
      <c r="E10" s="17">
        <v>3.2563840768177303E-2</v>
      </c>
      <c r="F10" s="17"/>
      <c r="G10" s="17">
        <v>3.2835956097272301E-2</v>
      </c>
      <c r="H10" s="17">
        <v>4.1878027339806098E-2</v>
      </c>
      <c r="I10" s="17">
        <v>3.4419469240989702E-2</v>
      </c>
      <c r="J10" s="17">
        <v>2.60439762949355E-2</v>
      </c>
      <c r="K10" s="17">
        <v>2.28792144954909E-2</v>
      </c>
      <c r="L10" s="17">
        <v>4.6761144961167803E-2</v>
      </c>
      <c r="M10" s="17"/>
      <c r="N10" s="17">
        <v>4.1245407945343301E-2</v>
      </c>
      <c r="O10" s="17">
        <v>2.9242929171981302E-2</v>
      </c>
      <c r="P10" s="17">
        <v>3.07424900639309E-2</v>
      </c>
      <c r="Q10" s="17">
        <v>3.8491800948268401E-2</v>
      </c>
      <c r="R10" s="17"/>
      <c r="S10" s="17">
        <v>3.9361149575277997E-2</v>
      </c>
      <c r="T10" s="17">
        <v>3.0292010692165899E-2</v>
      </c>
      <c r="U10" s="17">
        <v>2.30553549837056E-2</v>
      </c>
      <c r="V10" s="17">
        <v>6.48310531077185E-2</v>
      </c>
      <c r="W10" s="17">
        <v>2.5053647921149599E-2</v>
      </c>
      <c r="X10" s="17">
        <v>2.6230116070690899E-2</v>
      </c>
      <c r="Y10" s="17">
        <v>4.24893973848069E-2</v>
      </c>
      <c r="Z10" s="17">
        <v>4.1180603693267703E-2</v>
      </c>
      <c r="AA10" s="17">
        <v>2.6613898108345801E-2</v>
      </c>
      <c r="AB10" s="17">
        <v>3.5670258915774099E-2</v>
      </c>
      <c r="AC10" s="17">
        <v>1.8676945833606701E-2</v>
      </c>
      <c r="AD10" s="17">
        <v>5.5037090275885603E-2</v>
      </c>
      <c r="AE10" s="17"/>
      <c r="AF10" s="17">
        <v>3.89967013810706E-2</v>
      </c>
      <c r="AG10" s="17">
        <v>2.9941150831987302E-2</v>
      </c>
      <c r="AH10" s="17"/>
      <c r="AI10" s="17">
        <v>4.5177313553124702E-2</v>
      </c>
      <c r="AJ10" s="17">
        <v>3.0427612720054498E-2</v>
      </c>
      <c r="AK10" s="17"/>
      <c r="AL10" s="17">
        <v>6.0524455768643903E-2</v>
      </c>
      <c r="AM10" s="17">
        <v>3.3072026323868201E-2</v>
      </c>
      <c r="AN10" s="17"/>
      <c r="AO10" s="17">
        <v>3.6577464945680802E-2</v>
      </c>
      <c r="AP10" s="17">
        <v>3.4583872806473799E-2</v>
      </c>
    </row>
    <row r="11" spans="2:42" ht="29" x14ac:dyDescent="0.35">
      <c r="B11" s="18" t="s">
        <v>214</v>
      </c>
      <c r="C11" s="17">
        <v>0.34325841170119598</v>
      </c>
      <c r="D11" s="17">
        <v>0.28716837630074699</v>
      </c>
      <c r="E11" s="17">
        <v>0.39792705750417201</v>
      </c>
      <c r="F11" s="17"/>
      <c r="G11" s="17">
        <v>0.25166919874398502</v>
      </c>
      <c r="H11" s="17">
        <v>0.35318742944842602</v>
      </c>
      <c r="I11" s="17">
        <v>0.36265168165031098</v>
      </c>
      <c r="J11" s="17">
        <v>0.37197315670381698</v>
      </c>
      <c r="K11" s="17">
        <v>0.38973390541983199</v>
      </c>
      <c r="L11" s="17">
        <v>0.32611583971982999</v>
      </c>
      <c r="M11" s="17"/>
      <c r="N11" s="17">
        <v>0.38685790275744197</v>
      </c>
      <c r="O11" s="17">
        <v>0.36467073457008797</v>
      </c>
      <c r="P11" s="17">
        <v>0.29342220778438799</v>
      </c>
      <c r="Q11" s="17">
        <v>0.31551663326545698</v>
      </c>
      <c r="R11" s="17"/>
      <c r="S11" s="17">
        <v>0.35870538158923199</v>
      </c>
      <c r="T11" s="17">
        <v>0.33662667062566298</v>
      </c>
      <c r="U11" s="17">
        <v>0.36879186172760398</v>
      </c>
      <c r="V11" s="17">
        <v>0.33310945961765798</v>
      </c>
      <c r="W11" s="17">
        <v>0.35696128963094698</v>
      </c>
      <c r="X11" s="17">
        <v>0.33504587625853499</v>
      </c>
      <c r="Y11" s="17">
        <v>0.31245659859503599</v>
      </c>
      <c r="Z11" s="17">
        <v>0.29135408376017602</v>
      </c>
      <c r="AA11" s="17">
        <v>0.31838654008695</v>
      </c>
      <c r="AB11" s="17">
        <v>0.37088084960739498</v>
      </c>
      <c r="AC11" s="17">
        <v>0.36879798017911197</v>
      </c>
      <c r="AD11" s="17">
        <v>0.37201753066176702</v>
      </c>
      <c r="AE11" s="17"/>
      <c r="AF11" s="17">
        <v>0.35556042156879902</v>
      </c>
      <c r="AG11" s="17">
        <v>0.32894529599690497</v>
      </c>
      <c r="AH11" s="17"/>
      <c r="AI11" s="17">
        <v>0.36491678191021198</v>
      </c>
      <c r="AJ11" s="17">
        <v>0.33349412582931898</v>
      </c>
      <c r="AK11" s="17"/>
      <c r="AL11" s="17">
        <v>0.34100339816875302</v>
      </c>
      <c r="AM11" s="17">
        <v>0.34342978263132601</v>
      </c>
      <c r="AN11" s="17"/>
      <c r="AO11" s="17">
        <v>0.35518503369284299</v>
      </c>
      <c r="AP11" s="17">
        <v>0.34000697374849798</v>
      </c>
    </row>
    <row r="12" spans="2:42" x14ac:dyDescent="0.35">
      <c r="B12" s="18" t="s">
        <v>215</v>
      </c>
      <c r="C12" s="17">
        <v>0.132005245589535</v>
      </c>
      <c r="D12" s="17">
        <v>0.10666440777956</v>
      </c>
      <c r="E12" s="17">
        <v>0.157091760491328</v>
      </c>
      <c r="F12" s="17"/>
      <c r="G12" s="17">
        <v>9.0935047377739497E-2</v>
      </c>
      <c r="H12" s="17">
        <v>0.13432270765159701</v>
      </c>
      <c r="I12" s="17">
        <v>0.15044318115354799</v>
      </c>
      <c r="J12" s="17">
        <v>0.14516196178789401</v>
      </c>
      <c r="K12" s="17">
        <v>0.107771839851401</v>
      </c>
      <c r="L12" s="17">
        <v>0.14814743360576699</v>
      </c>
      <c r="M12" s="17"/>
      <c r="N12" s="17">
        <v>0.109453944826159</v>
      </c>
      <c r="O12" s="17">
        <v>0.12686588615025499</v>
      </c>
      <c r="P12" s="17">
        <v>0.1467313542351</v>
      </c>
      <c r="Q12" s="17">
        <v>0.14924823920182101</v>
      </c>
      <c r="R12" s="17"/>
      <c r="S12" s="17">
        <v>0.13343082612405499</v>
      </c>
      <c r="T12" s="17">
        <v>0.15580537542211401</v>
      </c>
      <c r="U12" s="17">
        <v>0.13616774399748999</v>
      </c>
      <c r="V12" s="17">
        <v>0.119195049380104</v>
      </c>
      <c r="W12" s="17">
        <v>0.109469566883828</v>
      </c>
      <c r="X12" s="17">
        <v>0.122880274521335</v>
      </c>
      <c r="Y12" s="17">
        <v>0.157921362093665</v>
      </c>
      <c r="Z12" s="17">
        <v>0.13257660907135299</v>
      </c>
      <c r="AA12" s="17">
        <v>0.113402330539945</v>
      </c>
      <c r="AB12" s="17">
        <v>0.13959151268879499</v>
      </c>
      <c r="AC12" s="17">
        <v>0.14606344170928401</v>
      </c>
      <c r="AD12" s="17">
        <v>8.1663219292566397E-2</v>
      </c>
      <c r="AE12" s="17"/>
      <c r="AF12" s="17">
        <v>0.14027632303708301</v>
      </c>
      <c r="AG12" s="17">
        <v>0.120485558541343</v>
      </c>
      <c r="AH12" s="17"/>
      <c r="AI12" s="17">
        <v>0.10851193634914</v>
      </c>
      <c r="AJ12" s="17">
        <v>0.142596780653616</v>
      </c>
      <c r="AK12" s="17"/>
      <c r="AL12" s="17">
        <v>0.128924466604419</v>
      </c>
      <c r="AM12" s="17">
        <v>0.13223937099614899</v>
      </c>
      <c r="AN12" s="17"/>
      <c r="AO12" s="17">
        <v>0.125605710595936</v>
      </c>
      <c r="AP12" s="17">
        <v>0.133749888035014</v>
      </c>
    </row>
    <row r="13" spans="2:42" x14ac:dyDescent="0.35">
      <c r="B13" s="18" t="s">
        <v>216</v>
      </c>
      <c r="C13" s="17">
        <v>3.2447060712572001E-2</v>
      </c>
      <c r="D13" s="17">
        <v>2.3917636126260799E-2</v>
      </c>
      <c r="E13" s="17">
        <v>4.1009610880558198E-2</v>
      </c>
      <c r="F13" s="17"/>
      <c r="G13" s="17">
        <v>5.1402192272370098E-2</v>
      </c>
      <c r="H13" s="17">
        <v>2.67723241593977E-2</v>
      </c>
      <c r="I13" s="17">
        <v>1.35636038908748E-2</v>
      </c>
      <c r="J13" s="17">
        <v>1.8530919423420299E-2</v>
      </c>
      <c r="K13" s="17">
        <v>3.5527778971051298E-2</v>
      </c>
      <c r="L13" s="17">
        <v>4.9020932612446999E-2</v>
      </c>
      <c r="M13" s="17"/>
      <c r="N13" s="17">
        <v>3.06477684864511E-2</v>
      </c>
      <c r="O13" s="17">
        <v>2.7106235586523302E-2</v>
      </c>
      <c r="P13" s="17">
        <v>4.5234849306283402E-2</v>
      </c>
      <c r="Q13" s="17">
        <v>2.91170068614066E-2</v>
      </c>
      <c r="R13" s="17"/>
      <c r="S13" s="17">
        <v>4.9209315213049103E-2</v>
      </c>
      <c r="T13" s="17">
        <v>3.3531286587257E-2</v>
      </c>
      <c r="U13" s="17">
        <v>8.4611286608989606E-3</v>
      </c>
      <c r="V13" s="17">
        <v>1.7965910692914901E-2</v>
      </c>
      <c r="W13" s="17">
        <v>1.74750789059713E-2</v>
      </c>
      <c r="X13" s="17">
        <v>3.6875474401671597E-2</v>
      </c>
      <c r="Y13" s="17">
        <v>3.8937914447840102E-2</v>
      </c>
      <c r="Z13" s="17">
        <v>6.6682264523922697E-3</v>
      </c>
      <c r="AA13" s="17">
        <v>3.6173879884507501E-2</v>
      </c>
      <c r="AB13" s="17">
        <v>4.1851752079109003E-2</v>
      </c>
      <c r="AC13" s="17">
        <v>4.7486710138247901E-2</v>
      </c>
      <c r="AD13" s="17">
        <v>2.8823092353628801E-2</v>
      </c>
      <c r="AE13" s="17"/>
      <c r="AF13" s="17">
        <v>2.95224771291497E-2</v>
      </c>
      <c r="AG13" s="17">
        <v>3.6681757091985297E-2</v>
      </c>
      <c r="AH13" s="17"/>
      <c r="AI13" s="17">
        <v>2.18555349409978E-2</v>
      </c>
      <c r="AJ13" s="17">
        <v>3.7222059221460498E-2</v>
      </c>
      <c r="AK13" s="17"/>
      <c r="AL13" s="17">
        <v>2.4507771075415598E-2</v>
      </c>
      <c r="AM13" s="17">
        <v>3.3050411171499802E-2</v>
      </c>
      <c r="AN13" s="17"/>
      <c r="AO13" s="17">
        <v>1.9826436729191901E-2</v>
      </c>
      <c r="AP13" s="17">
        <v>3.58876976200748E-2</v>
      </c>
    </row>
    <row r="14" spans="2:42" ht="29" x14ac:dyDescent="0.35">
      <c r="B14" s="18" t="s">
        <v>217</v>
      </c>
      <c r="C14" s="17">
        <v>0.18562855004350901</v>
      </c>
      <c r="D14" s="17">
        <v>0.15700852625023601</v>
      </c>
      <c r="E14" s="17">
        <v>0.21209501808437001</v>
      </c>
      <c r="F14" s="17"/>
      <c r="G14" s="17">
        <v>0.27775147983364701</v>
      </c>
      <c r="H14" s="17">
        <v>0.18848671853385901</v>
      </c>
      <c r="I14" s="17">
        <v>0.13378796615434799</v>
      </c>
      <c r="J14" s="17">
        <v>0.196605807882927</v>
      </c>
      <c r="K14" s="17">
        <v>0.180945472300997</v>
      </c>
      <c r="L14" s="17">
        <v>0.15809086513756801</v>
      </c>
      <c r="M14" s="17"/>
      <c r="N14" s="17">
        <v>0.16834721432976699</v>
      </c>
      <c r="O14" s="17">
        <v>0.17660396705738499</v>
      </c>
      <c r="P14" s="17">
        <v>0.18915736720776499</v>
      </c>
      <c r="Q14" s="17">
        <v>0.21303561437197199</v>
      </c>
      <c r="R14" s="17"/>
      <c r="S14" s="17">
        <v>0.12416590502573301</v>
      </c>
      <c r="T14" s="17">
        <v>0.16250449502318501</v>
      </c>
      <c r="U14" s="17">
        <v>0.18764015692446001</v>
      </c>
      <c r="V14" s="17">
        <v>0.21923224528177701</v>
      </c>
      <c r="W14" s="17">
        <v>0.19685692896376999</v>
      </c>
      <c r="X14" s="17">
        <v>0.19113088548343199</v>
      </c>
      <c r="Y14" s="17">
        <v>0.19951369980547901</v>
      </c>
      <c r="Z14" s="17">
        <v>0.27737841634903698</v>
      </c>
      <c r="AA14" s="17">
        <v>0.212638291985598</v>
      </c>
      <c r="AB14" s="17">
        <v>0.166709757969702</v>
      </c>
      <c r="AC14" s="17">
        <v>0.211084990063235</v>
      </c>
      <c r="AD14" s="17">
        <v>0.17983530765181699</v>
      </c>
      <c r="AE14" s="17"/>
      <c r="AF14" s="17">
        <v>0.166358559647073</v>
      </c>
      <c r="AG14" s="17">
        <v>0.211684630226605</v>
      </c>
      <c r="AH14" s="17"/>
      <c r="AI14" s="17">
        <v>0.16139873785328601</v>
      </c>
      <c r="AJ14" s="17">
        <v>0.196552124188933</v>
      </c>
      <c r="AK14" s="17"/>
      <c r="AL14" s="17">
        <v>0.21103727952533399</v>
      </c>
      <c r="AM14" s="17">
        <v>0.183697600387524</v>
      </c>
      <c r="AN14" s="17"/>
      <c r="AO14" s="17">
        <v>0.16793961355237799</v>
      </c>
      <c r="AP14" s="17">
        <v>0.190450911269547</v>
      </c>
    </row>
    <row r="15" spans="2:42" ht="29" x14ac:dyDescent="0.35">
      <c r="B15" s="18" t="s">
        <v>218</v>
      </c>
      <c r="C15" s="17">
        <v>3.5689482131702602E-2</v>
      </c>
      <c r="D15" s="17">
        <v>2.9121449373052801E-2</v>
      </c>
      <c r="E15" s="17">
        <v>4.2360627294599697E-2</v>
      </c>
      <c r="F15" s="17"/>
      <c r="G15" s="17">
        <v>3.8240315857913702E-2</v>
      </c>
      <c r="H15" s="17">
        <v>3.1059627479716499E-2</v>
      </c>
      <c r="I15" s="17">
        <v>3.6211202832714201E-2</v>
      </c>
      <c r="J15" s="17">
        <v>3.3671604566168599E-2</v>
      </c>
      <c r="K15" s="17">
        <v>3.5363245603004703E-2</v>
      </c>
      <c r="L15" s="17">
        <v>3.9200927429154098E-2</v>
      </c>
      <c r="M15" s="17"/>
      <c r="N15" s="17">
        <v>2.66293023436277E-2</v>
      </c>
      <c r="O15" s="17">
        <v>3.3334809221368403E-2</v>
      </c>
      <c r="P15" s="17">
        <v>3.3942327352078402E-2</v>
      </c>
      <c r="Q15" s="17">
        <v>4.60183431087988E-2</v>
      </c>
      <c r="R15" s="17"/>
      <c r="S15" s="17">
        <v>4.4727995907079598E-2</v>
      </c>
      <c r="T15" s="17">
        <v>2.7815903354276899E-2</v>
      </c>
      <c r="U15" s="17">
        <v>2.48101866258503E-2</v>
      </c>
      <c r="V15" s="17">
        <v>4.1270667937636001E-2</v>
      </c>
      <c r="W15" s="17">
        <v>4.08953488260426E-2</v>
      </c>
      <c r="X15" s="17">
        <v>2.6326540659523601E-2</v>
      </c>
      <c r="Y15" s="17">
        <v>5.9044988057626598E-2</v>
      </c>
      <c r="Z15" s="17">
        <v>4.2959298366754398E-2</v>
      </c>
      <c r="AA15" s="17">
        <v>3.6880407598046699E-2</v>
      </c>
      <c r="AB15" s="17">
        <v>2.7756044240621201E-2</v>
      </c>
      <c r="AC15" s="17">
        <v>2.2737317827967299E-2</v>
      </c>
      <c r="AD15" s="17">
        <v>2.4791393248639101E-2</v>
      </c>
      <c r="AE15" s="17"/>
      <c r="AF15" s="17">
        <v>3.2971575124455199E-2</v>
      </c>
      <c r="AG15" s="17">
        <v>3.7846959685694799E-2</v>
      </c>
      <c r="AH15" s="17"/>
      <c r="AI15" s="17">
        <v>1.5261391999504201E-2</v>
      </c>
      <c r="AJ15" s="17">
        <v>4.48991184036059E-2</v>
      </c>
      <c r="AK15" s="17"/>
      <c r="AL15" s="17">
        <v>1.3142469760800199E-2</v>
      </c>
      <c r="AM15" s="17">
        <v>3.7402954102515998E-2</v>
      </c>
      <c r="AN15" s="17"/>
      <c r="AO15" s="17">
        <v>2.2745819708533802E-2</v>
      </c>
      <c r="AP15" s="17">
        <v>3.9218185840018398E-2</v>
      </c>
    </row>
    <row r="16" spans="2:42" x14ac:dyDescent="0.35">
      <c r="B16" s="18" t="s">
        <v>75</v>
      </c>
      <c r="C16" s="19">
        <v>6.6391150843267799E-2</v>
      </c>
      <c r="D16" s="19">
        <v>6.9882999823129205E-2</v>
      </c>
      <c r="E16" s="19">
        <v>6.3463393311473701E-2</v>
      </c>
      <c r="F16" s="19"/>
      <c r="G16" s="19">
        <v>5.2689645136402598E-2</v>
      </c>
      <c r="H16" s="19">
        <v>4.7982474558096601E-2</v>
      </c>
      <c r="I16" s="19">
        <v>6.9179326074619393E-2</v>
      </c>
      <c r="J16" s="19">
        <v>5.3599616664177299E-2</v>
      </c>
      <c r="K16" s="19">
        <v>7.4386754655849902E-2</v>
      </c>
      <c r="L16" s="19">
        <v>9.3365128751984106E-2</v>
      </c>
      <c r="M16" s="19"/>
      <c r="N16" s="19">
        <v>5.5034071980368901E-2</v>
      </c>
      <c r="O16" s="19">
        <v>6.8839742407366095E-2</v>
      </c>
      <c r="P16" s="19">
        <v>6.6567490607489496E-2</v>
      </c>
      <c r="Q16" s="19">
        <v>7.5523725248235099E-2</v>
      </c>
      <c r="R16" s="19"/>
      <c r="S16" s="19">
        <v>4.7487373146689202E-2</v>
      </c>
      <c r="T16" s="19">
        <v>8.6795126903220499E-2</v>
      </c>
      <c r="U16" s="19">
        <v>7.1618995362410898E-2</v>
      </c>
      <c r="V16" s="19">
        <v>6.6195743826883494E-2</v>
      </c>
      <c r="W16" s="19">
        <v>5.6836186967153701E-2</v>
      </c>
      <c r="X16" s="19">
        <v>6.4627168698513496E-2</v>
      </c>
      <c r="Y16" s="19">
        <v>6.1363087023095099E-2</v>
      </c>
      <c r="Z16" s="19">
        <v>8.0877182181926896E-2</v>
      </c>
      <c r="AA16" s="19">
        <v>7.0734843291485799E-2</v>
      </c>
      <c r="AB16" s="19">
        <v>6.75920424756353E-2</v>
      </c>
      <c r="AC16" s="19">
        <v>6.3906490209711203E-2</v>
      </c>
      <c r="AD16" s="19">
        <v>5.9180254225390798E-2</v>
      </c>
      <c r="AE16" s="19"/>
      <c r="AF16" s="19">
        <v>5.7856413671527801E-2</v>
      </c>
      <c r="AG16" s="19">
        <v>7.6861994579527096E-2</v>
      </c>
      <c r="AH16" s="19"/>
      <c r="AI16" s="19">
        <v>4.7468277363613497E-2</v>
      </c>
      <c r="AJ16" s="19">
        <v>7.4922187315060895E-2</v>
      </c>
      <c r="AK16" s="19"/>
      <c r="AL16" s="19">
        <v>5.1455276664540799E-2</v>
      </c>
      <c r="AM16" s="19">
        <v>6.7526210395453604E-2</v>
      </c>
      <c r="AN16" s="19"/>
      <c r="AO16" s="19">
        <v>6.6046068329166194E-2</v>
      </c>
      <c r="AP16" s="19">
        <v>6.6485227303806904E-2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222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8.3223136052868296E-2</v>
      </c>
      <c r="D9" s="17">
        <v>0.14549248042464399</v>
      </c>
      <c r="E9" s="17">
        <v>2.1795586540993901E-2</v>
      </c>
      <c r="F9" s="17"/>
      <c r="G9" s="17">
        <v>0.143108358195527</v>
      </c>
      <c r="H9" s="17">
        <v>8.1846392376497698E-2</v>
      </c>
      <c r="I9" s="17">
        <v>9.6729213530435301E-2</v>
      </c>
      <c r="J9" s="17">
        <v>5.5845464427501899E-2</v>
      </c>
      <c r="K9" s="17">
        <v>7.3494208863032096E-2</v>
      </c>
      <c r="L9" s="17">
        <v>6.2052034027775801E-2</v>
      </c>
      <c r="M9" s="17"/>
      <c r="N9" s="17">
        <v>0.105450577423607</v>
      </c>
      <c r="O9" s="17">
        <v>7.4495518930079996E-2</v>
      </c>
      <c r="P9" s="17">
        <v>8.5672076326981303E-2</v>
      </c>
      <c r="Q9" s="17">
        <v>6.7237158730158703E-2</v>
      </c>
      <c r="R9" s="17"/>
      <c r="S9" s="17">
        <v>0.124613387072392</v>
      </c>
      <c r="T9" s="17">
        <v>7.7096594528209106E-2</v>
      </c>
      <c r="U9" s="17">
        <v>6.9017919107141099E-2</v>
      </c>
      <c r="V9" s="17">
        <v>5.6212674691372401E-2</v>
      </c>
      <c r="W9" s="17">
        <v>8.0462485594672201E-2</v>
      </c>
      <c r="X9" s="17">
        <v>0.116867211629386</v>
      </c>
      <c r="Y9" s="17">
        <v>7.3721253233254305E-2</v>
      </c>
      <c r="Z9" s="17">
        <v>6.8725781165078603E-2</v>
      </c>
      <c r="AA9" s="17">
        <v>5.8878317147502301E-2</v>
      </c>
      <c r="AB9" s="17">
        <v>6.7424204096586907E-2</v>
      </c>
      <c r="AC9" s="17">
        <v>0.104315155698854</v>
      </c>
      <c r="AD9" s="17">
        <v>8.7481220984435906E-2</v>
      </c>
      <c r="AE9" s="17"/>
      <c r="AF9" s="17">
        <v>8.5801954111503806E-2</v>
      </c>
      <c r="AG9" s="17">
        <v>8.04791953625279E-2</v>
      </c>
      <c r="AH9" s="17"/>
      <c r="AI9" s="17">
        <v>0.116184557691066</v>
      </c>
      <c r="AJ9" s="17">
        <v>6.8363073152804196E-2</v>
      </c>
      <c r="AK9" s="17"/>
      <c r="AL9" s="17">
        <v>8.5202606201313799E-2</v>
      </c>
      <c r="AM9" s="17">
        <v>8.3072705185992093E-2</v>
      </c>
      <c r="AN9" s="17"/>
      <c r="AO9" s="17">
        <v>7.9069313464637705E-2</v>
      </c>
      <c r="AP9" s="17">
        <v>8.4355551955846306E-2</v>
      </c>
    </row>
    <row r="10" spans="2:42" x14ac:dyDescent="0.35">
      <c r="B10" s="18" t="s">
        <v>213</v>
      </c>
      <c r="C10" s="17">
        <v>3.68337470581519E-2</v>
      </c>
      <c r="D10" s="17">
        <v>5.19667708520428E-2</v>
      </c>
      <c r="E10" s="17">
        <v>2.2326378217103399E-2</v>
      </c>
      <c r="F10" s="17"/>
      <c r="G10" s="17">
        <v>4.5829343719055803E-2</v>
      </c>
      <c r="H10" s="17">
        <v>4.3564961328615898E-2</v>
      </c>
      <c r="I10" s="17">
        <v>2.77765180620476E-2</v>
      </c>
      <c r="J10" s="17">
        <v>3.8976235800637499E-2</v>
      </c>
      <c r="K10" s="17">
        <v>2.8126005465334E-2</v>
      </c>
      <c r="L10" s="17">
        <v>3.6790378055490597E-2</v>
      </c>
      <c r="M10" s="17"/>
      <c r="N10" s="17">
        <v>3.26474955340064E-2</v>
      </c>
      <c r="O10" s="17">
        <v>4.0844437335189603E-2</v>
      </c>
      <c r="P10" s="17">
        <v>4.8447136903943797E-2</v>
      </c>
      <c r="Q10" s="17">
        <v>2.5947057175449598E-2</v>
      </c>
      <c r="R10" s="17"/>
      <c r="S10" s="17">
        <v>4.9775905411061999E-2</v>
      </c>
      <c r="T10" s="17">
        <v>4.3085929042589503E-2</v>
      </c>
      <c r="U10" s="17">
        <v>1.31292202375337E-2</v>
      </c>
      <c r="V10" s="17">
        <v>4.1953357464404498E-2</v>
      </c>
      <c r="W10" s="17">
        <v>4.42016839230377E-2</v>
      </c>
      <c r="X10" s="17">
        <v>2.9190828799614099E-2</v>
      </c>
      <c r="Y10" s="17">
        <v>3.89434315814483E-2</v>
      </c>
      <c r="Z10" s="17">
        <v>4.7516001495295501E-2</v>
      </c>
      <c r="AA10" s="17">
        <v>2.6799319894354801E-2</v>
      </c>
      <c r="AB10" s="17">
        <v>2.65991615035964E-2</v>
      </c>
      <c r="AC10" s="17">
        <v>1.4432043638610699E-2</v>
      </c>
      <c r="AD10" s="17">
        <v>8.8093751351836502E-2</v>
      </c>
      <c r="AE10" s="17"/>
      <c r="AF10" s="17">
        <v>4.1105575664071498E-2</v>
      </c>
      <c r="AG10" s="17">
        <v>3.1393980384961502E-2</v>
      </c>
      <c r="AH10" s="17"/>
      <c r="AI10" s="17">
        <v>3.8335069119064799E-2</v>
      </c>
      <c r="AJ10" s="17">
        <v>3.6156903064488599E-2</v>
      </c>
      <c r="AK10" s="17"/>
      <c r="AL10" s="17">
        <v>3.2560196069824299E-2</v>
      </c>
      <c r="AM10" s="17">
        <v>3.7158517795573102E-2</v>
      </c>
      <c r="AN10" s="17"/>
      <c r="AO10" s="17">
        <v>3.7941673962863298E-2</v>
      </c>
      <c r="AP10" s="17">
        <v>3.6531703814950599E-2</v>
      </c>
    </row>
    <row r="11" spans="2:42" ht="29" x14ac:dyDescent="0.35">
      <c r="B11" s="18" t="s">
        <v>214</v>
      </c>
      <c r="C11" s="17">
        <v>0.15659622553659899</v>
      </c>
      <c r="D11" s="17">
        <v>0.13277763661931799</v>
      </c>
      <c r="E11" s="17">
        <v>0.179798477419846</v>
      </c>
      <c r="F11" s="17"/>
      <c r="G11" s="17">
        <v>0.160137990170826</v>
      </c>
      <c r="H11" s="17">
        <v>0.193486613723863</v>
      </c>
      <c r="I11" s="17">
        <v>0.148601396896618</v>
      </c>
      <c r="J11" s="17">
        <v>0.16803707881439001</v>
      </c>
      <c r="K11" s="17">
        <v>0.162394405656303</v>
      </c>
      <c r="L11" s="17">
        <v>0.117394448015377</v>
      </c>
      <c r="M11" s="17"/>
      <c r="N11" s="17">
        <v>0.16598902446612501</v>
      </c>
      <c r="O11" s="17">
        <v>0.15673766323798199</v>
      </c>
      <c r="P11" s="17">
        <v>0.134005524616477</v>
      </c>
      <c r="Q11" s="17">
        <v>0.16706395798618601</v>
      </c>
      <c r="R11" s="17"/>
      <c r="S11" s="17">
        <v>0.18755774809440501</v>
      </c>
      <c r="T11" s="17">
        <v>0.139445951895009</v>
      </c>
      <c r="U11" s="17">
        <v>0.167161916560357</v>
      </c>
      <c r="V11" s="17">
        <v>0.147455406665011</v>
      </c>
      <c r="W11" s="17">
        <v>0.14882416136044799</v>
      </c>
      <c r="X11" s="17">
        <v>0.156720039093873</v>
      </c>
      <c r="Y11" s="17">
        <v>0.131600299209714</v>
      </c>
      <c r="Z11" s="17">
        <v>0.12196648442888799</v>
      </c>
      <c r="AA11" s="17">
        <v>0.191182732636928</v>
      </c>
      <c r="AB11" s="17">
        <v>0.15184663628605</v>
      </c>
      <c r="AC11" s="17">
        <v>0.13480386698761301</v>
      </c>
      <c r="AD11" s="17">
        <v>0.13987319419281</v>
      </c>
      <c r="AE11" s="17"/>
      <c r="AF11" s="17">
        <v>0.16152569128919</v>
      </c>
      <c r="AG11" s="17">
        <v>0.15132910998714</v>
      </c>
      <c r="AH11" s="17"/>
      <c r="AI11" s="17">
        <v>0.17354482236743801</v>
      </c>
      <c r="AJ11" s="17">
        <v>0.14895525611062599</v>
      </c>
      <c r="AK11" s="17"/>
      <c r="AL11" s="17">
        <v>0.15153645550014899</v>
      </c>
      <c r="AM11" s="17">
        <v>0.15698074540085499</v>
      </c>
      <c r="AN11" s="17"/>
      <c r="AO11" s="17">
        <v>0.175091579113372</v>
      </c>
      <c r="AP11" s="17">
        <v>0.15155401873150301</v>
      </c>
    </row>
    <row r="12" spans="2:42" x14ac:dyDescent="0.35">
      <c r="B12" s="18" t="s">
        <v>215</v>
      </c>
      <c r="C12" s="17">
        <v>0.113244435072927</v>
      </c>
      <c r="D12" s="17">
        <v>0.119367958705331</v>
      </c>
      <c r="E12" s="17">
        <v>0.107324053905406</v>
      </c>
      <c r="F12" s="17"/>
      <c r="G12" s="17">
        <v>0.11605297883886</v>
      </c>
      <c r="H12" s="17">
        <v>0.14100481146615401</v>
      </c>
      <c r="I12" s="17">
        <v>0.121255968745713</v>
      </c>
      <c r="J12" s="17">
        <v>0.13382373921558799</v>
      </c>
      <c r="K12" s="17">
        <v>8.1126289922099595E-2</v>
      </c>
      <c r="L12" s="17">
        <v>8.6978516075389298E-2</v>
      </c>
      <c r="M12" s="17"/>
      <c r="N12" s="17">
        <v>0.113609089277349</v>
      </c>
      <c r="O12" s="17">
        <v>9.8076057473720599E-2</v>
      </c>
      <c r="P12" s="17">
        <v>0.120613046112181</v>
      </c>
      <c r="Q12" s="17">
        <v>0.118189214344761</v>
      </c>
      <c r="R12" s="17"/>
      <c r="S12" s="17">
        <v>0.13699052889431601</v>
      </c>
      <c r="T12" s="17">
        <v>0.112068605353422</v>
      </c>
      <c r="U12" s="17">
        <v>0.10513372722783</v>
      </c>
      <c r="V12" s="17">
        <v>0.12677707392257201</v>
      </c>
      <c r="W12" s="17">
        <v>9.79490155900513E-2</v>
      </c>
      <c r="X12" s="17">
        <v>8.5595010392349305E-2</v>
      </c>
      <c r="Y12" s="17">
        <v>0.10292366062323199</v>
      </c>
      <c r="Z12" s="17">
        <v>0.13800475976308499</v>
      </c>
      <c r="AA12" s="17">
        <v>9.8334198842283102E-2</v>
      </c>
      <c r="AB12" s="17">
        <v>0.12762333214513599</v>
      </c>
      <c r="AC12" s="17">
        <v>0.11782000171903401</v>
      </c>
      <c r="AD12" s="17">
        <v>0.10589527001893299</v>
      </c>
      <c r="AE12" s="17"/>
      <c r="AF12" s="17">
        <v>0.109147091231135</v>
      </c>
      <c r="AG12" s="17">
        <v>0.11900834321230699</v>
      </c>
      <c r="AH12" s="17"/>
      <c r="AI12" s="17">
        <v>0.110934972194265</v>
      </c>
      <c r="AJ12" s="17">
        <v>0.11428561478959701</v>
      </c>
      <c r="AK12" s="17"/>
      <c r="AL12" s="17">
        <v>0.15226518108593601</v>
      </c>
      <c r="AM12" s="17">
        <v>0.110279033117509</v>
      </c>
      <c r="AN12" s="17"/>
      <c r="AO12" s="17">
        <v>0.117829609507603</v>
      </c>
      <c r="AP12" s="17">
        <v>0.111994423947641</v>
      </c>
    </row>
    <row r="13" spans="2:42" x14ac:dyDescent="0.35">
      <c r="B13" s="18" t="s">
        <v>216</v>
      </c>
      <c r="C13" s="17">
        <v>2.0463790170079502E-2</v>
      </c>
      <c r="D13" s="17">
        <v>2.0435866152157998E-2</v>
      </c>
      <c r="E13" s="17">
        <v>2.0639417982240098E-2</v>
      </c>
      <c r="F13" s="17"/>
      <c r="G13" s="17">
        <v>4.0539519512261202E-2</v>
      </c>
      <c r="H13" s="17">
        <v>2.6284428383215899E-2</v>
      </c>
      <c r="I13" s="17">
        <v>1.34633097225697E-2</v>
      </c>
      <c r="J13" s="17">
        <v>9.8602682918852401E-3</v>
      </c>
      <c r="K13" s="17">
        <v>1.0478418171531299E-2</v>
      </c>
      <c r="L13" s="17">
        <v>2.3289662583824401E-2</v>
      </c>
      <c r="M13" s="17"/>
      <c r="N13" s="17">
        <v>2.50168306828304E-2</v>
      </c>
      <c r="O13" s="17">
        <v>1.5672198484315902E-2</v>
      </c>
      <c r="P13" s="17">
        <v>2.90979159255398E-2</v>
      </c>
      <c r="Q13" s="17">
        <v>1.31981928513841E-2</v>
      </c>
      <c r="R13" s="17"/>
      <c r="S13" s="17">
        <v>3.0030028423003698E-2</v>
      </c>
      <c r="T13" s="17">
        <v>3.2239745627232003E-2</v>
      </c>
      <c r="U13" s="17">
        <v>1.23794086819238E-2</v>
      </c>
      <c r="V13" s="17">
        <v>6.5011889211582701E-3</v>
      </c>
      <c r="W13" s="17">
        <v>1.4742093195635599E-2</v>
      </c>
      <c r="X13" s="17">
        <v>1.9074797420999101E-2</v>
      </c>
      <c r="Y13" s="17">
        <v>2.98570453834269E-2</v>
      </c>
      <c r="Z13" s="17">
        <v>2.2050664683214798E-2</v>
      </c>
      <c r="AA13" s="17">
        <v>2.5905897568197101E-2</v>
      </c>
      <c r="AB13" s="17">
        <v>1.5094912737107001E-2</v>
      </c>
      <c r="AC13" s="17">
        <v>5.2986327125013003E-3</v>
      </c>
      <c r="AD13" s="17">
        <v>0</v>
      </c>
      <c r="AE13" s="17"/>
      <c r="AF13" s="17">
        <v>1.9455986812134399E-2</v>
      </c>
      <c r="AG13" s="17">
        <v>2.2005236477698999E-2</v>
      </c>
      <c r="AH13" s="17"/>
      <c r="AI13" s="17">
        <v>2.2739050413243402E-2</v>
      </c>
      <c r="AJ13" s="17">
        <v>1.94380300952091E-2</v>
      </c>
      <c r="AK13" s="17"/>
      <c r="AL13" s="17">
        <v>8.4591882644087305E-3</v>
      </c>
      <c r="AM13" s="17">
        <v>2.1376086156251198E-2</v>
      </c>
      <c r="AN13" s="17"/>
      <c r="AO13" s="17">
        <v>1.98957607717326E-2</v>
      </c>
      <c r="AP13" s="17">
        <v>2.0618646452547899E-2</v>
      </c>
    </row>
    <row r="14" spans="2:42" ht="29" x14ac:dyDescent="0.35">
      <c r="B14" s="18" t="s">
        <v>217</v>
      </c>
      <c r="C14" s="17">
        <v>0.30236721640236802</v>
      </c>
      <c r="D14" s="17">
        <v>0.232373647391479</v>
      </c>
      <c r="E14" s="17">
        <v>0.368831652168503</v>
      </c>
      <c r="F14" s="17"/>
      <c r="G14" s="17">
        <v>0.31873112815758498</v>
      </c>
      <c r="H14" s="17">
        <v>0.33207474044949098</v>
      </c>
      <c r="I14" s="17">
        <v>0.37192247656968203</v>
      </c>
      <c r="J14" s="17">
        <v>0.32953278974078898</v>
      </c>
      <c r="K14" s="17">
        <v>0.29143002660214901</v>
      </c>
      <c r="L14" s="17">
        <v>0.19575460804400799</v>
      </c>
      <c r="M14" s="17"/>
      <c r="N14" s="17">
        <v>0.32690487828314202</v>
      </c>
      <c r="O14" s="17">
        <v>0.32307962307193799</v>
      </c>
      <c r="P14" s="17">
        <v>0.26736196286291403</v>
      </c>
      <c r="Q14" s="17">
        <v>0.28793785429423502</v>
      </c>
      <c r="R14" s="17"/>
      <c r="S14" s="17">
        <v>0.204063467155539</v>
      </c>
      <c r="T14" s="17">
        <v>0.30362262671503898</v>
      </c>
      <c r="U14" s="17">
        <v>0.33271338000809902</v>
      </c>
      <c r="V14" s="17">
        <v>0.298990671589629</v>
      </c>
      <c r="W14" s="17">
        <v>0.35987407409408101</v>
      </c>
      <c r="X14" s="17">
        <v>0.272696885295731</v>
      </c>
      <c r="Y14" s="17">
        <v>0.30963901667195098</v>
      </c>
      <c r="Z14" s="17">
        <v>0.272467528399716</v>
      </c>
      <c r="AA14" s="17">
        <v>0.32235779619375998</v>
      </c>
      <c r="AB14" s="17">
        <v>0.32054082755986602</v>
      </c>
      <c r="AC14" s="17">
        <v>0.37053018255799902</v>
      </c>
      <c r="AD14" s="17">
        <v>0.41874247693972499</v>
      </c>
      <c r="AE14" s="17"/>
      <c r="AF14" s="17">
        <v>0.27951286307600298</v>
      </c>
      <c r="AG14" s="17">
        <v>0.33247718160745099</v>
      </c>
      <c r="AH14" s="17"/>
      <c r="AI14" s="17">
        <v>0.28805020537037501</v>
      </c>
      <c r="AJ14" s="17">
        <v>0.30882178279855099</v>
      </c>
      <c r="AK14" s="17"/>
      <c r="AL14" s="17">
        <v>0.27911830636250201</v>
      </c>
      <c r="AM14" s="17">
        <v>0.30413402945280499</v>
      </c>
      <c r="AN14" s="17"/>
      <c r="AO14" s="17">
        <v>0.29292408768859202</v>
      </c>
      <c r="AP14" s="17">
        <v>0.30494160394594</v>
      </c>
    </row>
    <row r="15" spans="2:42" ht="29" x14ac:dyDescent="0.35">
      <c r="B15" s="18" t="s">
        <v>218</v>
      </c>
      <c r="C15" s="17">
        <v>0.2004909365027</v>
      </c>
      <c r="D15" s="17">
        <v>0.19474678872502499</v>
      </c>
      <c r="E15" s="17">
        <v>0.20755255507238199</v>
      </c>
      <c r="F15" s="17"/>
      <c r="G15" s="17">
        <v>0.122043522496113</v>
      </c>
      <c r="H15" s="17">
        <v>0.12899048683179601</v>
      </c>
      <c r="I15" s="17">
        <v>0.15066318153745001</v>
      </c>
      <c r="J15" s="17">
        <v>0.17071811053503599</v>
      </c>
      <c r="K15" s="17">
        <v>0.27271440838475602</v>
      </c>
      <c r="L15" s="17">
        <v>0.32773745471086302</v>
      </c>
      <c r="M15" s="17"/>
      <c r="N15" s="17">
        <v>0.17020777282900601</v>
      </c>
      <c r="O15" s="17">
        <v>0.19993683489653799</v>
      </c>
      <c r="P15" s="17">
        <v>0.213238731621263</v>
      </c>
      <c r="Q15" s="17">
        <v>0.22130982629903501</v>
      </c>
      <c r="R15" s="17"/>
      <c r="S15" s="17">
        <v>0.20937665603547201</v>
      </c>
      <c r="T15" s="17">
        <v>0.19784683687166699</v>
      </c>
      <c r="U15" s="17">
        <v>0.209951823464328</v>
      </c>
      <c r="V15" s="17">
        <v>0.22301015929600199</v>
      </c>
      <c r="W15" s="17">
        <v>0.16418458823937901</v>
      </c>
      <c r="X15" s="17">
        <v>0.20432090018709501</v>
      </c>
      <c r="Y15" s="17">
        <v>0.232547486083866</v>
      </c>
      <c r="Z15" s="17">
        <v>0.21678855583808801</v>
      </c>
      <c r="AA15" s="17">
        <v>0.18418897358781799</v>
      </c>
      <c r="AB15" s="17">
        <v>0.21537095861847699</v>
      </c>
      <c r="AC15" s="17">
        <v>0.16958263902374199</v>
      </c>
      <c r="AD15" s="17">
        <v>0.109948759389576</v>
      </c>
      <c r="AE15" s="17"/>
      <c r="AF15" s="17">
        <v>0.21823292626412299</v>
      </c>
      <c r="AG15" s="17">
        <v>0.17528566716008401</v>
      </c>
      <c r="AH15" s="17"/>
      <c r="AI15" s="17">
        <v>0.175307442790197</v>
      </c>
      <c r="AJ15" s="17">
        <v>0.21184446077476901</v>
      </c>
      <c r="AK15" s="17"/>
      <c r="AL15" s="17">
        <v>0.20753055627235101</v>
      </c>
      <c r="AM15" s="17">
        <v>0.19995595692482701</v>
      </c>
      <c r="AN15" s="17"/>
      <c r="AO15" s="17">
        <v>0.19027534732089599</v>
      </c>
      <c r="AP15" s="17">
        <v>0.20327591236578699</v>
      </c>
    </row>
    <row r="16" spans="2:42" x14ac:dyDescent="0.35">
      <c r="B16" s="18" t="s">
        <v>75</v>
      </c>
      <c r="C16" s="19">
        <v>8.6780513204304896E-2</v>
      </c>
      <c r="D16" s="19">
        <v>0.102838851130003</v>
      </c>
      <c r="E16" s="19">
        <v>7.1731878693525306E-2</v>
      </c>
      <c r="F16" s="19"/>
      <c r="G16" s="19">
        <v>5.3557158909770801E-2</v>
      </c>
      <c r="H16" s="19">
        <v>5.2747565440366399E-2</v>
      </c>
      <c r="I16" s="19">
        <v>6.9587934935484694E-2</v>
      </c>
      <c r="J16" s="19">
        <v>9.3206313174172994E-2</v>
      </c>
      <c r="K16" s="19">
        <v>8.02362369347948E-2</v>
      </c>
      <c r="L16" s="19">
        <v>0.150002898487272</v>
      </c>
      <c r="M16" s="19"/>
      <c r="N16" s="19">
        <v>6.0174331503933497E-2</v>
      </c>
      <c r="O16" s="19">
        <v>9.1157666570234802E-2</v>
      </c>
      <c r="P16" s="19">
        <v>0.10156360563069999</v>
      </c>
      <c r="Q16" s="19">
        <v>9.9116738318790198E-2</v>
      </c>
      <c r="R16" s="19"/>
      <c r="S16" s="19">
        <v>5.75922789138111E-2</v>
      </c>
      <c r="T16" s="19">
        <v>9.4593709966831502E-2</v>
      </c>
      <c r="U16" s="19">
        <v>9.05126047127877E-2</v>
      </c>
      <c r="V16" s="19">
        <v>9.9099467449850404E-2</v>
      </c>
      <c r="W16" s="19">
        <v>8.9761898002695906E-2</v>
      </c>
      <c r="X16" s="19">
        <v>0.115534327180952</v>
      </c>
      <c r="Y16" s="19">
        <v>8.0767807213106904E-2</v>
      </c>
      <c r="Z16" s="19">
        <v>0.11248022422663401</v>
      </c>
      <c r="AA16" s="19">
        <v>9.2352764129156995E-2</v>
      </c>
      <c r="AB16" s="19">
        <v>7.5499967053180905E-2</v>
      </c>
      <c r="AC16" s="19">
        <v>8.3217477661646402E-2</v>
      </c>
      <c r="AD16" s="19">
        <v>4.9965327122683201E-2</v>
      </c>
      <c r="AE16" s="19"/>
      <c r="AF16" s="19">
        <v>8.5217911551838804E-2</v>
      </c>
      <c r="AG16" s="19">
        <v>8.8021285807829502E-2</v>
      </c>
      <c r="AH16" s="19"/>
      <c r="AI16" s="19">
        <v>7.4903880054351002E-2</v>
      </c>
      <c r="AJ16" s="19">
        <v>9.2134879213954607E-2</v>
      </c>
      <c r="AK16" s="19"/>
      <c r="AL16" s="19">
        <v>8.3327510243514202E-2</v>
      </c>
      <c r="AM16" s="19">
        <v>8.7042925966187498E-2</v>
      </c>
      <c r="AN16" s="19"/>
      <c r="AO16" s="19">
        <v>8.6972628170303601E-2</v>
      </c>
      <c r="AP16" s="19">
        <v>8.6728138785784101E-2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223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0.190731837108812</v>
      </c>
      <c r="D9" s="17">
        <v>0.31323723044760099</v>
      </c>
      <c r="E9" s="17">
        <v>7.1901851980824702E-2</v>
      </c>
      <c r="F9" s="17"/>
      <c r="G9" s="17">
        <v>0.22048494407418801</v>
      </c>
      <c r="H9" s="17">
        <v>0.20399049912734599</v>
      </c>
      <c r="I9" s="17">
        <v>0.225403744615947</v>
      </c>
      <c r="J9" s="17">
        <v>0.17156747121997301</v>
      </c>
      <c r="K9" s="17">
        <v>0.179334997219041</v>
      </c>
      <c r="L9" s="17">
        <v>0.154967909965776</v>
      </c>
      <c r="M9" s="17"/>
      <c r="N9" s="17">
        <v>0.21425125794250299</v>
      </c>
      <c r="O9" s="17">
        <v>0.18213940359073999</v>
      </c>
      <c r="P9" s="17">
        <v>0.231385937158476</v>
      </c>
      <c r="Q9" s="17">
        <v>0.141023020006944</v>
      </c>
      <c r="R9" s="17"/>
      <c r="S9" s="17">
        <v>0.24529145423367199</v>
      </c>
      <c r="T9" s="17">
        <v>0.15285035293672</v>
      </c>
      <c r="U9" s="17">
        <v>0.206740879578555</v>
      </c>
      <c r="V9" s="17">
        <v>0.17998700183851499</v>
      </c>
      <c r="W9" s="17">
        <v>0.17649686302787801</v>
      </c>
      <c r="X9" s="17">
        <v>0.18334308185755199</v>
      </c>
      <c r="Y9" s="17">
        <v>0.14718588477929301</v>
      </c>
      <c r="Z9" s="17">
        <v>0.17465775666347</v>
      </c>
      <c r="AA9" s="17">
        <v>0.222902804103428</v>
      </c>
      <c r="AB9" s="17">
        <v>0.16018283079720499</v>
      </c>
      <c r="AC9" s="17">
        <v>0.20655530034385</v>
      </c>
      <c r="AD9" s="17">
        <v>0.230519598681453</v>
      </c>
      <c r="AE9" s="17"/>
      <c r="AF9" s="17">
        <v>0.19412311707531399</v>
      </c>
      <c r="AG9" s="17">
        <v>0.18613723990633099</v>
      </c>
      <c r="AH9" s="17"/>
      <c r="AI9" s="17">
        <v>0.27874576786688099</v>
      </c>
      <c r="AJ9" s="17">
        <v>0.15105234265305401</v>
      </c>
      <c r="AK9" s="17"/>
      <c r="AL9" s="17">
        <v>0.20478157613373699</v>
      </c>
      <c r="AM9" s="17">
        <v>0.18966411986005099</v>
      </c>
      <c r="AN9" s="17"/>
      <c r="AO9" s="17">
        <v>0.20790418195136401</v>
      </c>
      <c r="AP9" s="17">
        <v>0.186050309196131</v>
      </c>
    </row>
    <row r="10" spans="2:42" x14ac:dyDescent="0.35">
      <c r="B10" s="18" t="s">
        <v>213</v>
      </c>
      <c r="C10" s="17">
        <v>3.4140464406837802E-2</v>
      </c>
      <c r="D10" s="17">
        <v>3.4188721444160602E-2</v>
      </c>
      <c r="E10" s="17">
        <v>3.43408743249312E-2</v>
      </c>
      <c r="F10" s="17"/>
      <c r="G10" s="17">
        <v>3.1615249356632701E-2</v>
      </c>
      <c r="H10" s="17">
        <v>4.1135587608819302E-2</v>
      </c>
      <c r="I10" s="17">
        <v>4.6199031929762401E-2</v>
      </c>
      <c r="J10" s="17">
        <v>2.45563218324426E-2</v>
      </c>
      <c r="K10" s="17">
        <v>2.16933282501224E-2</v>
      </c>
      <c r="L10" s="17">
        <v>3.6431503065540098E-2</v>
      </c>
      <c r="M10" s="17"/>
      <c r="N10" s="17">
        <v>3.6598751104824898E-2</v>
      </c>
      <c r="O10" s="17">
        <v>3.4691426424043603E-2</v>
      </c>
      <c r="P10" s="17">
        <v>2.8722981390844299E-2</v>
      </c>
      <c r="Q10" s="17">
        <v>3.6135840137306301E-2</v>
      </c>
      <c r="R10" s="17"/>
      <c r="S10" s="17">
        <v>6.1387411055192097E-2</v>
      </c>
      <c r="T10" s="17">
        <v>2.7322259067363401E-2</v>
      </c>
      <c r="U10" s="17">
        <v>1.1082367722378399E-2</v>
      </c>
      <c r="V10" s="17">
        <v>4.0320564834702602E-2</v>
      </c>
      <c r="W10" s="17">
        <v>3.7067561113493602E-2</v>
      </c>
      <c r="X10" s="17">
        <v>1.9221712839012299E-2</v>
      </c>
      <c r="Y10" s="17">
        <v>5.0244784279974898E-2</v>
      </c>
      <c r="Z10" s="17">
        <v>7.4985985161772198E-2</v>
      </c>
      <c r="AA10" s="17">
        <v>1.5999333163398601E-2</v>
      </c>
      <c r="AB10" s="17">
        <v>1.37764773284214E-2</v>
      </c>
      <c r="AC10" s="17">
        <v>2.78678700447011E-2</v>
      </c>
      <c r="AD10" s="17">
        <v>5.8406892693884098E-2</v>
      </c>
      <c r="AE10" s="17"/>
      <c r="AF10" s="17">
        <v>3.4927404804690802E-2</v>
      </c>
      <c r="AG10" s="17">
        <v>3.3380553243518303E-2</v>
      </c>
      <c r="AH10" s="17"/>
      <c r="AI10" s="17">
        <v>2.4678175846393102E-2</v>
      </c>
      <c r="AJ10" s="17">
        <v>3.8406366670708E-2</v>
      </c>
      <c r="AK10" s="17"/>
      <c r="AL10" s="17">
        <v>3.70534861023913E-2</v>
      </c>
      <c r="AM10" s="17">
        <v>3.3919087802984797E-2</v>
      </c>
      <c r="AN10" s="17"/>
      <c r="AO10" s="17">
        <v>2.7398864285172402E-2</v>
      </c>
      <c r="AP10" s="17">
        <v>3.5978360712501802E-2</v>
      </c>
    </row>
    <row r="11" spans="2:42" ht="29" x14ac:dyDescent="0.35">
      <c r="B11" s="18" t="s">
        <v>214</v>
      </c>
      <c r="C11" s="17">
        <v>0.41912781750503703</v>
      </c>
      <c r="D11" s="17">
        <v>0.34649010571454403</v>
      </c>
      <c r="E11" s="17">
        <v>0.48927484738418803</v>
      </c>
      <c r="F11" s="17"/>
      <c r="G11" s="17">
        <v>0.342828973365363</v>
      </c>
      <c r="H11" s="17">
        <v>0.43459371933963797</v>
      </c>
      <c r="I11" s="17">
        <v>0.39243260976382399</v>
      </c>
      <c r="J11" s="17">
        <v>0.47772347748194399</v>
      </c>
      <c r="K11" s="17">
        <v>0.45759681427987198</v>
      </c>
      <c r="L11" s="17">
        <v>0.40585468373674299</v>
      </c>
      <c r="M11" s="17"/>
      <c r="N11" s="17">
        <v>0.46223804398664797</v>
      </c>
      <c r="O11" s="17">
        <v>0.46723298062034302</v>
      </c>
      <c r="P11" s="17">
        <v>0.338619811916752</v>
      </c>
      <c r="Q11" s="17">
        <v>0.39110949651195398</v>
      </c>
      <c r="R11" s="17"/>
      <c r="S11" s="17">
        <v>0.39345098449583998</v>
      </c>
      <c r="T11" s="17">
        <v>0.42100594160370902</v>
      </c>
      <c r="U11" s="17">
        <v>0.446057562320889</v>
      </c>
      <c r="V11" s="17">
        <v>0.40697421680907903</v>
      </c>
      <c r="W11" s="17">
        <v>0.41405743244231902</v>
      </c>
      <c r="X11" s="17">
        <v>0.41787711602264399</v>
      </c>
      <c r="Y11" s="17">
        <v>0.44998600504453701</v>
      </c>
      <c r="Z11" s="17">
        <v>0.36491562509387598</v>
      </c>
      <c r="AA11" s="17">
        <v>0.443305026348979</v>
      </c>
      <c r="AB11" s="17">
        <v>0.44547097548757397</v>
      </c>
      <c r="AC11" s="17">
        <v>0.35749269608706602</v>
      </c>
      <c r="AD11" s="17">
        <v>0.435349752879365</v>
      </c>
      <c r="AE11" s="17"/>
      <c r="AF11" s="17">
        <v>0.433599218274341</v>
      </c>
      <c r="AG11" s="17">
        <v>0.40007646193212898</v>
      </c>
      <c r="AH11" s="17"/>
      <c r="AI11" s="17">
        <v>0.41356001315969698</v>
      </c>
      <c r="AJ11" s="17">
        <v>0.42163796174866702</v>
      </c>
      <c r="AK11" s="17"/>
      <c r="AL11" s="17">
        <v>0.40231828625539001</v>
      </c>
      <c r="AM11" s="17">
        <v>0.42040526660405603</v>
      </c>
      <c r="AN11" s="17"/>
      <c r="AO11" s="17">
        <v>0.42979827507021001</v>
      </c>
      <c r="AP11" s="17">
        <v>0.41621883533687898</v>
      </c>
    </row>
    <row r="12" spans="2:42" x14ac:dyDescent="0.35">
      <c r="B12" s="18" t="s">
        <v>215</v>
      </c>
      <c r="C12" s="17">
        <v>0.124566409315483</v>
      </c>
      <c r="D12" s="17">
        <v>0.105608343483162</v>
      </c>
      <c r="E12" s="17">
        <v>0.14397835379080601</v>
      </c>
      <c r="F12" s="17"/>
      <c r="G12" s="17">
        <v>9.9297438340519795E-2</v>
      </c>
      <c r="H12" s="17">
        <v>0.120178908981019</v>
      </c>
      <c r="I12" s="17">
        <v>0.145942216480901</v>
      </c>
      <c r="J12" s="17">
        <v>0.110120759345003</v>
      </c>
      <c r="K12" s="17">
        <v>0.11344440334307999</v>
      </c>
      <c r="L12" s="17">
        <v>0.14685386881017701</v>
      </c>
      <c r="M12" s="17"/>
      <c r="N12" s="17">
        <v>0.10399306078217201</v>
      </c>
      <c r="O12" s="17">
        <v>0.115358280897601</v>
      </c>
      <c r="P12" s="17">
        <v>0.13406412066229301</v>
      </c>
      <c r="Q12" s="17">
        <v>0.147106815851232</v>
      </c>
      <c r="R12" s="17"/>
      <c r="S12" s="17">
        <v>8.8958589259831605E-2</v>
      </c>
      <c r="T12" s="17">
        <v>0.13098631423330201</v>
      </c>
      <c r="U12" s="17">
        <v>9.9331300767681402E-2</v>
      </c>
      <c r="V12" s="17">
        <v>0.124676029988932</v>
      </c>
      <c r="W12" s="17">
        <v>0.163342525668177</v>
      </c>
      <c r="X12" s="17">
        <v>0.11271032075597399</v>
      </c>
      <c r="Y12" s="17">
        <v>0.13088325750134699</v>
      </c>
      <c r="Z12" s="17">
        <v>0.19393134636589099</v>
      </c>
      <c r="AA12" s="17">
        <v>0.11903143094995899</v>
      </c>
      <c r="AB12" s="17">
        <v>0.14628973394115</v>
      </c>
      <c r="AC12" s="17">
        <v>0.14262296432950899</v>
      </c>
      <c r="AD12" s="17">
        <v>9.0735773775817097E-2</v>
      </c>
      <c r="AE12" s="17"/>
      <c r="AF12" s="17">
        <v>0.13008205388779401</v>
      </c>
      <c r="AG12" s="17">
        <v>0.117455500114945</v>
      </c>
      <c r="AH12" s="17"/>
      <c r="AI12" s="17">
        <v>0.11178919127699199</v>
      </c>
      <c r="AJ12" s="17">
        <v>0.13032678779138501</v>
      </c>
      <c r="AK12" s="17"/>
      <c r="AL12" s="17">
        <v>0.156611876228444</v>
      </c>
      <c r="AM12" s="17">
        <v>0.12213109733517601</v>
      </c>
      <c r="AN12" s="17"/>
      <c r="AO12" s="17">
        <v>0.13728553775302399</v>
      </c>
      <c r="AP12" s="17">
        <v>0.121098918104977</v>
      </c>
    </row>
    <row r="13" spans="2:42" x14ac:dyDescent="0.35">
      <c r="B13" s="18" t="s">
        <v>216</v>
      </c>
      <c r="C13" s="17">
        <v>2.26796976604744E-2</v>
      </c>
      <c r="D13" s="17">
        <v>1.9942248422970901E-2</v>
      </c>
      <c r="E13" s="17">
        <v>2.4753704568823601E-2</v>
      </c>
      <c r="F13" s="17"/>
      <c r="G13" s="17">
        <v>3.7506273671688302E-2</v>
      </c>
      <c r="H13" s="17">
        <v>2.83452024923391E-2</v>
      </c>
      <c r="I13" s="17">
        <v>8.9046564753174004E-3</v>
      </c>
      <c r="J13" s="17">
        <v>2.62256694940112E-2</v>
      </c>
      <c r="K13" s="17">
        <v>1.1889230818176E-2</v>
      </c>
      <c r="L13" s="17">
        <v>2.3705068603469201E-2</v>
      </c>
      <c r="M13" s="17"/>
      <c r="N13" s="17">
        <v>2.77895829278876E-2</v>
      </c>
      <c r="O13" s="17">
        <v>1.4435917850058599E-2</v>
      </c>
      <c r="P13" s="17">
        <v>2.48153710146236E-2</v>
      </c>
      <c r="Q13" s="17">
        <v>2.2633159494400298E-2</v>
      </c>
      <c r="R13" s="17"/>
      <c r="S13" s="17">
        <v>4.2945499347687002E-2</v>
      </c>
      <c r="T13" s="17">
        <v>3.17666696770037E-2</v>
      </c>
      <c r="U13" s="17">
        <v>8.5191304217629403E-3</v>
      </c>
      <c r="V13" s="17">
        <v>1.32317762222505E-2</v>
      </c>
      <c r="W13" s="17">
        <v>2.28705166953291E-2</v>
      </c>
      <c r="X13" s="17">
        <v>2.9520414477863799E-2</v>
      </c>
      <c r="Y13" s="17">
        <v>1.6568629134390701E-2</v>
      </c>
      <c r="Z13" s="17">
        <v>9.5229704285361705E-3</v>
      </c>
      <c r="AA13" s="17">
        <v>6.5605302025745597E-3</v>
      </c>
      <c r="AB13" s="17">
        <v>3.2718406992141201E-2</v>
      </c>
      <c r="AC13" s="17">
        <v>1.41678428809302E-2</v>
      </c>
      <c r="AD13" s="17">
        <v>1.0869413067233E-2</v>
      </c>
      <c r="AE13" s="17"/>
      <c r="AF13" s="17">
        <v>1.6487302188310401E-2</v>
      </c>
      <c r="AG13" s="17">
        <v>3.1238623664689099E-2</v>
      </c>
      <c r="AH13" s="17"/>
      <c r="AI13" s="17">
        <v>1.49486149823518E-2</v>
      </c>
      <c r="AJ13" s="17">
        <v>2.6165116952868099E-2</v>
      </c>
      <c r="AK13" s="17"/>
      <c r="AL13" s="17">
        <v>1.3336795810069E-2</v>
      </c>
      <c r="AM13" s="17">
        <v>2.3389716361993801E-2</v>
      </c>
      <c r="AN13" s="17"/>
      <c r="AO13" s="17">
        <v>1.7986489830920001E-2</v>
      </c>
      <c r="AP13" s="17">
        <v>2.3959160870392699E-2</v>
      </c>
    </row>
    <row r="14" spans="2:42" ht="29" x14ac:dyDescent="0.35">
      <c r="B14" s="18" t="s">
        <v>217</v>
      </c>
      <c r="C14" s="17">
        <v>0.14382576472099901</v>
      </c>
      <c r="D14" s="17">
        <v>0.12085610318117999</v>
      </c>
      <c r="E14" s="17">
        <v>0.16522528548719301</v>
      </c>
      <c r="F14" s="17"/>
      <c r="G14" s="17">
        <v>0.19190104290157001</v>
      </c>
      <c r="H14" s="17">
        <v>0.12805445170955701</v>
      </c>
      <c r="I14" s="17">
        <v>0.12440184176294899</v>
      </c>
      <c r="J14" s="17">
        <v>0.13087642233757599</v>
      </c>
      <c r="K14" s="17">
        <v>0.14566141090326901</v>
      </c>
      <c r="L14" s="17">
        <v>0.14965786835368999</v>
      </c>
      <c r="M14" s="17"/>
      <c r="N14" s="17">
        <v>0.118299410910174</v>
      </c>
      <c r="O14" s="17">
        <v>0.124074992036895</v>
      </c>
      <c r="P14" s="17">
        <v>0.160572722484328</v>
      </c>
      <c r="Q14" s="17">
        <v>0.17908905009579401</v>
      </c>
      <c r="R14" s="17"/>
      <c r="S14" s="17">
        <v>0.120215553222889</v>
      </c>
      <c r="T14" s="17">
        <v>0.16437730824552499</v>
      </c>
      <c r="U14" s="17">
        <v>0.14317097367450499</v>
      </c>
      <c r="V14" s="17">
        <v>0.15918700006907399</v>
      </c>
      <c r="W14" s="17">
        <v>0.13387829121073699</v>
      </c>
      <c r="X14" s="17">
        <v>0.16911175592466701</v>
      </c>
      <c r="Y14" s="17">
        <v>0.107665176158755</v>
      </c>
      <c r="Z14" s="17">
        <v>0.120757395658342</v>
      </c>
      <c r="AA14" s="17">
        <v>0.13291325026146</v>
      </c>
      <c r="AB14" s="17">
        <v>0.132840908525621</v>
      </c>
      <c r="AC14" s="17">
        <v>0.215489619315861</v>
      </c>
      <c r="AD14" s="17">
        <v>0.149029547144753</v>
      </c>
      <c r="AE14" s="17"/>
      <c r="AF14" s="17">
        <v>0.131312143296829</v>
      </c>
      <c r="AG14" s="17">
        <v>0.161267296323959</v>
      </c>
      <c r="AH14" s="17"/>
      <c r="AI14" s="17">
        <v>0.115538050316826</v>
      </c>
      <c r="AJ14" s="17">
        <v>0.156578770946249</v>
      </c>
      <c r="AK14" s="17"/>
      <c r="AL14" s="17">
        <v>0.13051094026623999</v>
      </c>
      <c r="AM14" s="17">
        <v>0.14483763175350001</v>
      </c>
      <c r="AN14" s="17"/>
      <c r="AO14" s="17">
        <v>0.118761898886264</v>
      </c>
      <c r="AP14" s="17">
        <v>0.15065868058547899</v>
      </c>
    </row>
    <row r="15" spans="2:42" ht="29" x14ac:dyDescent="0.35">
      <c r="B15" s="18" t="s">
        <v>218</v>
      </c>
      <c r="C15" s="17">
        <v>2.1977115601022001E-2</v>
      </c>
      <c r="D15" s="17">
        <v>1.73525900351181E-2</v>
      </c>
      <c r="E15" s="17">
        <v>2.6651391864262099E-2</v>
      </c>
      <c r="F15" s="17"/>
      <c r="G15" s="17">
        <v>3.2184845048165399E-2</v>
      </c>
      <c r="H15" s="17">
        <v>1.8979492095257001E-2</v>
      </c>
      <c r="I15" s="17">
        <v>1.62974627756329E-2</v>
      </c>
      <c r="J15" s="17">
        <v>2.1720820690638E-2</v>
      </c>
      <c r="K15" s="17">
        <v>1.91831611049758E-2</v>
      </c>
      <c r="L15" s="17">
        <v>2.4305657986823999E-2</v>
      </c>
      <c r="M15" s="17"/>
      <c r="N15" s="17">
        <v>1.2421769753859301E-2</v>
      </c>
      <c r="O15" s="17">
        <v>1.7951563887979301E-2</v>
      </c>
      <c r="P15" s="17">
        <v>2.72259808982355E-2</v>
      </c>
      <c r="Q15" s="17">
        <v>3.2152122241704099E-2</v>
      </c>
      <c r="R15" s="17"/>
      <c r="S15" s="17">
        <v>2.2766032664623601E-2</v>
      </c>
      <c r="T15" s="17">
        <v>7.6568549248433497E-3</v>
      </c>
      <c r="U15" s="17">
        <v>2.0844990514100301E-2</v>
      </c>
      <c r="V15" s="17">
        <v>2.4053467976505399E-2</v>
      </c>
      <c r="W15" s="17">
        <v>3.7652682748159701E-2</v>
      </c>
      <c r="X15" s="17">
        <v>1.23819026486375E-2</v>
      </c>
      <c r="Y15" s="17">
        <v>5.38381634044423E-2</v>
      </c>
      <c r="Z15" s="17">
        <v>6.6180739149928301E-3</v>
      </c>
      <c r="AA15" s="17">
        <v>2.2524494363527901E-2</v>
      </c>
      <c r="AB15" s="17">
        <v>2.0425208871521699E-2</v>
      </c>
      <c r="AC15" s="17">
        <v>1.8335445079466599E-2</v>
      </c>
      <c r="AD15" s="17">
        <v>1.3312772491707E-2</v>
      </c>
      <c r="AE15" s="17"/>
      <c r="AF15" s="17">
        <v>2.4294965205813299E-2</v>
      </c>
      <c r="AG15" s="17">
        <v>1.9043186394399801E-2</v>
      </c>
      <c r="AH15" s="17"/>
      <c r="AI15" s="17">
        <v>9.7040007194588804E-3</v>
      </c>
      <c r="AJ15" s="17">
        <v>2.7510228253796301E-2</v>
      </c>
      <c r="AK15" s="17"/>
      <c r="AL15" s="17">
        <v>1.4012587459653199E-2</v>
      </c>
      <c r="AM15" s="17">
        <v>2.25823840732477E-2</v>
      </c>
      <c r="AN15" s="17"/>
      <c r="AO15" s="17">
        <v>1.70608657941566E-2</v>
      </c>
      <c r="AP15" s="17">
        <v>2.3317384557159301E-2</v>
      </c>
    </row>
    <row r="16" spans="2:42" x14ac:dyDescent="0.35">
      <c r="B16" s="18" t="s">
        <v>75</v>
      </c>
      <c r="C16" s="19">
        <v>4.2950893681335402E-2</v>
      </c>
      <c r="D16" s="19">
        <v>4.23246572712625E-2</v>
      </c>
      <c r="E16" s="19">
        <v>4.3873690598971102E-2</v>
      </c>
      <c r="F16" s="19"/>
      <c r="G16" s="19">
        <v>4.4181233241873598E-2</v>
      </c>
      <c r="H16" s="19">
        <v>2.4722138646024999E-2</v>
      </c>
      <c r="I16" s="19">
        <v>4.0418436195666499E-2</v>
      </c>
      <c r="J16" s="19">
        <v>3.72090575984119E-2</v>
      </c>
      <c r="K16" s="19">
        <v>5.1196654081463899E-2</v>
      </c>
      <c r="L16" s="19">
        <v>5.8223439477781101E-2</v>
      </c>
      <c r="M16" s="19"/>
      <c r="N16" s="19">
        <v>2.4408122591931199E-2</v>
      </c>
      <c r="O16" s="19">
        <v>4.4115434692339799E-2</v>
      </c>
      <c r="P16" s="19">
        <v>5.4593074474448097E-2</v>
      </c>
      <c r="Q16" s="19">
        <v>5.0750495660664398E-2</v>
      </c>
      <c r="R16" s="19"/>
      <c r="S16" s="19">
        <v>2.4984475720265301E-2</v>
      </c>
      <c r="T16" s="19">
        <v>6.4034299311532497E-2</v>
      </c>
      <c r="U16" s="19">
        <v>6.4252795000128204E-2</v>
      </c>
      <c r="V16" s="19">
        <v>5.1569942260940298E-2</v>
      </c>
      <c r="W16" s="19">
        <v>1.4634127093907399E-2</v>
      </c>
      <c r="X16" s="19">
        <v>5.5833695473649601E-2</v>
      </c>
      <c r="Y16" s="19">
        <v>4.3628099697259899E-2</v>
      </c>
      <c r="Z16" s="19">
        <v>5.4610846713119998E-2</v>
      </c>
      <c r="AA16" s="19">
        <v>3.6763130606673501E-2</v>
      </c>
      <c r="AB16" s="19">
        <v>4.8295458056365197E-2</v>
      </c>
      <c r="AC16" s="19">
        <v>1.7468261918615599E-2</v>
      </c>
      <c r="AD16" s="19">
        <v>1.1776249265787801E-2</v>
      </c>
      <c r="AE16" s="19"/>
      <c r="AF16" s="19">
        <v>3.51737952669074E-2</v>
      </c>
      <c r="AG16" s="19">
        <v>5.1401138420029302E-2</v>
      </c>
      <c r="AH16" s="19"/>
      <c r="AI16" s="19">
        <v>3.1036185831400599E-2</v>
      </c>
      <c r="AJ16" s="19">
        <v>4.8322424983272202E-2</v>
      </c>
      <c r="AK16" s="19"/>
      <c r="AL16" s="19">
        <v>4.1374451744075599E-2</v>
      </c>
      <c r="AM16" s="19">
        <v>4.3070696208990698E-2</v>
      </c>
      <c r="AN16" s="19"/>
      <c r="AO16" s="19">
        <v>4.3803886428888397E-2</v>
      </c>
      <c r="AP16" s="19">
        <v>4.27183506364806E-2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0.132567329009077</v>
      </c>
      <c r="D9" s="17">
        <v>0.22680491250147</v>
      </c>
      <c r="E9" s="17">
        <v>4.1524011168592598E-2</v>
      </c>
      <c r="F9" s="17"/>
      <c r="G9" s="17">
        <v>0.15230107337121701</v>
      </c>
      <c r="H9" s="17">
        <v>0.14313255617263301</v>
      </c>
      <c r="I9" s="17">
        <v>0.14812339480100101</v>
      </c>
      <c r="J9" s="17">
        <v>0.13064882916027901</v>
      </c>
      <c r="K9" s="17">
        <v>0.110210326379233</v>
      </c>
      <c r="L9" s="17">
        <v>0.114618596203188</v>
      </c>
      <c r="M9" s="17"/>
      <c r="N9" s="17">
        <v>0.15543221405827501</v>
      </c>
      <c r="O9" s="17">
        <v>0.13174452215792901</v>
      </c>
      <c r="P9" s="17">
        <v>0.12625477987521899</v>
      </c>
      <c r="Q9" s="17">
        <v>0.11605048282991701</v>
      </c>
      <c r="R9" s="17"/>
      <c r="S9" s="17">
        <v>0.16988168335200199</v>
      </c>
      <c r="T9" s="17">
        <v>9.9392726461624906E-2</v>
      </c>
      <c r="U9" s="17">
        <v>0.14464778633692399</v>
      </c>
      <c r="V9" s="17">
        <v>0.13305469178535301</v>
      </c>
      <c r="W9" s="17">
        <v>0.13853942380937601</v>
      </c>
      <c r="X9" s="17">
        <v>0.146995501655036</v>
      </c>
      <c r="Y9" s="17">
        <v>9.97884928985803E-2</v>
      </c>
      <c r="Z9" s="17">
        <v>0.128301748481957</v>
      </c>
      <c r="AA9" s="17">
        <v>0.12934960087071801</v>
      </c>
      <c r="AB9" s="17">
        <v>0.124315746936646</v>
      </c>
      <c r="AC9" s="17">
        <v>0.12298117288311</v>
      </c>
      <c r="AD9" s="17">
        <v>0.15699192636406001</v>
      </c>
      <c r="AE9" s="17"/>
      <c r="AF9" s="17">
        <v>0.13480622934984701</v>
      </c>
      <c r="AG9" s="17">
        <v>0.13004970590869</v>
      </c>
      <c r="AH9" s="17"/>
      <c r="AI9" s="17">
        <v>0.18604882694611299</v>
      </c>
      <c r="AJ9" s="17">
        <v>0.108456159531695</v>
      </c>
      <c r="AK9" s="17"/>
      <c r="AL9" s="17">
        <v>0.13792482600381301</v>
      </c>
      <c r="AM9" s="17">
        <v>0.13216018322926401</v>
      </c>
      <c r="AN9" s="17"/>
      <c r="AO9" s="17">
        <v>0.15580956388532199</v>
      </c>
      <c r="AP9" s="17">
        <v>0.12623102652249801</v>
      </c>
    </row>
    <row r="10" spans="2:42" x14ac:dyDescent="0.35">
      <c r="B10" s="18" t="s">
        <v>213</v>
      </c>
      <c r="C10" s="17">
        <v>4.2120302526820398E-2</v>
      </c>
      <c r="D10" s="17">
        <v>5.02043452350188E-2</v>
      </c>
      <c r="E10" s="17">
        <v>3.4533204505563402E-2</v>
      </c>
      <c r="F10" s="17"/>
      <c r="G10" s="17">
        <v>5.6451996592022803E-2</v>
      </c>
      <c r="H10" s="17">
        <v>5.2875669096389299E-2</v>
      </c>
      <c r="I10" s="17">
        <v>4.7350820238973697E-2</v>
      </c>
      <c r="J10" s="17">
        <v>2.1924231188001998E-2</v>
      </c>
      <c r="K10" s="17">
        <v>3.2211786809048203E-2</v>
      </c>
      <c r="L10" s="17">
        <v>4.2537844325716299E-2</v>
      </c>
      <c r="M10" s="17"/>
      <c r="N10" s="17">
        <v>5.1104974343563501E-2</v>
      </c>
      <c r="O10" s="17">
        <v>2.8370259655094501E-2</v>
      </c>
      <c r="P10" s="17">
        <v>6.0901157854943697E-2</v>
      </c>
      <c r="Q10" s="17">
        <v>3.0733019505779401E-2</v>
      </c>
      <c r="R10" s="17"/>
      <c r="S10" s="17">
        <v>6.2998668512734293E-2</v>
      </c>
      <c r="T10" s="17">
        <v>3.3745647123584001E-2</v>
      </c>
      <c r="U10" s="17">
        <v>2.5295347190529699E-2</v>
      </c>
      <c r="V10" s="17">
        <v>5.7923832995070999E-2</v>
      </c>
      <c r="W10" s="17">
        <v>2.5910088948301501E-2</v>
      </c>
      <c r="X10" s="17">
        <v>2.6514907625486701E-2</v>
      </c>
      <c r="Y10" s="17">
        <v>6.0620471723449497E-2</v>
      </c>
      <c r="Z10" s="17">
        <v>5.3057028538885602E-2</v>
      </c>
      <c r="AA10" s="17">
        <v>4.3825993137141001E-2</v>
      </c>
      <c r="AB10" s="17">
        <v>3.2489759360117797E-2</v>
      </c>
      <c r="AC10" s="17">
        <v>3.9924916252883497E-2</v>
      </c>
      <c r="AD10" s="17">
        <v>2.5561625817208101E-2</v>
      </c>
      <c r="AE10" s="17"/>
      <c r="AF10" s="17">
        <v>5.09748655731758E-2</v>
      </c>
      <c r="AG10" s="17">
        <v>3.05418301834979E-2</v>
      </c>
      <c r="AH10" s="17"/>
      <c r="AI10" s="17">
        <v>5.7012542519280403E-2</v>
      </c>
      <c r="AJ10" s="17">
        <v>3.5406404520845099E-2</v>
      </c>
      <c r="AK10" s="17"/>
      <c r="AL10" s="17">
        <v>5.21168441717599E-2</v>
      </c>
      <c r="AM10" s="17">
        <v>4.1360610128027102E-2</v>
      </c>
      <c r="AN10" s="17"/>
      <c r="AO10" s="17">
        <v>4.12326286646248E-2</v>
      </c>
      <c r="AP10" s="17">
        <v>4.2362300343736399E-2</v>
      </c>
    </row>
    <row r="11" spans="2:42" ht="29" x14ac:dyDescent="0.35">
      <c r="B11" s="18" t="s">
        <v>214</v>
      </c>
      <c r="C11" s="17">
        <v>0.32449127519243198</v>
      </c>
      <c r="D11" s="17">
        <v>0.26622668159541402</v>
      </c>
      <c r="E11" s="17">
        <v>0.38053442787609498</v>
      </c>
      <c r="F11" s="17"/>
      <c r="G11" s="17">
        <v>0.22750529037721301</v>
      </c>
      <c r="H11" s="17">
        <v>0.31874040493137001</v>
      </c>
      <c r="I11" s="17">
        <v>0.30845691595192498</v>
      </c>
      <c r="J11" s="17">
        <v>0.366553591026195</v>
      </c>
      <c r="K11" s="17">
        <v>0.401268160653454</v>
      </c>
      <c r="L11" s="17">
        <v>0.32145073079098802</v>
      </c>
      <c r="M11" s="17"/>
      <c r="N11" s="17">
        <v>0.34984531055329399</v>
      </c>
      <c r="O11" s="17">
        <v>0.34753868257956</v>
      </c>
      <c r="P11" s="17">
        <v>0.28508342983658402</v>
      </c>
      <c r="Q11" s="17">
        <v>0.308231209224824</v>
      </c>
      <c r="R11" s="17"/>
      <c r="S11" s="17">
        <v>0.31508044327739998</v>
      </c>
      <c r="T11" s="17">
        <v>0.36942906701309702</v>
      </c>
      <c r="U11" s="17">
        <v>0.29859133930454701</v>
      </c>
      <c r="V11" s="17">
        <v>0.286020353187596</v>
      </c>
      <c r="W11" s="17">
        <v>0.325001307351932</v>
      </c>
      <c r="X11" s="17">
        <v>0.320243140445514</v>
      </c>
      <c r="Y11" s="17">
        <v>0.34233958587320501</v>
      </c>
      <c r="Z11" s="17">
        <v>0.348655999162928</v>
      </c>
      <c r="AA11" s="17">
        <v>0.32101295344689101</v>
      </c>
      <c r="AB11" s="17">
        <v>0.335565174372979</v>
      </c>
      <c r="AC11" s="17">
        <v>0.30361208287532798</v>
      </c>
      <c r="AD11" s="17">
        <v>0.304310599016344</v>
      </c>
      <c r="AE11" s="17"/>
      <c r="AF11" s="17">
        <v>0.35410982841711602</v>
      </c>
      <c r="AG11" s="17">
        <v>0.28663914310574001</v>
      </c>
      <c r="AH11" s="17"/>
      <c r="AI11" s="17">
        <v>0.34127770858589801</v>
      </c>
      <c r="AJ11" s="17">
        <v>0.31692341422961601</v>
      </c>
      <c r="AK11" s="17"/>
      <c r="AL11" s="17">
        <v>0.36574021880642399</v>
      </c>
      <c r="AM11" s="17">
        <v>0.32135654019758803</v>
      </c>
      <c r="AN11" s="17"/>
      <c r="AO11" s="17">
        <v>0.32184417682299798</v>
      </c>
      <c r="AP11" s="17">
        <v>0.32521292765269499</v>
      </c>
    </row>
    <row r="12" spans="2:42" x14ac:dyDescent="0.35">
      <c r="B12" s="18" t="s">
        <v>215</v>
      </c>
      <c r="C12" s="17">
        <v>0.163255918817968</v>
      </c>
      <c r="D12" s="17">
        <v>0.160353114436383</v>
      </c>
      <c r="E12" s="17">
        <v>0.165912505730445</v>
      </c>
      <c r="F12" s="17"/>
      <c r="G12" s="17">
        <v>0.145470690691101</v>
      </c>
      <c r="H12" s="17">
        <v>0.16542439591670699</v>
      </c>
      <c r="I12" s="17">
        <v>0.201673337088245</v>
      </c>
      <c r="J12" s="17">
        <v>0.16684511343225</v>
      </c>
      <c r="K12" s="17">
        <v>0.136577916135078</v>
      </c>
      <c r="L12" s="17">
        <v>0.15708256582996499</v>
      </c>
      <c r="M12" s="17"/>
      <c r="N12" s="17">
        <v>0.141896637461284</v>
      </c>
      <c r="O12" s="17">
        <v>0.139641838331619</v>
      </c>
      <c r="P12" s="17">
        <v>0.20080034477511699</v>
      </c>
      <c r="Q12" s="17">
        <v>0.174540754163858</v>
      </c>
      <c r="R12" s="17"/>
      <c r="S12" s="17">
        <v>0.14420886158657201</v>
      </c>
      <c r="T12" s="17">
        <v>0.157314303457813</v>
      </c>
      <c r="U12" s="17">
        <v>0.153065168168907</v>
      </c>
      <c r="V12" s="17">
        <v>0.18919584378293</v>
      </c>
      <c r="W12" s="17">
        <v>0.153980101385502</v>
      </c>
      <c r="X12" s="17">
        <v>0.146848299982137</v>
      </c>
      <c r="Y12" s="17">
        <v>0.168316463808832</v>
      </c>
      <c r="Z12" s="17">
        <v>0.15863089674638101</v>
      </c>
      <c r="AA12" s="17">
        <v>0.17852486672088899</v>
      </c>
      <c r="AB12" s="17">
        <v>0.188506416652408</v>
      </c>
      <c r="AC12" s="17">
        <v>0.160793585726385</v>
      </c>
      <c r="AD12" s="17">
        <v>0.16303328083017701</v>
      </c>
      <c r="AE12" s="17"/>
      <c r="AF12" s="17">
        <v>0.16130284785589999</v>
      </c>
      <c r="AG12" s="17">
        <v>0.16656837784940901</v>
      </c>
      <c r="AH12" s="17"/>
      <c r="AI12" s="17">
        <v>0.16143357312578799</v>
      </c>
      <c r="AJ12" s="17">
        <v>0.16407749053015699</v>
      </c>
      <c r="AK12" s="17"/>
      <c r="AL12" s="17">
        <v>0.17068894733617401</v>
      </c>
      <c r="AM12" s="17">
        <v>0.16269104193695699</v>
      </c>
      <c r="AN12" s="17"/>
      <c r="AO12" s="17">
        <v>0.16482670173068001</v>
      </c>
      <c r="AP12" s="17">
        <v>0.16282769168195099</v>
      </c>
    </row>
    <row r="13" spans="2:42" x14ac:dyDescent="0.35">
      <c r="B13" s="18" t="s">
        <v>216</v>
      </c>
      <c r="C13" s="17">
        <v>4.2176474894275499E-2</v>
      </c>
      <c r="D13" s="17">
        <v>3.6592580307473803E-2</v>
      </c>
      <c r="E13" s="17">
        <v>4.7933834506754001E-2</v>
      </c>
      <c r="F13" s="17"/>
      <c r="G13" s="17">
        <v>5.6115226249981297E-2</v>
      </c>
      <c r="H13" s="17">
        <v>5.0129048484428E-2</v>
      </c>
      <c r="I13" s="17">
        <v>2.9264465830660599E-2</v>
      </c>
      <c r="J13" s="17">
        <v>1.960014877108E-2</v>
      </c>
      <c r="K13" s="17">
        <v>3.0733960865910799E-2</v>
      </c>
      <c r="L13" s="17">
        <v>6.2886453915966103E-2</v>
      </c>
      <c r="M13" s="17"/>
      <c r="N13" s="17">
        <v>3.75639456218608E-2</v>
      </c>
      <c r="O13" s="17">
        <v>3.8653692638441303E-2</v>
      </c>
      <c r="P13" s="17">
        <v>5.0254325916874898E-2</v>
      </c>
      <c r="Q13" s="17">
        <v>4.2926266758636297E-2</v>
      </c>
      <c r="R13" s="17"/>
      <c r="S13" s="17">
        <v>7.1372544291091397E-2</v>
      </c>
      <c r="T13" s="17">
        <v>4.5983943768730801E-2</v>
      </c>
      <c r="U13" s="17">
        <v>3.7160551218756201E-2</v>
      </c>
      <c r="V13" s="17">
        <v>2.5766243963370801E-2</v>
      </c>
      <c r="W13" s="17">
        <v>3.9586198649559701E-2</v>
      </c>
      <c r="X13" s="17">
        <v>3.43568800538099E-2</v>
      </c>
      <c r="Y13" s="17">
        <v>3.4201329223252502E-2</v>
      </c>
      <c r="Z13" s="17">
        <v>3.9159800217745303E-2</v>
      </c>
      <c r="AA13" s="17">
        <v>4.1431511528065103E-2</v>
      </c>
      <c r="AB13" s="17">
        <v>3.4870466937142498E-2</v>
      </c>
      <c r="AC13" s="17">
        <v>2.4133130165304599E-2</v>
      </c>
      <c r="AD13" s="17">
        <v>6.1709713449482999E-2</v>
      </c>
      <c r="AE13" s="17"/>
      <c r="AF13" s="17">
        <v>3.7911626306102397E-2</v>
      </c>
      <c r="AG13" s="17">
        <v>4.8306320512167801E-2</v>
      </c>
      <c r="AH13" s="17"/>
      <c r="AI13" s="17">
        <v>3.6686874435010099E-2</v>
      </c>
      <c r="AJ13" s="17">
        <v>4.4651362325294701E-2</v>
      </c>
      <c r="AK13" s="17"/>
      <c r="AL13" s="17">
        <v>4.4061305769853197E-2</v>
      </c>
      <c r="AM13" s="17">
        <v>4.2033236188326398E-2</v>
      </c>
      <c r="AN13" s="17"/>
      <c r="AO13" s="17">
        <v>2.9186567611324599E-2</v>
      </c>
      <c r="AP13" s="17">
        <v>4.5717785885048698E-2</v>
      </c>
    </row>
    <row r="14" spans="2:42" ht="29" x14ac:dyDescent="0.35">
      <c r="B14" s="18" t="s">
        <v>217</v>
      </c>
      <c r="C14" s="17">
        <v>0.21421653509069299</v>
      </c>
      <c r="D14" s="17">
        <v>0.180404246116492</v>
      </c>
      <c r="E14" s="17">
        <v>0.246084956988044</v>
      </c>
      <c r="F14" s="17"/>
      <c r="G14" s="17">
        <v>0.26666541615488898</v>
      </c>
      <c r="H14" s="17">
        <v>0.20826157083348501</v>
      </c>
      <c r="I14" s="17">
        <v>0.20355028328123601</v>
      </c>
      <c r="J14" s="17">
        <v>0.214539223645173</v>
      </c>
      <c r="K14" s="17">
        <v>0.21118381239141101</v>
      </c>
      <c r="L14" s="17">
        <v>0.194448409872783</v>
      </c>
      <c r="M14" s="17"/>
      <c r="N14" s="17">
        <v>0.20746651638835301</v>
      </c>
      <c r="O14" s="17">
        <v>0.22976182596363201</v>
      </c>
      <c r="P14" s="17">
        <v>0.195111871932859</v>
      </c>
      <c r="Q14" s="17">
        <v>0.22377691699977401</v>
      </c>
      <c r="R14" s="17"/>
      <c r="S14" s="17">
        <v>0.17054494018664501</v>
      </c>
      <c r="T14" s="17">
        <v>0.20396276070352701</v>
      </c>
      <c r="U14" s="17">
        <v>0.242383325875977</v>
      </c>
      <c r="V14" s="17">
        <v>0.220836829221249</v>
      </c>
      <c r="W14" s="17">
        <v>0.25109928231959699</v>
      </c>
      <c r="X14" s="17">
        <v>0.22756839382383801</v>
      </c>
      <c r="Y14" s="17">
        <v>0.19058408913633401</v>
      </c>
      <c r="Z14" s="17">
        <v>0.19296154734128701</v>
      </c>
      <c r="AA14" s="17">
        <v>0.21649351773955</v>
      </c>
      <c r="AB14" s="17">
        <v>0.22590520831097699</v>
      </c>
      <c r="AC14" s="17">
        <v>0.28353868505896301</v>
      </c>
      <c r="AD14" s="17">
        <v>0.173541418951665</v>
      </c>
      <c r="AE14" s="17"/>
      <c r="AF14" s="17">
        <v>0.188750461373562</v>
      </c>
      <c r="AG14" s="17">
        <v>0.24813331411377601</v>
      </c>
      <c r="AH14" s="17"/>
      <c r="AI14" s="17">
        <v>0.16949662166555701</v>
      </c>
      <c r="AJ14" s="17">
        <v>0.23437770209608699</v>
      </c>
      <c r="AK14" s="17"/>
      <c r="AL14" s="17">
        <v>0.16316489660428199</v>
      </c>
      <c r="AM14" s="17">
        <v>0.21809623099769701</v>
      </c>
      <c r="AN14" s="17"/>
      <c r="AO14" s="17">
        <v>0.212476748128933</v>
      </c>
      <c r="AP14" s="17">
        <v>0.21469083614266099</v>
      </c>
    </row>
    <row r="15" spans="2:42" ht="29" x14ac:dyDescent="0.35">
      <c r="B15" s="18" t="s">
        <v>218</v>
      </c>
      <c r="C15" s="17">
        <v>3.1950144201392999E-2</v>
      </c>
      <c r="D15" s="17">
        <v>2.98451575231461E-2</v>
      </c>
      <c r="E15" s="17">
        <v>3.4236892618447201E-2</v>
      </c>
      <c r="F15" s="17"/>
      <c r="G15" s="17">
        <v>5.0505524820646699E-2</v>
      </c>
      <c r="H15" s="17">
        <v>2.3116544173296501E-2</v>
      </c>
      <c r="I15" s="17">
        <v>2.4069004288421399E-2</v>
      </c>
      <c r="J15" s="17">
        <v>2.5572642752269299E-2</v>
      </c>
      <c r="K15" s="17">
        <v>3.3251305372397802E-2</v>
      </c>
      <c r="L15" s="17">
        <v>3.7482270107658498E-2</v>
      </c>
      <c r="M15" s="17"/>
      <c r="N15" s="17">
        <v>2.6911459479611301E-2</v>
      </c>
      <c r="O15" s="17">
        <v>3.1999556345050903E-2</v>
      </c>
      <c r="P15" s="17">
        <v>2.5363226380231502E-2</v>
      </c>
      <c r="Q15" s="17">
        <v>4.2218510208068799E-2</v>
      </c>
      <c r="R15" s="17"/>
      <c r="S15" s="17">
        <v>3.1993132346278201E-2</v>
      </c>
      <c r="T15" s="17">
        <v>2.5794899330760099E-2</v>
      </c>
      <c r="U15" s="17">
        <v>1.6049213281765101E-2</v>
      </c>
      <c r="V15" s="17">
        <v>3.3492712185361699E-2</v>
      </c>
      <c r="W15" s="17">
        <v>4.0890310380748397E-2</v>
      </c>
      <c r="X15" s="17">
        <v>3.0187836561475199E-2</v>
      </c>
      <c r="Y15" s="17">
        <v>4.9165100823938497E-2</v>
      </c>
      <c r="Z15" s="17">
        <v>2.8373720859045999E-2</v>
      </c>
      <c r="AA15" s="17">
        <v>3.0538489196021399E-2</v>
      </c>
      <c r="AB15" s="17">
        <v>1.3254334896973001E-2</v>
      </c>
      <c r="AC15" s="17">
        <v>4.5152092501415199E-2</v>
      </c>
      <c r="AD15" s="17">
        <v>7.8925504926183707E-2</v>
      </c>
      <c r="AE15" s="17"/>
      <c r="AF15" s="17">
        <v>2.9700531889611598E-2</v>
      </c>
      <c r="AG15" s="17">
        <v>3.3442439313628398E-2</v>
      </c>
      <c r="AH15" s="17"/>
      <c r="AI15" s="17">
        <v>1.49494012480514E-2</v>
      </c>
      <c r="AJ15" s="17">
        <v>3.9614622766896E-2</v>
      </c>
      <c r="AK15" s="17"/>
      <c r="AL15" s="17">
        <v>2.4548250377697801E-2</v>
      </c>
      <c r="AM15" s="17">
        <v>3.2512654985048101E-2</v>
      </c>
      <c r="AN15" s="17"/>
      <c r="AO15" s="17">
        <v>2.8519883738505399E-2</v>
      </c>
      <c r="AP15" s="17">
        <v>3.2885302460326997E-2</v>
      </c>
    </row>
    <row r="16" spans="2:42" x14ac:dyDescent="0.35">
      <c r="B16" s="18" t="s">
        <v>75</v>
      </c>
      <c r="C16" s="19">
        <v>4.9222020267341897E-2</v>
      </c>
      <c r="D16" s="19">
        <v>4.9568962284602898E-2</v>
      </c>
      <c r="E16" s="19">
        <v>4.9240166606058601E-2</v>
      </c>
      <c r="F16" s="19"/>
      <c r="G16" s="19">
        <v>4.4984781742928401E-2</v>
      </c>
      <c r="H16" s="19">
        <v>3.8319810391691203E-2</v>
      </c>
      <c r="I16" s="19">
        <v>3.7511778519537298E-2</v>
      </c>
      <c r="J16" s="19">
        <v>5.4316220024751997E-2</v>
      </c>
      <c r="K16" s="19">
        <v>4.4562731393466497E-2</v>
      </c>
      <c r="L16" s="19">
        <v>6.9493128953735703E-2</v>
      </c>
      <c r="M16" s="19"/>
      <c r="N16" s="19">
        <v>2.9778942093759201E-2</v>
      </c>
      <c r="O16" s="19">
        <v>5.2289622328673402E-2</v>
      </c>
      <c r="P16" s="19">
        <v>5.6230863428172302E-2</v>
      </c>
      <c r="Q16" s="19">
        <v>6.1522840309141902E-2</v>
      </c>
      <c r="R16" s="19"/>
      <c r="S16" s="19">
        <v>3.3919726447276498E-2</v>
      </c>
      <c r="T16" s="19">
        <v>6.4376652140862606E-2</v>
      </c>
      <c r="U16" s="19">
        <v>8.2807268622593799E-2</v>
      </c>
      <c r="V16" s="19">
        <v>5.37094928790686E-2</v>
      </c>
      <c r="W16" s="19">
        <v>2.4993287154983501E-2</v>
      </c>
      <c r="X16" s="19">
        <v>6.7285039852703399E-2</v>
      </c>
      <c r="Y16" s="19">
        <v>5.4984466512408403E-2</v>
      </c>
      <c r="Z16" s="19">
        <v>5.0859258651769199E-2</v>
      </c>
      <c r="AA16" s="19">
        <v>3.8823067360725001E-2</v>
      </c>
      <c r="AB16" s="19">
        <v>4.50928925327575E-2</v>
      </c>
      <c r="AC16" s="19">
        <v>1.9864334536611E-2</v>
      </c>
      <c r="AD16" s="19">
        <v>3.5925930644878902E-2</v>
      </c>
      <c r="AE16" s="19"/>
      <c r="AF16" s="19">
        <v>4.2443609234684397E-2</v>
      </c>
      <c r="AG16" s="19">
        <v>5.6318869013090599E-2</v>
      </c>
      <c r="AH16" s="19"/>
      <c r="AI16" s="19">
        <v>3.3094451474302101E-2</v>
      </c>
      <c r="AJ16" s="19">
        <v>5.6492843999409098E-2</v>
      </c>
      <c r="AK16" s="19"/>
      <c r="AL16" s="19">
        <v>4.1754710929995401E-2</v>
      </c>
      <c r="AM16" s="19">
        <v>4.97895023370927E-2</v>
      </c>
      <c r="AN16" s="19"/>
      <c r="AO16" s="19">
        <v>4.6103729417612399E-2</v>
      </c>
      <c r="AP16" s="19">
        <v>5.0072129311081397E-2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I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9" width="20.7265625" customWidth="1"/>
  </cols>
  <sheetData>
    <row r="2" spans="2:9" ht="40" customHeight="1" x14ac:dyDescent="0.35">
      <c r="D2" s="30" t="s">
        <v>219</v>
      </c>
      <c r="E2" s="26"/>
      <c r="F2" s="26"/>
      <c r="G2" s="26"/>
      <c r="H2" s="26"/>
      <c r="I2" s="26"/>
    </row>
    <row r="6" spans="2:9" ht="50" customHeight="1" x14ac:dyDescent="0.35">
      <c r="B6" s="20" t="s">
        <v>15</v>
      </c>
      <c r="C6" s="20" t="s">
        <v>225</v>
      </c>
      <c r="D6" s="20" t="s">
        <v>226</v>
      </c>
      <c r="E6" s="20" t="s">
        <v>227</v>
      </c>
      <c r="F6" s="20" t="s">
        <v>228</v>
      </c>
      <c r="G6" s="20" t="s">
        <v>229</v>
      </c>
      <c r="H6" s="20" t="s">
        <v>230</v>
      </c>
    </row>
    <row r="7" spans="2:9" x14ac:dyDescent="0.35">
      <c r="B7" s="18" t="s">
        <v>212</v>
      </c>
      <c r="C7" s="17">
        <v>7.8481958578070707E-2</v>
      </c>
      <c r="D7" s="17">
        <v>6.5035460570332604E-2</v>
      </c>
      <c r="E7" s="17">
        <v>5.3512932562710697E-2</v>
      </c>
      <c r="F7" s="17">
        <v>4.14167192737512E-2</v>
      </c>
      <c r="G7" s="17">
        <v>5.7324225450759402E-2</v>
      </c>
      <c r="H7" s="17">
        <v>7.3025579946295993E-2</v>
      </c>
    </row>
    <row r="8" spans="2:9" x14ac:dyDescent="0.35">
      <c r="B8" s="18" t="s">
        <v>213</v>
      </c>
      <c r="C8" s="17">
        <v>0.19535779828942301</v>
      </c>
      <c r="D8" s="17">
        <v>0.14197327057595599</v>
      </c>
      <c r="E8" s="17">
        <v>9.9872996173089298E-2</v>
      </c>
      <c r="F8" s="17">
        <v>0.348654988912936</v>
      </c>
      <c r="G8" s="17">
        <v>8.3437432234437794E-2</v>
      </c>
      <c r="H8" s="17">
        <v>0.20168517896990901</v>
      </c>
    </row>
    <row r="9" spans="2:9" ht="29" x14ac:dyDescent="0.35">
      <c r="B9" s="18" t="s">
        <v>214</v>
      </c>
      <c r="C9" s="17">
        <v>0.217080986033787</v>
      </c>
      <c r="D9" s="17">
        <v>9.6425456724565303E-2</v>
      </c>
      <c r="E9" s="17">
        <v>7.1376367868875398E-2</v>
      </c>
      <c r="F9" s="17">
        <v>8.1755446414519997E-2</v>
      </c>
      <c r="G9" s="17">
        <v>9.8291105735049095E-2</v>
      </c>
      <c r="H9" s="17">
        <v>0.22976877129871501</v>
      </c>
    </row>
    <row r="10" spans="2:9" x14ac:dyDescent="0.35">
      <c r="B10" s="18" t="s">
        <v>215</v>
      </c>
      <c r="C10" s="17">
        <v>8.0511071032929593E-2</v>
      </c>
      <c r="D10" s="17">
        <v>9.08164382878872E-2</v>
      </c>
      <c r="E10" s="17">
        <v>5.5989284001559197E-2</v>
      </c>
      <c r="F10" s="17">
        <v>4.5238882807455402E-2</v>
      </c>
      <c r="G10" s="17">
        <v>5.0147922795374597E-2</v>
      </c>
      <c r="H10" s="17">
        <v>8.6108010866532095E-2</v>
      </c>
    </row>
    <row r="11" spans="2:9" x14ac:dyDescent="0.35">
      <c r="B11" s="18" t="s">
        <v>216</v>
      </c>
      <c r="C11" s="17">
        <v>2.1481415864975199E-2</v>
      </c>
      <c r="D11" s="17">
        <v>2.29976022148356E-2</v>
      </c>
      <c r="E11" s="17">
        <v>1.46770757767186E-2</v>
      </c>
      <c r="F11" s="17">
        <v>1.5248787247550299E-2</v>
      </c>
      <c r="G11" s="17">
        <v>1.7028249890672E-2</v>
      </c>
      <c r="H11" s="17">
        <v>1.5752585547132401E-2</v>
      </c>
    </row>
    <row r="12" spans="2:9" ht="29" x14ac:dyDescent="0.35">
      <c r="B12" s="18" t="s">
        <v>217</v>
      </c>
      <c r="C12" s="17">
        <v>9.9815028151446702E-2</v>
      </c>
      <c r="D12" s="17">
        <v>0.134430466782126</v>
      </c>
      <c r="E12" s="17">
        <v>7.2853120253940501E-2</v>
      </c>
      <c r="F12" s="17">
        <v>5.7641564394824298E-2</v>
      </c>
      <c r="G12" s="17">
        <v>5.1704612363289E-2</v>
      </c>
      <c r="H12" s="17">
        <v>0.11791217567115</v>
      </c>
    </row>
    <row r="13" spans="2:9" ht="29" x14ac:dyDescent="0.35">
      <c r="B13" s="18" t="s">
        <v>218</v>
      </c>
      <c r="C13" s="17">
        <v>0.238018714320928</v>
      </c>
      <c r="D13" s="17">
        <v>0.392139850734742</v>
      </c>
      <c r="E13" s="17">
        <v>0.56824254005810104</v>
      </c>
      <c r="F13" s="17">
        <v>0.36902097592824201</v>
      </c>
      <c r="G13" s="17">
        <v>0.577733734090356</v>
      </c>
      <c r="H13" s="17">
        <v>0.22859140716023199</v>
      </c>
    </row>
    <row r="14" spans="2:9" x14ac:dyDescent="0.35">
      <c r="B14" s="18" t="s">
        <v>75</v>
      </c>
      <c r="C14" s="17">
        <v>6.9253027728439207E-2</v>
      </c>
      <c r="D14" s="17">
        <v>5.6181454109555301E-2</v>
      </c>
      <c r="E14" s="17">
        <v>6.3475683305005706E-2</v>
      </c>
      <c r="F14" s="17">
        <v>4.1022635020721301E-2</v>
      </c>
      <c r="G14" s="17">
        <v>6.4332717440062401E-2</v>
      </c>
      <c r="H14" s="17">
        <v>4.7156290540034201E-2</v>
      </c>
    </row>
    <row r="15" spans="2:9" x14ac:dyDescent="0.35">
      <c r="B15" s="16"/>
      <c r="C15" s="16"/>
      <c r="D15" s="16"/>
      <c r="E15" s="16"/>
      <c r="F15" s="16"/>
      <c r="G15" s="16"/>
      <c r="H15" s="16"/>
    </row>
    <row r="16" spans="2:9" x14ac:dyDescent="0.35">
      <c r="B16" t="s">
        <v>60</v>
      </c>
    </row>
    <row r="17" spans="2:2" x14ac:dyDescent="0.35">
      <c r="B17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7.8481958578070707E-2</v>
      </c>
      <c r="D9" s="17">
        <v>0.13678483326239799</v>
      </c>
      <c r="E9" s="17">
        <v>2.2129683576472801E-2</v>
      </c>
      <c r="F9" s="17"/>
      <c r="G9" s="17">
        <v>0.13081929900963399</v>
      </c>
      <c r="H9" s="17">
        <v>9.4753970012959904E-2</v>
      </c>
      <c r="I9" s="17">
        <v>8.5224065964029302E-2</v>
      </c>
      <c r="J9" s="17">
        <v>7.3245061531257899E-2</v>
      </c>
      <c r="K9" s="17">
        <v>4.7410860500925502E-2</v>
      </c>
      <c r="L9" s="17">
        <v>4.97737347877098E-2</v>
      </c>
      <c r="M9" s="17"/>
      <c r="N9" s="17">
        <v>9.5013349681998593E-2</v>
      </c>
      <c r="O9" s="17">
        <v>7.0460570921042798E-2</v>
      </c>
      <c r="P9" s="17">
        <v>9.7688041201401093E-2</v>
      </c>
      <c r="Q9" s="17">
        <v>5.1760097219828702E-2</v>
      </c>
      <c r="R9" s="17"/>
      <c r="S9" s="17">
        <v>0.115097311727728</v>
      </c>
      <c r="T9" s="17">
        <v>7.5692873271888506E-2</v>
      </c>
      <c r="U9" s="17">
        <v>5.3529338778757797E-2</v>
      </c>
      <c r="V9" s="17">
        <v>7.2625811213511901E-2</v>
      </c>
      <c r="W9" s="17">
        <v>8.33141554202457E-2</v>
      </c>
      <c r="X9" s="17">
        <v>8.3864122788249298E-2</v>
      </c>
      <c r="Y9" s="17">
        <v>6.2265099709192598E-2</v>
      </c>
      <c r="Z9" s="17">
        <v>5.6233196575896802E-2</v>
      </c>
      <c r="AA9" s="17">
        <v>9.1289014912665598E-2</v>
      </c>
      <c r="AB9" s="17">
        <v>6.0079552849868899E-2</v>
      </c>
      <c r="AC9" s="17">
        <v>7.7037122555824206E-2</v>
      </c>
      <c r="AD9" s="17">
        <v>6.0039767776670201E-2</v>
      </c>
      <c r="AE9" s="17"/>
      <c r="AF9" s="17">
        <v>7.8602188362060094E-2</v>
      </c>
      <c r="AG9" s="17">
        <v>7.9014502691675495E-2</v>
      </c>
      <c r="AH9" s="17"/>
      <c r="AI9" s="17">
        <v>0.112345493587546</v>
      </c>
      <c r="AJ9" s="17">
        <v>6.3215194122857699E-2</v>
      </c>
      <c r="AK9" s="17"/>
      <c r="AL9" s="17">
        <v>4.97930628124151E-2</v>
      </c>
      <c r="AM9" s="17">
        <v>8.0662186182481693E-2</v>
      </c>
      <c r="AN9" s="17"/>
      <c r="AO9" s="17">
        <v>7.9932936451390005E-2</v>
      </c>
      <c r="AP9" s="17">
        <v>7.8086392714648498E-2</v>
      </c>
    </row>
    <row r="10" spans="2:42" x14ac:dyDescent="0.35">
      <c r="B10" s="18" t="s">
        <v>213</v>
      </c>
      <c r="C10" s="17">
        <v>0.19535779828942301</v>
      </c>
      <c r="D10" s="17">
        <v>0.223516235529336</v>
      </c>
      <c r="E10" s="17">
        <v>0.16928299995319801</v>
      </c>
      <c r="F10" s="17"/>
      <c r="G10" s="17">
        <v>0.106771132124134</v>
      </c>
      <c r="H10" s="17">
        <v>0.16395224669594699</v>
      </c>
      <c r="I10" s="17">
        <v>0.157139245934933</v>
      </c>
      <c r="J10" s="17">
        <v>0.198884172543383</v>
      </c>
      <c r="K10" s="17">
        <v>0.26212138340852797</v>
      </c>
      <c r="L10" s="17">
        <v>0.26376585190978602</v>
      </c>
      <c r="M10" s="17"/>
      <c r="N10" s="17">
        <v>0.23143420110997201</v>
      </c>
      <c r="O10" s="17">
        <v>0.18132828614847599</v>
      </c>
      <c r="P10" s="17">
        <v>0.20072483063586599</v>
      </c>
      <c r="Q10" s="17">
        <v>0.167640147468398</v>
      </c>
      <c r="R10" s="17"/>
      <c r="S10" s="17">
        <v>0.18016178177013201</v>
      </c>
      <c r="T10" s="17">
        <v>0.18491669691656801</v>
      </c>
      <c r="U10" s="17">
        <v>0.23600692527044301</v>
      </c>
      <c r="V10" s="17">
        <v>0.175195696456071</v>
      </c>
      <c r="W10" s="17">
        <v>0.172204693625014</v>
      </c>
      <c r="X10" s="17">
        <v>0.17521095583135801</v>
      </c>
      <c r="Y10" s="17">
        <v>0.17883768490299601</v>
      </c>
      <c r="Z10" s="17">
        <v>0.24666915514471599</v>
      </c>
      <c r="AA10" s="17">
        <v>0.19532094736002101</v>
      </c>
      <c r="AB10" s="17">
        <v>0.229337406063398</v>
      </c>
      <c r="AC10" s="17">
        <v>0.17907389133440799</v>
      </c>
      <c r="AD10" s="17">
        <v>0.27938844969582399</v>
      </c>
      <c r="AE10" s="17"/>
      <c r="AF10" s="17">
        <v>0.21750350526340601</v>
      </c>
      <c r="AG10" s="17">
        <v>0.16719636653240899</v>
      </c>
      <c r="AH10" s="17"/>
      <c r="AI10" s="17">
        <v>0.24455926639582001</v>
      </c>
      <c r="AJ10" s="17">
        <v>0.17317620312456899</v>
      </c>
      <c r="AK10" s="17"/>
      <c r="AL10" s="17">
        <v>0.22689918675728399</v>
      </c>
      <c r="AM10" s="17">
        <v>0.19296079401359401</v>
      </c>
      <c r="AN10" s="17"/>
      <c r="AO10" s="17">
        <v>0.20839756694054001</v>
      </c>
      <c r="AP10" s="17">
        <v>0.19180289408299001</v>
      </c>
    </row>
    <row r="11" spans="2:42" ht="29" x14ac:dyDescent="0.35">
      <c r="B11" s="18" t="s">
        <v>214</v>
      </c>
      <c r="C11" s="17">
        <v>0.217080986033787</v>
      </c>
      <c r="D11" s="17">
        <v>0.18053156630894801</v>
      </c>
      <c r="E11" s="17">
        <v>0.25239694812771701</v>
      </c>
      <c r="F11" s="17"/>
      <c r="G11" s="17">
        <v>0.27717113585884001</v>
      </c>
      <c r="H11" s="17">
        <v>0.28616117364749699</v>
      </c>
      <c r="I11" s="17">
        <v>0.28895694310598402</v>
      </c>
      <c r="J11" s="17">
        <v>0.243757155821964</v>
      </c>
      <c r="K11" s="17">
        <v>0.13962635481787</v>
      </c>
      <c r="L11" s="17">
        <v>9.2167003806166894E-2</v>
      </c>
      <c r="M11" s="17"/>
      <c r="N11" s="17">
        <v>0.222188020946954</v>
      </c>
      <c r="O11" s="17">
        <v>0.251632312360212</v>
      </c>
      <c r="P11" s="17">
        <v>0.19687424153463301</v>
      </c>
      <c r="Q11" s="17">
        <v>0.192325425365901</v>
      </c>
      <c r="R11" s="17"/>
      <c r="S11" s="17">
        <v>0.26427228414571802</v>
      </c>
      <c r="T11" s="17">
        <v>0.22113760353022399</v>
      </c>
      <c r="U11" s="17">
        <v>0.22730398216742201</v>
      </c>
      <c r="V11" s="17">
        <v>0.20060197670653601</v>
      </c>
      <c r="W11" s="17">
        <v>0.22675372268140401</v>
      </c>
      <c r="X11" s="17">
        <v>0.181094824820759</v>
      </c>
      <c r="Y11" s="17">
        <v>0.218036921240579</v>
      </c>
      <c r="Z11" s="17">
        <v>0.188422272787343</v>
      </c>
      <c r="AA11" s="17">
        <v>0.21519873638537201</v>
      </c>
      <c r="AB11" s="17">
        <v>0.20265845868896401</v>
      </c>
      <c r="AC11" s="17">
        <v>0.20052223462650201</v>
      </c>
      <c r="AD11" s="17">
        <v>0.20022912133158699</v>
      </c>
      <c r="AE11" s="17"/>
      <c r="AF11" s="17">
        <v>0.203737708905739</v>
      </c>
      <c r="AG11" s="17">
        <v>0.23616144297430799</v>
      </c>
      <c r="AH11" s="17"/>
      <c r="AI11" s="17">
        <v>0.21445203047443201</v>
      </c>
      <c r="AJ11" s="17">
        <v>0.21826620326750701</v>
      </c>
      <c r="AK11" s="17"/>
      <c r="AL11" s="17">
        <v>0.20796365310211601</v>
      </c>
      <c r="AM11" s="17">
        <v>0.21777386250761899</v>
      </c>
      <c r="AN11" s="17"/>
      <c r="AO11" s="17">
        <v>0.23529951522179601</v>
      </c>
      <c r="AP11" s="17">
        <v>0.212114247146136</v>
      </c>
    </row>
    <row r="12" spans="2:42" x14ac:dyDescent="0.35">
      <c r="B12" s="18" t="s">
        <v>215</v>
      </c>
      <c r="C12" s="17">
        <v>8.0511071032929593E-2</v>
      </c>
      <c r="D12" s="17">
        <v>7.9637174720391599E-2</v>
      </c>
      <c r="E12" s="17">
        <v>8.1947975936763603E-2</v>
      </c>
      <c r="F12" s="17"/>
      <c r="G12" s="17">
        <v>7.5181795008518598E-2</v>
      </c>
      <c r="H12" s="17">
        <v>9.4416696330301794E-2</v>
      </c>
      <c r="I12" s="17">
        <v>9.8844571510762994E-2</v>
      </c>
      <c r="J12" s="17">
        <v>7.2819307041913195E-2</v>
      </c>
      <c r="K12" s="17">
        <v>7.9179111682767103E-2</v>
      </c>
      <c r="L12" s="17">
        <v>6.4923091933256502E-2</v>
      </c>
      <c r="M12" s="17"/>
      <c r="N12" s="17">
        <v>6.7777272624295601E-2</v>
      </c>
      <c r="O12" s="17">
        <v>7.6162802912466104E-2</v>
      </c>
      <c r="P12" s="17">
        <v>9.5320327450228004E-2</v>
      </c>
      <c r="Q12" s="17">
        <v>8.5501473087477201E-2</v>
      </c>
      <c r="R12" s="17"/>
      <c r="S12" s="17">
        <v>7.9825886963114101E-2</v>
      </c>
      <c r="T12" s="17">
        <v>7.3509535490941302E-2</v>
      </c>
      <c r="U12" s="17">
        <v>7.0399089955557603E-2</v>
      </c>
      <c r="V12" s="17">
        <v>6.2000593345600999E-2</v>
      </c>
      <c r="W12" s="17">
        <v>7.2831324501264796E-2</v>
      </c>
      <c r="X12" s="17">
        <v>7.31388694270486E-2</v>
      </c>
      <c r="Y12" s="17">
        <v>8.4749242070092004E-2</v>
      </c>
      <c r="Z12" s="17">
        <v>8.8511426151723499E-2</v>
      </c>
      <c r="AA12" s="17">
        <v>9.3561251525013295E-2</v>
      </c>
      <c r="AB12" s="17">
        <v>8.1137269642648405E-2</v>
      </c>
      <c r="AC12" s="17">
        <v>0.11867947624224399</v>
      </c>
      <c r="AD12" s="17">
        <v>0.101642046735354</v>
      </c>
      <c r="AE12" s="17"/>
      <c r="AF12" s="17">
        <v>7.8656904215688106E-2</v>
      </c>
      <c r="AG12" s="17">
        <v>8.2288129182106595E-2</v>
      </c>
      <c r="AH12" s="17"/>
      <c r="AI12" s="17">
        <v>7.47134977076718E-2</v>
      </c>
      <c r="AJ12" s="17">
        <v>8.3124802480156607E-2</v>
      </c>
      <c r="AK12" s="17"/>
      <c r="AL12" s="17">
        <v>8.5274285608349903E-2</v>
      </c>
      <c r="AM12" s="17">
        <v>8.0149088055686699E-2</v>
      </c>
      <c r="AN12" s="17"/>
      <c r="AO12" s="17">
        <v>7.9381559368514903E-2</v>
      </c>
      <c r="AP12" s="17">
        <v>8.0818998717421195E-2</v>
      </c>
    </row>
    <row r="13" spans="2:42" x14ac:dyDescent="0.35">
      <c r="B13" s="18" t="s">
        <v>216</v>
      </c>
      <c r="C13" s="17">
        <v>2.1481415864975199E-2</v>
      </c>
      <c r="D13" s="17">
        <v>1.9151513251780099E-2</v>
      </c>
      <c r="E13" s="17">
        <v>2.3300967901532799E-2</v>
      </c>
      <c r="F13" s="17"/>
      <c r="G13" s="17">
        <v>4.5608800395450101E-2</v>
      </c>
      <c r="H13" s="17">
        <v>3.2168127159189201E-2</v>
      </c>
      <c r="I13" s="17">
        <v>1.6928353832473101E-2</v>
      </c>
      <c r="J13" s="17">
        <v>1.49052435135531E-2</v>
      </c>
      <c r="K13" s="17">
        <v>9.5067575546510692E-3</v>
      </c>
      <c r="L13" s="17">
        <v>1.36877787605697E-2</v>
      </c>
      <c r="M13" s="17"/>
      <c r="N13" s="17">
        <v>1.71900505219428E-2</v>
      </c>
      <c r="O13" s="17">
        <v>2.24424479340859E-2</v>
      </c>
      <c r="P13" s="17">
        <v>1.8278576098893599E-2</v>
      </c>
      <c r="Q13" s="17">
        <v>2.6709411541177099E-2</v>
      </c>
      <c r="R13" s="17"/>
      <c r="S13" s="17">
        <v>4.4067962821337403E-2</v>
      </c>
      <c r="T13" s="17">
        <v>2.6457717750980499E-2</v>
      </c>
      <c r="U13" s="17">
        <v>1.2393253125922999E-2</v>
      </c>
      <c r="V13" s="17">
        <v>1.7219920427308799E-2</v>
      </c>
      <c r="W13" s="17">
        <v>9.2763822559851199E-3</v>
      </c>
      <c r="X13" s="17">
        <v>3.3025845077576998E-2</v>
      </c>
      <c r="Y13" s="17">
        <v>2.0687419375723801E-2</v>
      </c>
      <c r="Z13" s="17">
        <v>6.6682264523922697E-3</v>
      </c>
      <c r="AA13" s="17">
        <v>1.1533619630970601E-2</v>
      </c>
      <c r="AB13" s="17">
        <v>1.545949042725E-2</v>
      </c>
      <c r="AC13" s="17">
        <v>2.2573380245302699E-2</v>
      </c>
      <c r="AD13" s="17">
        <v>0</v>
      </c>
      <c r="AE13" s="17"/>
      <c r="AF13" s="17">
        <v>1.9621426992829202E-2</v>
      </c>
      <c r="AG13" s="17">
        <v>2.4182102069135E-2</v>
      </c>
      <c r="AH13" s="17"/>
      <c r="AI13" s="17">
        <v>2.3118022511650099E-2</v>
      </c>
      <c r="AJ13" s="17">
        <v>2.07435812539805E-2</v>
      </c>
      <c r="AK13" s="17"/>
      <c r="AL13" s="17">
        <v>1.50684193771916E-2</v>
      </c>
      <c r="AM13" s="17">
        <v>2.1968774879552299E-2</v>
      </c>
      <c r="AN13" s="17"/>
      <c r="AO13" s="17">
        <v>1.5653093388286899E-2</v>
      </c>
      <c r="AP13" s="17">
        <v>2.3070334245598002E-2</v>
      </c>
    </row>
    <row r="14" spans="2:42" ht="29" x14ac:dyDescent="0.35">
      <c r="B14" s="18" t="s">
        <v>217</v>
      </c>
      <c r="C14" s="17">
        <v>9.9815028151446702E-2</v>
      </c>
      <c r="D14" s="17">
        <v>8.0695919230683297E-2</v>
      </c>
      <c r="E14" s="17">
        <v>0.117964966905643</v>
      </c>
      <c r="F14" s="17"/>
      <c r="G14" s="17">
        <v>0.174113987386461</v>
      </c>
      <c r="H14" s="17">
        <v>0.12186722310051699</v>
      </c>
      <c r="I14" s="17">
        <v>0.11285912529106</v>
      </c>
      <c r="J14" s="17">
        <v>9.87768270535513E-2</v>
      </c>
      <c r="K14" s="17">
        <v>7.6335054364522495E-2</v>
      </c>
      <c r="L14" s="17">
        <v>3.8048951895820797E-2</v>
      </c>
      <c r="M14" s="17"/>
      <c r="N14" s="17">
        <v>0.101425734134214</v>
      </c>
      <c r="O14" s="17">
        <v>0.10281279765140899</v>
      </c>
      <c r="P14" s="17">
        <v>7.36692370221676E-2</v>
      </c>
      <c r="Q14" s="17">
        <v>0.119300945671882</v>
      </c>
      <c r="R14" s="17"/>
      <c r="S14" s="17">
        <v>7.8727675159536395E-2</v>
      </c>
      <c r="T14" s="17">
        <v>8.9746560776016407E-2</v>
      </c>
      <c r="U14" s="17">
        <v>9.6198899556583006E-2</v>
      </c>
      <c r="V14" s="17">
        <v>0.115651851972355</v>
      </c>
      <c r="W14" s="17">
        <v>0.12028000410306799</v>
      </c>
      <c r="X14" s="17">
        <v>0.147505641751908</v>
      </c>
      <c r="Y14" s="17">
        <v>8.4327371693077205E-2</v>
      </c>
      <c r="Z14" s="17">
        <v>8.7826188256763693E-2</v>
      </c>
      <c r="AA14" s="17">
        <v>9.2484478647723703E-2</v>
      </c>
      <c r="AB14" s="17">
        <v>8.8573477029306E-2</v>
      </c>
      <c r="AC14" s="17">
        <v>0.10880839890028</v>
      </c>
      <c r="AD14" s="17">
        <v>0.11589262110880599</v>
      </c>
      <c r="AE14" s="17"/>
      <c r="AF14" s="17">
        <v>7.6221063753738896E-2</v>
      </c>
      <c r="AG14" s="17">
        <v>0.13179694173439499</v>
      </c>
      <c r="AH14" s="17"/>
      <c r="AI14" s="17">
        <v>8.5379790240553505E-2</v>
      </c>
      <c r="AJ14" s="17">
        <v>0.106322895005244</v>
      </c>
      <c r="AK14" s="17"/>
      <c r="AL14" s="17">
        <v>0.101587844246743</v>
      </c>
      <c r="AM14" s="17">
        <v>9.9680302067177706E-2</v>
      </c>
      <c r="AN14" s="17"/>
      <c r="AO14" s="17">
        <v>0.10476779648031</v>
      </c>
      <c r="AP14" s="17">
        <v>9.8464803508906101E-2</v>
      </c>
    </row>
    <row r="15" spans="2:42" ht="29" x14ac:dyDescent="0.35">
      <c r="B15" s="18" t="s">
        <v>218</v>
      </c>
      <c r="C15" s="17">
        <v>0.238018714320928</v>
      </c>
      <c r="D15" s="17">
        <v>0.21480162801209701</v>
      </c>
      <c r="E15" s="17">
        <v>0.260256773921139</v>
      </c>
      <c r="F15" s="17"/>
      <c r="G15" s="17">
        <v>0.123730584413923</v>
      </c>
      <c r="H15" s="17">
        <v>0.13391496119107599</v>
      </c>
      <c r="I15" s="17">
        <v>0.18126883754512199</v>
      </c>
      <c r="J15" s="17">
        <v>0.22773237400635199</v>
      </c>
      <c r="K15" s="17">
        <v>0.303905054574647</v>
      </c>
      <c r="L15" s="17">
        <v>0.40995490939564699</v>
      </c>
      <c r="M15" s="17"/>
      <c r="N15" s="17">
        <v>0.19925190252644601</v>
      </c>
      <c r="O15" s="17">
        <v>0.23151201450897901</v>
      </c>
      <c r="P15" s="17">
        <v>0.25460978653329702</v>
      </c>
      <c r="Q15" s="17">
        <v>0.27264557630409503</v>
      </c>
      <c r="R15" s="17"/>
      <c r="S15" s="17">
        <v>0.171023371995361</v>
      </c>
      <c r="T15" s="17">
        <v>0.26819638121217498</v>
      </c>
      <c r="U15" s="17">
        <v>0.225967953633918</v>
      </c>
      <c r="V15" s="17">
        <v>0.27766234363197501</v>
      </c>
      <c r="W15" s="17">
        <v>0.261070725211558</v>
      </c>
      <c r="X15" s="17">
        <v>0.22440736293484601</v>
      </c>
      <c r="Y15" s="17">
        <v>0.26896436793357298</v>
      </c>
      <c r="Z15" s="17">
        <v>0.27267444099042198</v>
      </c>
      <c r="AA15" s="17">
        <v>0.23582211256934699</v>
      </c>
      <c r="AB15" s="17">
        <v>0.235308555719552</v>
      </c>
      <c r="AC15" s="17">
        <v>0.243357839567231</v>
      </c>
      <c r="AD15" s="17">
        <v>0.19842493235731001</v>
      </c>
      <c r="AE15" s="17"/>
      <c r="AF15" s="17">
        <v>0.26687209442068199</v>
      </c>
      <c r="AG15" s="17">
        <v>0.197785743089053</v>
      </c>
      <c r="AH15" s="17"/>
      <c r="AI15" s="17">
        <v>0.19065055643728701</v>
      </c>
      <c r="AJ15" s="17">
        <v>0.25937379461259102</v>
      </c>
      <c r="AK15" s="17"/>
      <c r="AL15" s="17">
        <v>0.243909247518661</v>
      </c>
      <c r="AM15" s="17">
        <v>0.237571060176715</v>
      </c>
      <c r="AN15" s="17"/>
      <c r="AO15" s="17">
        <v>0.211076158771656</v>
      </c>
      <c r="AP15" s="17">
        <v>0.24536379893222399</v>
      </c>
    </row>
    <row r="16" spans="2:42" x14ac:dyDescent="0.35">
      <c r="B16" s="18" t="s">
        <v>75</v>
      </c>
      <c r="C16" s="19">
        <v>6.9253027728439207E-2</v>
      </c>
      <c r="D16" s="19">
        <v>6.4881129684365699E-2</v>
      </c>
      <c r="E16" s="19">
        <v>7.2719683677533301E-2</v>
      </c>
      <c r="F16" s="19"/>
      <c r="G16" s="19">
        <v>6.6603265803038506E-2</v>
      </c>
      <c r="H16" s="19">
        <v>7.2765601862512602E-2</v>
      </c>
      <c r="I16" s="19">
        <v>5.8778856815636098E-2</v>
      </c>
      <c r="J16" s="19">
        <v>6.9879858488025401E-2</v>
      </c>
      <c r="K16" s="19">
        <v>8.1915423096088805E-2</v>
      </c>
      <c r="L16" s="19">
        <v>6.7678677511042798E-2</v>
      </c>
      <c r="M16" s="19"/>
      <c r="N16" s="19">
        <v>6.5719468454177393E-2</v>
      </c>
      <c r="O16" s="19">
        <v>6.3648767563329101E-2</v>
      </c>
      <c r="P16" s="19">
        <v>6.2834959523513895E-2</v>
      </c>
      <c r="Q16" s="19">
        <v>8.4116923341240199E-2</v>
      </c>
      <c r="R16" s="19"/>
      <c r="S16" s="19">
        <v>6.6823725417073307E-2</v>
      </c>
      <c r="T16" s="19">
        <v>6.0342631051206803E-2</v>
      </c>
      <c r="U16" s="19">
        <v>7.8200557511395E-2</v>
      </c>
      <c r="V16" s="19">
        <v>7.9041806246641505E-2</v>
      </c>
      <c r="W16" s="19">
        <v>5.4268992201460198E-2</v>
      </c>
      <c r="X16" s="19">
        <v>8.1752377368253304E-2</v>
      </c>
      <c r="Y16" s="19">
        <v>8.2131893074765899E-2</v>
      </c>
      <c r="Z16" s="19">
        <v>5.2995093640742098E-2</v>
      </c>
      <c r="AA16" s="19">
        <v>6.4789838968886002E-2</v>
      </c>
      <c r="AB16" s="19">
        <v>8.7445789579013194E-2</v>
      </c>
      <c r="AC16" s="19">
        <v>4.99476565282077E-2</v>
      </c>
      <c r="AD16" s="19">
        <v>4.4383060994449601E-2</v>
      </c>
      <c r="AE16" s="19"/>
      <c r="AF16" s="19">
        <v>5.8785108085856602E-2</v>
      </c>
      <c r="AG16" s="19">
        <v>8.1574771726918099E-2</v>
      </c>
      <c r="AH16" s="19"/>
      <c r="AI16" s="19">
        <v>5.4781342645039498E-2</v>
      </c>
      <c r="AJ16" s="19">
        <v>7.5777326133093695E-2</v>
      </c>
      <c r="AK16" s="19"/>
      <c r="AL16" s="19">
        <v>6.95043005772394E-2</v>
      </c>
      <c r="AM16" s="19">
        <v>6.92339321171732E-2</v>
      </c>
      <c r="AN16" s="19"/>
      <c r="AO16" s="19">
        <v>6.5491373377506407E-2</v>
      </c>
      <c r="AP16" s="19">
        <v>7.0278530652076898E-2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6.5035460570332604E-2</v>
      </c>
      <c r="D9" s="17">
        <v>0.108651914022209</v>
      </c>
      <c r="E9" s="17">
        <v>2.2924095932117101E-2</v>
      </c>
      <c r="F9" s="17"/>
      <c r="G9" s="17">
        <v>9.5618396892253807E-2</v>
      </c>
      <c r="H9" s="17">
        <v>7.3680280733817105E-2</v>
      </c>
      <c r="I9" s="17">
        <v>0.10291868081917301</v>
      </c>
      <c r="J9" s="17">
        <v>5.5616711077619299E-2</v>
      </c>
      <c r="K9" s="17">
        <v>4.0325112003866397E-2</v>
      </c>
      <c r="L9" s="17">
        <v>3.0887529478991899E-2</v>
      </c>
      <c r="M9" s="17"/>
      <c r="N9" s="17">
        <v>8.3333650719194005E-2</v>
      </c>
      <c r="O9" s="17">
        <v>6.86277993920517E-2</v>
      </c>
      <c r="P9" s="17">
        <v>5.8345047038075498E-2</v>
      </c>
      <c r="Q9" s="17">
        <v>4.6952295651117998E-2</v>
      </c>
      <c r="R9" s="17"/>
      <c r="S9" s="17">
        <v>8.8544167608337901E-2</v>
      </c>
      <c r="T9" s="17">
        <v>5.4337238161794803E-2</v>
      </c>
      <c r="U9" s="17">
        <v>5.7337882997141799E-2</v>
      </c>
      <c r="V9" s="17">
        <v>4.7767068057160099E-2</v>
      </c>
      <c r="W9" s="17">
        <v>4.3768148239961099E-2</v>
      </c>
      <c r="X9" s="17">
        <v>8.5603530718891804E-2</v>
      </c>
      <c r="Y9" s="17">
        <v>6.8188331177623199E-2</v>
      </c>
      <c r="Z9" s="17">
        <v>3.24246371943391E-2</v>
      </c>
      <c r="AA9" s="17">
        <v>7.6235234441960203E-2</v>
      </c>
      <c r="AB9" s="17">
        <v>5.9929262206261998E-2</v>
      </c>
      <c r="AC9" s="17">
        <v>6.9776563984129403E-2</v>
      </c>
      <c r="AD9" s="17">
        <v>6.3396758962893499E-2</v>
      </c>
      <c r="AE9" s="17"/>
      <c r="AF9" s="17">
        <v>6.2311647320131197E-2</v>
      </c>
      <c r="AG9" s="17">
        <v>6.8618341333906999E-2</v>
      </c>
      <c r="AH9" s="17"/>
      <c r="AI9" s="17">
        <v>8.9556715870353895E-2</v>
      </c>
      <c r="AJ9" s="17">
        <v>5.3980494551373999E-2</v>
      </c>
      <c r="AK9" s="17"/>
      <c r="AL9" s="17">
        <v>4.9463074980018097E-2</v>
      </c>
      <c r="AM9" s="17">
        <v>6.6218892139392194E-2</v>
      </c>
      <c r="AN9" s="17"/>
      <c r="AO9" s="17">
        <v>6.4334710512663595E-2</v>
      </c>
      <c r="AP9" s="17">
        <v>6.5226499184154393E-2</v>
      </c>
    </row>
    <row r="10" spans="2:42" x14ac:dyDescent="0.35">
      <c r="B10" s="18" t="s">
        <v>213</v>
      </c>
      <c r="C10" s="17">
        <v>0.14197327057595599</v>
      </c>
      <c r="D10" s="17">
        <v>0.16518747896455899</v>
      </c>
      <c r="E10" s="17">
        <v>0.119147914876356</v>
      </c>
      <c r="F10" s="17"/>
      <c r="G10" s="17">
        <v>0.13546610373472201</v>
      </c>
      <c r="H10" s="17">
        <v>0.13400400941457999</v>
      </c>
      <c r="I10" s="17">
        <v>0.139073738131828</v>
      </c>
      <c r="J10" s="17">
        <v>0.16784310957856199</v>
      </c>
      <c r="K10" s="17">
        <v>0.16651799032375</v>
      </c>
      <c r="L10" s="17">
        <v>0.117712931586923</v>
      </c>
      <c r="M10" s="17"/>
      <c r="N10" s="17">
        <v>0.15878080984099399</v>
      </c>
      <c r="O10" s="17">
        <v>0.12507092766472699</v>
      </c>
      <c r="P10" s="17">
        <v>0.15968368892984799</v>
      </c>
      <c r="Q10" s="17">
        <v>0.126171432338923</v>
      </c>
      <c r="R10" s="17"/>
      <c r="S10" s="17">
        <v>0.17517584437059999</v>
      </c>
      <c r="T10" s="17">
        <v>0.106029075396216</v>
      </c>
      <c r="U10" s="17">
        <v>0.131629980451336</v>
      </c>
      <c r="V10" s="17">
        <v>0.169250287064937</v>
      </c>
      <c r="W10" s="17">
        <v>0.135415296838689</v>
      </c>
      <c r="X10" s="17">
        <v>8.5919526338668104E-2</v>
      </c>
      <c r="Y10" s="17">
        <v>0.16263689892566099</v>
      </c>
      <c r="Z10" s="17">
        <v>0.190116572809788</v>
      </c>
      <c r="AA10" s="17">
        <v>0.112241301782474</v>
      </c>
      <c r="AB10" s="17">
        <v>0.12902909387466599</v>
      </c>
      <c r="AC10" s="17">
        <v>0.16264956965143099</v>
      </c>
      <c r="AD10" s="17">
        <v>0.266874755478957</v>
      </c>
      <c r="AE10" s="17"/>
      <c r="AF10" s="17">
        <v>0.14946374173229901</v>
      </c>
      <c r="AG10" s="17">
        <v>0.13311999730263299</v>
      </c>
      <c r="AH10" s="17"/>
      <c r="AI10" s="17">
        <v>0.176562246097167</v>
      </c>
      <c r="AJ10" s="17">
        <v>0.126379454340241</v>
      </c>
      <c r="AK10" s="17"/>
      <c r="AL10" s="17">
        <v>0.180738044742983</v>
      </c>
      <c r="AM10" s="17">
        <v>0.13902732133454601</v>
      </c>
      <c r="AN10" s="17"/>
      <c r="AO10" s="17">
        <v>0.174310325288003</v>
      </c>
      <c r="AP10" s="17">
        <v>0.133157536578276</v>
      </c>
    </row>
    <row r="11" spans="2:42" ht="29" x14ac:dyDescent="0.35">
      <c r="B11" s="18" t="s">
        <v>214</v>
      </c>
      <c r="C11" s="17">
        <v>9.6425456724565303E-2</v>
      </c>
      <c r="D11" s="17">
        <v>8.6879309456499604E-2</v>
      </c>
      <c r="E11" s="17">
        <v>0.10644448929303001</v>
      </c>
      <c r="F11" s="17"/>
      <c r="G11" s="17">
        <v>0.17899674774973101</v>
      </c>
      <c r="H11" s="17">
        <v>0.15400486556680101</v>
      </c>
      <c r="I11" s="17">
        <v>0.10679751630545201</v>
      </c>
      <c r="J11" s="17">
        <v>8.27319542860801E-2</v>
      </c>
      <c r="K11" s="17">
        <v>5.57673278373403E-2</v>
      </c>
      <c r="L11" s="17">
        <v>2.40684124407511E-2</v>
      </c>
      <c r="M11" s="17"/>
      <c r="N11" s="17">
        <v>0.116707470418001</v>
      </c>
      <c r="O11" s="17">
        <v>7.8232135565800498E-2</v>
      </c>
      <c r="P11" s="17">
        <v>0.11418588336848901</v>
      </c>
      <c r="Q11" s="17">
        <v>7.6296762048095004E-2</v>
      </c>
      <c r="R11" s="17"/>
      <c r="S11" s="17">
        <v>0.13802181020092</v>
      </c>
      <c r="T11" s="17">
        <v>9.0501843301466198E-2</v>
      </c>
      <c r="U11" s="17">
        <v>6.9293822959745593E-2</v>
      </c>
      <c r="V11" s="17">
        <v>8.6172098838511402E-2</v>
      </c>
      <c r="W11" s="17">
        <v>6.6704346581301602E-2</v>
      </c>
      <c r="X11" s="17">
        <v>0.10763424154022699</v>
      </c>
      <c r="Y11" s="17">
        <v>8.8337458371757396E-2</v>
      </c>
      <c r="Z11" s="17">
        <v>8.3864408701372795E-2</v>
      </c>
      <c r="AA11" s="17">
        <v>9.4687834836427398E-2</v>
      </c>
      <c r="AB11" s="17">
        <v>9.1249142320124599E-2</v>
      </c>
      <c r="AC11" s="17">
        <v>9.3176952537655899E-2</v>
      </c>
      <c r="AD11" s="17">
        <v>0.1328249490151</v>
      </c>
      <c r="AE11" s="17"/>
      <c r="AF11" s="17">
        <v>9.5342634395162107E-2</v>
      </c>
      <c r="AG11" s="17">
        <v>9.8740669719278099E-2</v>
      </c>
      <c r="AH11" s="17"/>
      <c r="AI11" s="17">
        <v>9.3874039546119906E-2</v>
      </c>
      <c r="AJ11" s="17">
        <v>9.7575717176683202E-2</v>
      </c>
      <c r="AK11" s="17"/>
      <c r="AL11" s="17">
        <v>9.4728917669080398E-2</v>
      </c>
      <c r="AM11" s="17">
        <v>9.6554386095390299E-2</v>
      </c>
      <c r="AN11" s="17"/>
      <c r="AO11" s="17">
        <v>9.51853480273646E-2</v>
      </c>
      <c r="AP11" s="17">
        <v>9.6763535393141697E-2</v>
      </c>
    </row>
    <row r="12" spans="2:42" x14ac:dyDescent="0.35">
      <c r="B12" s="18" t="s">
        <v>215</v>
      </c>
      <c r="C12" s="17">
        <v>9.08164382878872E-2</v>
      </c>
      <c r="D12" s="17">
        <v>8.0546434879500597E-2</v>
      </c>
      <c r="E12" s="17">
        <v>9.9376977145898507E-2</v>
      </c>
      <c r="F12" s="17"/>
      <c r="G12" s="17">
        <v>0.119253184642965</v>
      </c>
      <c r="H12" s="17">
        <v>0.134894178954449</v>
      </c>
      <c r="I12" s="17">
        <v>0.10672749208697301</v>
      </c>
      <c r="J12" s="17">
        <v>0.101791990971054</v>
      </c>
      <c r="K12" s="17">
        <v>4.7837769112478501E-2</v>
      </c>
      <c r="L12" s="17">
        <v>4.2721121800294803E-2</v>
      </c>
      <c r="M12" s="17"/>
      <c r="N12" s="17">
        <v>8.2177998917176295E-2</v>
      </c>
      <c r="O12" s="17">
        <v>8.1126762774985206E-2</v>
      </c>
      <c r="P12" s="17">
        <v>0.110297698588501</v>
      </c>
      <c r="Q12" s="17">
        <v>9.4277672553620906E-2</v>
      </c>
      <c r="R12" s="17"/>
      <c r="S12" s="17">
        <v>9.01163311621586E-2</v>
      </c>
      <c r="T12" s="17">
        <v>9.3004018253743395E-2</v>
      </c>
      <c r="U12" s="17">
        <v>0.100028030947554</v>
      </c>
      <c r="V12" s="17">
        <v>6.1397580312421797E-2</v>
      </c>
      <c r="W12" s="17">
        <v>9.7505056996661801E-2</v>
      </c>
      <c r="X12" s="17">
        <v>8.7041780959278905E-2</v>
      </c>
      <c r="Y12" s="17">
        <v>9.4636545289996002E-2</v>
      </c>
      <c r="Z12" s="17">
        <v>9.5325933178081898E-2</v>
      </c>
      <c r="AA12" s="17">
        <v>0.10609895090236</v>
      </c>
      <c r="AB12" s="17">
        <v>8.9008755835249004E-2</v>
      </c>
      <c r="AC12" s="17">
        <v>8.9107869204681903E-2</v>
      </c>
      <c r="AD12" s="17">
        <v>8.0032927911668897E-2</v>
      </c>
      <c r="AE12" s="17"/>
      <c r="AF12" s="17">
        <v>8.8183192991274903E-2</v>
      </c>
      <c r="AG12" s="17">
        <v>9.3530731348779705E-2</v>
      </c>
      <c r="AH12" s="17"/>
      <c r="AI12" s="17">
        <v>9.0878819805298994E-2</v>
      </c>
      <c r="AJ12" s="17">
        <v>9.0788314705029696E-2</v>
      </c>
      <c r="AK12" s="17"/>
      <c r="AL12" s="17">
        <v>8.9159764271630804E-2</v>
      </c>
      <c r="AM12" s="17">
        <v>9.0942338094253297E-2</v>
      </c>
      <c r="AN12" s="17"/>
      <c r="AO12" s="17">
        <v>9.33456906192206E-2</v>
      </c>
      <c r="AP12" s="17">
        <v>9.0126913036914405E-2</v>
      </c>
    </row>
    <row r="13" spans="2:42" x14ac:dyDescent="0.35">
      <c r="B13" s="18" t="s">
        <v>216</v>
      </c>
      <c r="C13" s="17">
        <v>2.29976022148356E-2</v>
      </c>
      <c r="D13" s="17">
        <v>2.5976930844414801E-2</v>
      </c>
      <c r="E13" s="17">
        <v>1.9628854904307502E-2</v>
      </c>
      <c r="F13" s="17"/>
      <c r="G13" s="17">
        <v>3.0803133929834501E-2</v>
      </c>
      <c r="H13" s="17">
        <v>5.04635811362023E-2</v>
      </c>
      <c r="I13" s="17">
        <v>2.3568625870418799E-2</v>
      </c>
      <c r="J13" s="17">
        <v>1.3412877320954799E-2</v>
      </c>
      <c r="K13" s="17">
        <v>1.2321091288039101E-2</v>
      </c>
      <c r="L13" s="17">
        <v>9.80981156373429E-3</v>
      </c>
      <c r="M13" s="17"/>
      <c r="N13" s="17">
        <v>2.8533909619561901E-2</v>
      </c>
      <c r="O13" s="17">
        <v>2.7292213820134501E-2</v>
      </c>
      <c r="P13" s="17">
        <v>1.6656000666737399E-2</v>
      </c>
      <c r="Q13" s="17">
        <v>1.8444964355551399E-2</v>
      </c>
      <c r="R13" s="17"/>
      <c r="S13" s="17">
        <v>4.0468431997887001E-2</v>
      </c>
      <c r="T13" s="17">
        <v>3.3713230918870303E-2</v>
      </c>
      <c r="U13" s="17">
        <v>5.07444323766935E-3</v>
      </c>
      <c r="V13" s="17">
        <v>1.3010524804320101E-2</v>
      </c>
      <c r="W13" s="17">
        <v>1.5574777025643E-2</v>
      </c>
      <c r="X13" s="17">
        <v>2.3800663835007899E-2</v>
      </c>
      <c r="Y13" s="17">
        <v>1.52433200788751E-2</v>
      </c>
      <c r="Z13" s="17">
        <v>4.4318879386797599E-2</v>
      </c>
      <c r="AA13" s="17">
        <v>2.0707206112424398E-2</v>
      </c>
      <c r="AB13" s="17">
        <v>1.05376490809924E-2</v>
      </c>
      <c r="AC13" s="17">
        <v>2.89045083764712E-2</v>
      </c>
      <c r="AD13" s="17">
        <v>1.6202580321477901E-2</v>
      </c>
      <c r="AE13" s="17"/>
      <c r="AF13" s="17">
        <v>2.6434279014363699E-2</v>
      </c>
      <c r="AG13" s="17">
        <v>1.8562579634653999E-2</v>
      </c>
      <c r="AH13" s="17"/>
      <c r="AI13" s="17">
        <v>3.1229866313445199E-2</v>
      </c>
      <c r="AJ13" s="17">
        <v>1.9286234311531598E-2</v>
      </c>
      <c r="AK13" s="17"/>
      <c r="AL13" s="17">
        <v>2.92725248883564E-2</v>
      </c>
      <c r="AM13" s="17">
        <v>2.2520736191824299E-2</v>
      </c>
      <c r="AN13" s="17"/>
      <c r="AO13" s="17">
        <v>2.4817299875720001E-2</v>
      </c>
      <c r="AP13" s="17">
        <v>2.2501515892892999E-2</v>
      </c>
    </row>
    <row r="14" spans="2:42" ht="29" x14ac:dyDescent="0.35">
      <c r="B14" s="18" t="s">
        <v>217</v>
      </c>
      <c r="C14" s="17">
        <v>0.134430466782126</v>
      </c>
      <c r="D14" s="17">
        <v>8.9099836773114199E-2</v>
      </c>
      <c r="E14" s="17">
        <v>0.17904851883151601</v>
      </c>
      <c r="F14" s="17"/>
      <c r="G14" s="17">
        <v>0.20081356349430099</v>
      </c>
      <c r="H14" s="17">
        <v>0.19881969253376</v>
      </c>
      <c r="I14" s="17">
        <v>0.16845805599543501</v>
      </c>
      <c r="J14" s="17">
        <v>0.124739110095491</v>
      </c>
      <c r="K14" s="17">
        <v>8.0474101444378901E-2</v>
      </c>
      <c r="L14" s="17">
        <v>5.3745610660608401E-2</v>
      </c>
      <c r="M14" s="17"/>
      <c r="N14" s="17">
        <v>0.153161157941551</v>
      </c>
      <c r="O14" s="17">
        <v>0.141635454948875</v>
      </c>
      <c r="P14" s="17">
        <v>0.10943454404812999</v>
      </c>
      <c r="Q14" s="17">
        <v>0.12928050879559999</v>
      </c>
      <c r="R14" s="17"/>
      <c r="S14" s="17">
        <v>0.11795754105361</v>
      </c>
      <c r="T14" s="17">
        <v>0.14145803555894901</v>
      </c>
      <c r="U14" s="17">
        <v>0.15897977078559999</v>
      </c>
      <c r="V14" s="17">
        <v>0.13294896591956301</v>
      </c>
      <c r="W14" s="17">
        <v>0.19480981269855299</v>
      </c>
      <c r="X14" s="17">
        <v>0.14565975521091901</v>
      </c>
      <c r="Y14" s="17">
        <v>9.3912012495328503E-2</v>
      </c>
      <c r="Z14" s="17">
        <v>9.4366784142304594E-2</v>
      </c>
      <c r="AA14" s="17">
        <v>0.13324501698899199</v>
      </c>
      <c r="AB14" s="17">
        <v>0.15111949895773899</v>
      </c>
      <c r="AC14" s="17">
        <v>0.119871295670382</v>
      </c>
      <c r="AD14" s="17">
        <v>8.4603215841427201E-2</v>
      </c>
      <c r="AE14" s="17"/>
      <c r="AF14" s="17">
        <v>0.117380543924296</v>
      </c>
      <c r="AG14" s="17">
        <v>0.157878102365377</v>
      </c>
      <c r="AH14" s="17"/>
      <c r="AI14" s="17">
        <v>0.12917319158353899</v>
      </c>
      <c r="AJ14" s="17">
        <v>0.13680061455643899</v>
      </c>
      <c r="AK14" s="17"/>
      <c r="AL14" s="17">
        <v>0.15105271397038</v>
      </c>
      <c r="AM14" s="17">
        <v>0.133167250433083</v>
      </c>
      <c r="AN14" s="17"/>
      <c r="AO14" s="17">
        <v>0.139497010776577</v>
      </c>
      <c r="AP14" s="17">
        <v>0.133049224596023</v>
      </c>
    </row>
    <row r="15" spans="2:42" ht="29" x14ac:dyDescent="0.35">
      <c r="B15" s="18" t="s">
        <v>218</v>
      </c>
      <c r="C15" s="17">
        <v>0.392139850734742</v>
      </c>
      <c r="D15" s="17">
        <v>0.39052276710045303</v>
      </c>
      <c r="E15" s="17">
        <v>0.39447684495471502</v>
      </c>
      <c r="F15" s="17"/>
      <c r="G15" s="17">
        <v>0.164849706550007</v>
      </c>
      <c r="H15" s="17">
        <v>0.206037671683519</v>
      </c>
      <c r="I15" s="17">
        <v>0.30582581874223902</v>
      </c>
      <c r="J15" s="17">
        <v>0.397832910873404</v>
      </c>
      <c r="K15" s="17">
        <v>0.53709714210828396</v>
      </c>
      <c r="L15" s="17">
        <v>0.66475305478133395</v>
      </c>
      <c r="M15" s="17"/>
      <c r="N15" s="17">
        <v>0.33215835491920398</v>
      </c>
      <c r="O15" s="17">
        <v>0.42027421250688302</v>
      </c>
      <c r="P15" s="17">
        <v>0.37231787830860802</v>
      </c>
      <c r="Q15" s="17">
        <v>0.446562040537132</v>
      </c>
      <c r="R15" s="17"/>
      <c r="S15" s="17">
        <v>0.29330703494815402</v>
      </c>
      <c r="T15" s="17">
        <v>0.42087679899693498</v>
      </c>
      <c r="U15" s="17">
        <v>0.420940708158695</v>
      </c>
      <c r="V15" s="17">
        <v>0.41193858305237502</v>
      </c>
      <c r="W15" s="17">
        <v>0.39826263076916801</v>
      </c>
      <c r="X15" s="17">
        <v>0.40074505444987302</v>
      </c>
      <c r="Y15" s="17">
        <v>0.41059042801925399</v>
      </c>
      <c r="Z15" s="17">
        <v>0.43701986095641498</v>
      </c>
      <c r="AA15" s="17">
        <v>0.411121477126274</v>
      </c>
      <c r="AB15" s="17">
        <v>0.41277142081691998</v>
      </c>
      <c r="AC15" s="17">
        <v>0.41383917262241499</v>
      </c>
      <c r="AD15" s="17">
        <v>0.275281460287989</v>
      </c>
      <c r="AE15" s="17"/>
      <c r="AF15" s="17">
        <v>0.41668288591568697</v>
      </c>
      <c r="AG15" s="17">
        <v>0.35909718245858602</v>
      </c>
      <c r="AH15" s="17"/>
      <c r="AI15" s="17">
        <v>0.34208289997210201</v>
      </c>
      <c r="AJ15" s="17">
        <v>0.41470712483727101</v>
      </c>
      <c r="AK15" s="17"/>
      <c r="AL15" s="17">
        <v>0.37447487664507401</v>
      </c>
      <c r="AM15" s="17">
        <v>0.393482309658783</v>
      </c>
      <c r="AN15" s="17"/>
      <c r="AO15" s="17">
        <v>0.361581561404554</v>
      </c>
      <c r="AP15" s="17">
        <v>0.400470657376161</v>
      </c>
    </row>
    <row r="16" spans="2:42" x14ac:dyDescent="0.35">
      <c r="B16" s="18" t="s">
        <v>75</v>
      </c>
      <c r="C16" s="19">
        <v>5.6181454109555301E-2</v>
      </c>
      <c r="D16" s="19">
        <v>5.31353279592491E-2</v>
      </c>
      <c r="E16" s="19">
        <v>5.8952304062060597E-2</v>
      </c>
      <c r="F16" s="19"/>
      <c r="G16" s="19">
        <v>7.4199163006186494E-2</v>
      </c>
      <c r="H16" s="19">
        <v>4.8095719976870503E-2</v>
      </c>
      <c r="I16" s="19">
        <v>4.66300720484824E-2</v>
      </c>
      <c r="J16" s="19">
        <v>5.6031335796835599E-2</v>
      </c>
      <c r="K16" s="19">
        <v>5.9659465881863001E-2</v>
      </c>
      <c r="L16" s="19">
        <v>5.6301527687361803E-2</v>
      </c>
      <c r="M16" s="19"/>
      <c r="N16" s="19">
        <v>4.5146647624318199E-2</v>
      </c>
      <c r="O16" s="19">
        <v>5.7740493326543303E-2</v>
      </c>
      <c r="P16" s="19">
        <v>5.9079259051610801E-2</v>
      </c>
      <c r="Q16" s="19">
        <v>6.2014323719960199E-2</v>
      </c>
      <c r="R16" s="19"/>
      <c r="S16" s="19">
        <v>5.6408838658332003E-2</v>
      </c>
      <c r="T16" s="19">
        <v>6.0079759412025799E-2</v>
      </c>
      <c r="U16" s="19">
        <v>5.6715360462258599E-2</v>
      </c>
      <c r="V16" s="19">
        <v>7.7514891950711803E-2</v>
      </c>
      <c r="W16" s="19">
        <v>4.79599308500223E-2</v>
      </c>
      <c r="X16" s="19">
        <v>6.3595446947134801E-2</v>
      </c>
      <c r="Y16" s="19">
        <v>6.6455005641505305E-2</v>
      </c>
      <c r="Z16" s="19">
        <v>2.2562923630901101E-2</v>
      </c>
      <c r="AA16" s="19">
        <v>4.56629778090877E-2</v>
      </c>
      <c r="AB16" s="19">
        <v>5.6355176908046603E-2</v>
      </c>
      <c r="AC16" s="19">
        <v>2.26740679528342E-2</v>
      </c>
      <c r="AD16" s="19">
        <v>8.0783352180486406E-2</v>
      </c>
      <c r="AE16" s="19"/>
      <c r="AF16" s="19">
        <v>4.4201074706786102E-2</v>
      </c>
      <c r="AG16" s="19">
        <v>7.0452395836785101E-2</v>
      </c>
      <c r="AH16" s="19"/>
      <c r="AI16" s="19">
        <v>4.6642220811974298E-2</v>
      </c>
      <c r="AJ16" s="19">
        <v>6.0482045521430702E-2</v>
      </c>
      <c r="AK16" s="19"/>
      <c r="AL16" s="19">
        <v>3.1110082832476901E-2</v>
      </c>
      <c r="AM16" s="19">
        <v>5.8086766052727397E-2</v>
      </c>
      <c r="AN16" s="19"/>
      <c r="AO16" s="19">
        <v>4.6928053495897099E-2</v>
      </c>
      <c r="AP16" s="19">
        <v>5.8704117942436101E-2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5.3512932562710697E-2</v>
      </c>
      <c r="D9" s="17">
        <v>9.0142143767932795E-2</v>
      </c>
      <c r="E9" s="17">
        <v>1.81396945794466E-2</v>
      </c>
      <c r="F9" s="17"/>
      <c r="G9" s="17">
        <v>0.112536562354455</v>
      </c>
      <c r="H9" s="17">
        <v>6.2989805210183394E-2</v>
      </c>
      <c r="I9" s="17">
        <v>6.7945253972403405E-2</v>
      </c>
      <c r="J9" s="17">
        <v>5.8411543305444402E-2</v>
      </c>
      <c r="K9" s="17">
        <v>2.1893279834247999E-2</v>
      </c>
      <c r="L9" s="17">
        <v>1.1755161830978701E-2</v>
      </c>
      <c r="M9" s="17"/>
      <c r="N9" s="17">
        <v>6.2373499874274103E-2</v>
      </c>
      <c r="O9" s="17">
        <v>4.7309948933990202E-2</v>
      </c>
      <c r="P9" s="17">
        <v>6.7070346951976403E-2</v>
      </c>
      <c r="Q9" s="17">
        <v>3.7824752948592701E-2</v>
      </c>
      <c r="R9" s="17"/>
      <c r="S9" s="17">
        <v>7.7386709670563505E-2</v>
      </c>
      <c r="T9" s="17">
        <v>3.9256612092912903E-2</v>
      </c>
      <c r="U9" s="17">
        <v>5.9412492692315903E-2</v>
      </c>
      <c r="V9" s="17">
        <v>4.2137151498632203E-2</v>
      </c>
      <c r="W9" s="17">
        <v>4.9780722268371498E-2</v>
      </c>
      <c r="X9" s="17">
        <v>7.27976522127151E-2</v>
      </c>
      <c r="Y9" s="17">
        <v>5.0378932937976698E-2</v>
      </c>
      <c r="Z9" s="17">
        <v>3.2596236858839403E-2</v>
      </c>
      <c r="AA9" s="17">
        <v>7.4190612801566705E-2</v>
      </c>
      <c r="AB9" s="17">
        <v>4.2883772370250199E-2</v>
      </c>
      <c r="AC9" s="17">
        <v>2.3929925098231299E-2</v>
      </c>
      <c r="AD9" s="17">
        <v>1.4447495367086E-2</v>
      </c>
      <c r="AE9" s="17"/>
      <c r="AF9" s="17">
        <v>4.8236942817863199E-2</v>
      </c>
      <c r="AG9" s="17">
        <v>6.1107922761479999E-2</v>
      </c>
      <c r="AH9" s="17"/>
      <c r="AI9" s="17">
        <v>8.5398616359412802E-2</v>
      </c>
      <c r="AJ9" s="17">
        <v>3.9137846681055397E-2</v>
      </c>
      <c r="AK9" s="17"/>
      <c r="AL9" s="17">
        <v>4.6112538113716003E-2</v>
      </c>
      <c r="AM9" s="17">
        <v>5.4075329400603001E-2</v>
      </c>
      <c r="AN9" s="17"/>
      <c r="AO9" s="17">
        <v>5.4769624043527601E-2</v>
      </c>
      <c r="AP9" s="17">
        <v>5.3170333092515197E-2</v>
      </c>
    </row>
    <row r="10" spans="2:42" x14ac:dyDescent="0.35">
      <c r="B10" s="18" t="s">
        <v>213</v>
      </c>
      <c r="C10" s="17">
        <v>9.9872996173089298E-2</v>
      </c>
      <c r="D10" s="17">
        <v>0.117884697769446</v>
      </c>
      <c r="E10" s="17">
        <v>8.3012208975278806E-2</v>
      </c>
      <c r="F10" s="17"/>
      <c r="G10" s="17">
        <v>9.1610055121919096E-2</v>
      </c>
      <c r="H10" s="17">
        <v>0.146318396641309</v>
      </c>
      <c r="I10" s="17">
        <v>0.13866590995282199</v>
      </c>
      <c r="J10" s="17">
        <v>0.11467146485691899</v>
      </c>
      <c r="K10" s="17">
        <v>8.0476920272661095E-2</v>
      </c>
      <c r="L10" s="17">
        <v>3.6833900837073497E-2</v>
      </c>
      <c r="M10" s="17"/>
      <c r="N10" s="17">
        <v>0.14085425342838101</v>
      </c>
      <c r="O10" s="17">
        <v>0.10256106175893499</v>
      </c>
      <c r="P10" s="17">
        <v>8.9532781037629697E-2</v>
      </c>
      <c r="Q10" s="17">
        <v>5.9098565702198902E-2</v>
      </c>
      <c r="R10" s="17"/>
      <c r="S10" s="17">
        <v>0.164576115174069</v>
      </c>
      <c r="T10" s="17">
        <v>8.9560968042729894E-2</v>
      </c>
      <c r="U10" s="17">
        <v>8.9795826609469401E-2</v>
      </c>
      <c r="V10" s="17">
        <v>9.7279597161930603E-2</v>
      </c>
      <c r="W10" s="17">
        <v>4.75520853699661E-2</v>
      </c>
      <c r="X10" s="17">
        <v>6.1937812546183899E-2</v>
      </c>
      <c r="Y10" s="17">
        <v>7.6331203469785405E-2</v>
      </c>
      <c r="Z10" s="17">
        <v>7.5383396500514802E-2</v>
      </c>
      <c r="AA10" s="17">
        <v>9.3875804398373605E-2</v>
      </c>
      <c r="AB10" s="17">
        <v>0.101573595934671</v>
      </c>
      <c r="AC10" s="17">
        <v>0.11968676867059801</v>
      </c>
      <c r="AD10" s="17">
        <v>0.193284706479355</v>
      </c>
      <c r="AE10" s="17"/>
      <c r="AF10" s="17">
        <v>0.109354814879581</v>
      </c>
      <c r="AG10" s="17">
        <v>8.7959191701904804E-2</v>
      </c>
      <c r="AH10" s="17"/>
      <c r="AI10" s="17">
        <v>0.11641969152946199</v>
      </c>
      <c r="AJ10" s="17">
        <v>9.2413216783630098E-2</v>
      </c>
      <c r="AK10" s="17"/>
      <c r="AL10" s="17">
        <v>0.14279260427521301</v>
      </c>
      <c r="AM10" s="17">
        <v>9.6611298158668896E-2</v>
      </c>
      <c r="AN10" s="17"/>
      <c r="AO10" s="17">
        <v>0.100254247964806</v>
      </c>
      <c r="AP10" s="17">
        <v>9.9769059237216795E-2</v>
      </c>
    </row>
    <row r="11" spans="2:42" ht="29" x14ac:dyDescent="0.35">
      <c r="B11" s="18" t="s">
        <v>214</v>
      </c>
      <c r="C11" s="17">
        <v>7.1376367868875398E-2</v>
      </c>
      <c r="D11" s="17">
        <v>7.0728722639151101E-2</v>
      </c>
      <c r="E11" s="17">
        <v>7.1150124528943495E-2</v>
      </c>
      <c r="F11" s="17"/>
      <c r="G11" s="17">
        <v>0.14840308951376099</v>
      </c>
      <c r="H11" s="17">
        <v>0.130407879127938</v>
      </c>
      <c r="I11" s="17">
        <v>8.2811782497172901E-2</v>
      </c>
      <c r="J11" s="17">
        <v>5.4356009198802603E-2</v>
      </c>
      <c r="K11" s="17">
        <v>2.4623296532553601E-2</v>
      </c>
      <c r="L11" s="17">
        <v>7.4694099142865802E-3</v>
      </c>
      <c r="M11" s="17"/>
      <c r="N11" s="17">
        <v>8.5884315185371901E-2</v>
      </c>
      <c r="O11" s="17">
        <v>7.38422189487314E-2</v>
      </c>
      <c r="P11" s="17">
        <v>6.8943204368849903E-2</v>
      </c>
      <c r="Q11" s="17">
        <v>5.4850748897411199E-2</v>
      </c>
      <c r="R11" s="17"/>
      <c r="S11" s="17">
        <v>0.12002591293258801</v>
      </c>
      <c r="T11" s="17">
        <v>5.7448742585715397E-2</v>
      </c>
      <c r="U11" s="17">
        <v>4.9679846990096199E-2</v>
      </c>
      <c r="V11" s="17">
        <v>6.1807743579962299E-2</v>
      </c>
      <c r="W11" s="17">
        <v>7.2585430490226102E-2</v>
      </c>
      <c r="X11" s="17">
        <v>9.1384900573274003E-2</v>
      </c>
      <c r="Y11" s="17">
        <v>7.4266602384828503E-2</v>
      </c>
      <c r="Z11" s="17">
        <v>6.0715052834667903E-2</v>
      </c>
      <c r="AA11" s="17">
        <v>4.1988179911214701E-2</v>
      </c>
      <c r="AB11" s="17">
        <v>7.8142591457123295E-2</v>
      </c>
      <c r="AC11" s="17">
        <v>2.4442731174256299E-2</v>
      </c>
      <c r="AD11" s="17">
        <v>0.100535788892366</v>
      </c>
      <c r="AE11" s="17"/>
      <c r="AF11" s="17">
        <v>6.09521264129749E-2</v>
      </c>
      <c r="AG11" s="17">
        <v>8.6078319650435497E-2</v>
      </c>
      <c r="AH11" s="17"/>
      <c r="AI11" s="17">
        <v>8.31147914206887E-2</v>
      </c>
      <c r="AJ11" s="17">
        <v>6.6084311165671997E-2</v>
      </c>
      <c r="AK11" s="17"/>
      <c r="AL11" s="17">
        <v>8.1964423641864001E-2</v>
      </c>
      <c r="AM11" s="17">
        <v>7.0571723045251805E-2</v>
      </c>
      <c r="AN11" s="17"/>
      <c r="AO11" s="17">
        <v>8.8320451000844097E-2</v>
      </c>
      <c r="AP11" s="17">
        <v>6.6757068707089098E-2</v>
      </c>
    </row>
    <row r="12" spans="2:42" x14ac:dyDescent="0.35">
      <c r="B12" s="18" t="s">
        <v>215</v>
      </c>
      <c r="C12" s="17">
        <v>5.5989284001559197E-2</v>
      </c>
      <c r="D12" s="17">
        <v>6.5081121575487302E-2</v>
      </c>
      <c r="E12" s="17">
        <v>4.6907942144924601E-2</v>
      </c>
      <c r="F12" s="17"/>
      <c r="G12" s="17">
        <v>9.4000832884701901E-2</v>
      </c>
      <c r="H12" s="17">
        <v>9.5023305032901406E-2</v>
      </c>
      <c r="I12" s="17">
        <v>7.3345014273544396E-2</v>
      </c>
      <c r="J12" s="17">
        <v>4.3368809199163097E-2</v>
      </c>
      <c r="K12" s="17">
        <v>2.9573791207630401E-2</v>
      </c>
      <c r="L12" s="17">
        <v>1.24920783545053E-2</v>
      </c>
      <c r="M12" s="17"/>
      <c r="N12" s="17">
        <v>5.7094741352386499E-2</v>
      </c>
      <c r="O12" s="17">
        <v>5.0220095098886301E-2</v>
      </c>
      <c r="P12" s="17">
        <v>6.1039750055250197E-2</v>
      </c>
      <c r="Q12" s="17">
        <v>5.7089767929014802E-2</v>
      </c>
      <c r="R12" s="17"/>
      <c r="S12" s="17">
        <v>5.0093815654597397E-2</v>
      </c>
      <c r="T12" s="17">
        <v>5.9463549676793001E-2</v>
      </c>
      <c r="U12" s="17">
        <v>3.8919107345319497E-2</v>
      </c>
      <c r="V12" s="17">
        <v>6.7168383934807105E-2</v>
      </c>
      <c r="W12" s="17">
        <v>8.3896762649008499E-2</v>
      </c>
      <c r="X12" s="17">
        <v>3.3208117858856301E-2</v>
      </c>
      <c r="Y12" s="17">
        <v>4.5534139581399E-2</v>
      </c>
      <c r="Z12" s="17">
        <v>0.107883851740535</v>
      </c>
      <c r="AA12" s="17">
        <v>5.6638714637212498E-2</v>
      </c>
      <c r="AB12" s="17">
        <v>5.0333657600335598E-2</v>
      </c>
      <c r="AC12" s="17">
        <v>7.2981975701560203E-2</v>
      </c>
      <c r="AD12" s="17">
        <v>2.8821491754854399E-2</v>
      </c>
      <c r="AE12" s="17"/>
      <c r="AF12" s="17">
        <v>5.4298016731517101E-2</v>
      </c>
      <c r="AG12" s="17">
        <v>5.72432007279534E-2</v>
      </c>
      <c r="AH12" s="17"/>
      <c r="AI12" s="17">
        <v>5.5365303429075502E-2</v>
      </c>
      <c r="AJ12" s="17">
        <v>5.6270594397005901E-2</v>
      </c>
      <c r="AK12" s="17"/>
      <c r="AL12" s="17">
        <v>4.5816999893414E-2</v>
      </c>
      <c r="AM12" s="17">
        <v>5.6762332040551297E-2</v>
      </c>
      <c r="AN12" s="17"/>
      <c r="AO12" s="17">
        <v>5.31239326716135E-2</v>
      </c>
      <c r="AP12" s="17">
        <v>5.6770436625372199E-2</v>
      </c>
    </row>
    <row r="13" spans="2:42" x14ac:dyDescent="0.35">
      <c r="B13" s="18" t="s">
        <v>216</v>
      </c>
      <c r="C13" s="17">
        <v>1.46770757767186E-2</v>
      </c>
      <c r="D13" s="17">
        <v>1.6225844883652901E-2</v>
      </c>
      <c r="E13" s="17">
        <v>1.32714185730986E-2</v>
      </c>
      <c r="F13" s="17"/>
      <c r="G13" s="17">
        <v>3.9689537886952397E-2</v>
      </c>
      <c r="H13" s="17">
        <v>3.6044814785441102E-2</v>
      </c>
      <c r="I13" s="17">
        <v>1.22440048025619E-2</v>
      </c>
      <c r="J13" s="17">
        <v>3.67189258289382E-3</v>
      </c>
      <c r="K13" s="17">
        <v>1.85639723873559E-3</v>
      </c>
      <c r="L13" s="17">
        <v>0</v>
      </c>
      <c r="M13" s="17"/>
      <c r="N13" s="17">
        <v>1.91928111582601E-2</v>
      </c>
      <c r="O13" s="17">
        <v>1.44962712561884E-2</v>
      </c>
      <c r="P13" s="17">
        <v>1.32790645033516E-2</v>
      </c>
      <c r="Q13" s="17">
        <v>1.14138214575635E-2</v>
      </c>
      <c r="R13" s="17"/>
      <c r="S13" s="17">
        <v>3.0981446243251901E-2</v>
      </c>
      <c r="T13" s="17">
        <v>2.0952066393178301E-2</v>
      </c>
      <c r="U13" s="17">
        <v>8.8498307090660797E-3</v>
      </c>
      <c r="V13" s="17">
        <v>6.9498929120303601E-3</v>
      </c>
      <c r="W13" s="17">
        <v>1.35023561373094E-2</v>
      </c>
      <c r="X13" s="17">
        <v>1.9717961828413798E-2</v>
      </c>
      <c r="Y13" s="17">
        <v>1.1901010379805E-2</v>
      </c>
      <c r="Z13" s="17">
        <v>1.46949314132433E-2</v>
      </c>
      <c r="AA13" s="17">
        <v>5.8520999150333403E-3</v>
      </c>
      <c r="AB13" s="17">
        <v>8.3644892917981196E-3</v>
      </c>
      <c r="AC13" s="17">
        <v>1.2557139223417901E-2</v>
      </c>
      <c r="AD13" s="17">
        <v>0</v>
      </c>
      <c r="AE13" s="17"/>
      <c r="AF13" s="17">
        <v>1.31678007070101E-2</v>
      </c>
      <c r="AG13" s="17">
        <v>1.68441480629875E-2</v>
      </c>
      <c r="AH13" s="17"/>
      <c r="AI13" s="17">
        <v>1.63602724427689E-2</v>
      </c>
      <c r="AJ13" s="17">
        <v>1.39182368951546E-2</v>
      </c>
      <c r="AK13" s="17"/>
      <c r="AL13" s="17">
        <v>2.3393695313517301E-2</v>
      </c>
      <c r="AM13" s="17">
        <v>1.4014651726433999E-2</v>
      </c>
      <c r="AN13" s="17"/>
      <c r="AO13" s="17">
        <v>1.67024734390646E-2</v>
      </c>
      <c r="AP13" s="17">
        <v>1.4124911481307E-2</v>
      </c>
    </row>
    <row r="14" spans="2:42" ht="29" x14ac:dyDescent="0.35">
      <c r="B14" s="18" t="s">
        <v>217</v>
      </c>
      <c r="C14" s="17">
        <v>7.2853120253940501E-2</v>
      </c>
      <c r="D14" s="17">
        <v>5.6640976139964903E-2</v>
      </c>
      <c r="E14" s="17">
        <v>8.7215538661807701E-2</v>
      </c>
      <c r="F14" s="17"/>
      <c r="G14" s="17">
        <v>0.15803647586001601</v>
      </c>
      <c r="H14" s="17">
        <v>0.13446545680675001</v>
      </c>
      <c r="I14" s="17">
        <v>7.7948198934120694E-2</v>
      </c>
      <c r="J14" s="17">
        <v>4.6913128172655798E-2</v>
      </c>
      <c r="K14" s="17">
        <v>2.53824342595627E-2</v>
      </c>
      <c r="L14" s="17">
        <v>1.4271165932532E-2</v>
      </c>
      <c r="M14" s="17"/>
      <c r="N14" s="17">
        <v>8.3332452127789405E-2</v>
      </c>
      <c r="O14" s="17">
        <v>8.7933771337198305E-2</v>
      </c>
      <c r="P14" s="17">
        <v>6.4690525839074003E-2</v>
      </c>
      <c r="Q14" s="17">
        <v>5.4026130260175199E-2</v>
      </c>
      <c r="R14" s="17"/>
      <c r="S14" s="17">
        <v>5.3823466321778202E-2</v>
      </c>
      <c r="T14" s="17">
        <v>5.9375407407808098E-2</v>
      </c>
      <c r="U14" s="17">
        <v>9.9880802129577895E-2</v>
      </c>
      <c r="V14" s="17">
        <v>7.3293539206007494E-2</v>
      </c>
      <c r="W14" s="17">
        <v>6.6530896709232901E-2</v>
      </c>
      <c r="X14" s="17">
        <v>7.3255949110493698E-2</v>
      </c>
      <c r="Y14" s="17">
        <v>7.2966196154913704E-2</v>
      </c>
      <c r="Z14" s="17">
        <v>5.6256932535883798E-2</v>
      </c>
      <c r="AA14" s="17">
        <v>9.1906130265391295E-2</v>
      </c>
      <c r="AB14" s="17">
        <v>8.2977297116837698E-2</v>
      </c>
      <c r="AC14" s="17">
        <v>9.3827767243680804E-2</v>
      </c>
      <c r="AD14" s="17">
        <v>4.6644176921120301E-2</v>
      </c>
      <c r="AE14" s="17"/>
      <c r="AF14" s="17">
        <v>6.1929117355148701E-2</v>
      </c>
      <c r="AG14" s="17">
        <v>8.7487688775697195E-2</v>
      </c>
      <c r="AH14" s="17"/>
      <c r="AI14" s="17">
        <v>7.6153240731748506E-2</v>
      </c>
      <c r="AJ14" s="17">
        <v>7.1365320412771494E-2</v>
      </c>
      <c r="AK14" s="17"/>
      <c r="AL14" s="17">
        <v>7.0077170653509602E-2</v>
      </c>
      <c r="AM14" s="17">
        <v>7.3064079992396502E-2</v>
      </c>
      <c r="AN14" s="17"/>
      <c r="AO14" s="17">
        <v>8.2955844414279195E-2</v>
      </c>
      <c r="AP14" s="17">
        <v>7.0098913674443597E-2</v>
      </c>
    </row>
    <row r="15" spans="2:42" ht="29" x14ac:dyDescent="0.35">
      <c r="B15" s="18" t="s">
        <v>218</v>
      </c>
      <c r="C15" s="17">
        <v>0.56824254005810104</v>
      </c>
      <c r="D15" s="17">
        <v>0.52079910373472504</v>
      </c>
      <c r="E15" s="17">
        <v>0.61735881289297101</v>
      </c>
      <c r="F15" s="17"/>
      <c r="G15" s="17">
        <v>0.28008929203035299</v>
      </c>
      <c r="H15" s="17">
        <v>0.32267874069434099</v>
      </c>
      <c r="I15" s="17">
        <v>0.50601865606903096</v>
      </c>
      <c r="J15" s="17">
        <v>0.61630149561792502</v>
      </c>
      <c r="K15" s="17">
        <v>0.76309529893343298</v>
      </c>
      <c r="L15" s="17">
        <v>0.84266439664360704</v>
      </c>
      <c r="M15" s="17"/>
      <c r="N15" s="17">
        <v>0.51056367556085402</v>
      </c>
      <c r="O15" s="17">
        <v>0.57091093755630695</v>
      </c>
      <c r="P15" s="17">
        <v>0.56398510007348701</v>
      </c>
      <c r="Q15" s="17">
        <v>0.63651422629727805</v>
      </c>
      <c r="R15" s="17"/>
      <c r="S15" s="17">
        <v>0.44811251690475901</v>
      </c>
      <c r="T15" s="17">
        <v>0.62378060760568599</v>
      </c>
      <c r="U15" s="17">
        <v>0.57447914195984895</v>
      </c>
      <c r="V15" s="17">
        <v>0.58581789808288798</v>
      </c>
      <c r="W15" s="17">
        <v>0.578545839603679</v>
      </c>
      <c r="X15" s="17">
        <v>0.55805535091537894</v>
      </c>
      <c r="Y15" s="17">
        <v>0.60584140053081903</v>
      </c>
      <c r="Z15" s="17">
        <v>0.61054932091071101</v>
      </c>
      <c r="AA15" s="17">
        <v>0.56781450406546397</v>
      </c>
      <c r="AB15" s="17">
        <v>0.569071409322912</v>
      </c>
      <c r="AC15" s="17">
        <v>0.63080141422644698</v>
      </c>
      <c r="AD15" s="17">
        <v>0.56354840228686898</v>
      </c>
      <c r="AE15" s="17"/>
      <c r="AF15" s="17">
        <v>0.59783438370480102</v>
      </c>
      <c r="AG15" s="17">
        <v>0.52840013044378797</v>
      </c>
      <c r="AH15" s="17"/>
      <c r="AI15" s="17">
        <v>0.51329541448548999</v>
      </c>
      <c r="AJ15" s="17">
        <v>0.59301446134078195</v>
      </c>
      <c r="AK15" s="17"/>
      <c r="AL15" s="17">
        <v>0.53974310995700903</v>
      </c>
      <c r="AM15" s="17">
        <v>0.570408369120464</v>
      </c>
      <c r="AN15" s="17"/>
      <c r="AO15" s="17">
        <v>0.54975331966666696</v>
      </c>
      <c r="AP15" s="17">
        <v>0.57328307483304497</v>
      </c>
    </row>
    <row r="16" spans="2:42" x14ac:dyDescent="0.35">
      <c r="B16" s="18" t="s">
        <v>75</v>
      </c>
      <c r="C16" s="19">
        <v>6.3475683305005706E-2</v>
      </c>
      <c r="D16" s="19">
        <v>6.2497389489639898E-2</v>
      </c>
      <c r="E16" s="19">
        <v>6.2944259643529496E-2</v>
      </c>
      <c r="F16" s="19"/>
      <c r="G16" s="19">
        <v>7.5634154347842E-2</v>
      </c>
      <c r="H16" s="19">
        <v>7.2071601701135704E-2</v>
      </c>
      <c r="I16" s="19">
        <v>4.10211794983436E-2</v>
      </c>
      <c r="J16" s="19">
        <v>6.23056570661965E-2</v>
      </c>
      <c r="K16" s="19">
        <v>5.3098581721175403E-2</v>
      </c>
      <c r="L16" s="19">
        <v>7.4513886487016803E-2</v>
      </c>
      <c r="M16" s="19"/>
      <c r="N16" s="19">
        <v>4.07042513126828E-2</v>
      </c>
      <c r="O16" s="19">
        <v>5.2725695109763701E-2</v>
      </c>
      <c r="P16" s="19">
        <v>7.1459227170381501E-2</v>
      </c>
      <c r="Q16" s="19">
        <v>8.9181986507766001E-2</v>
      </c>
      <c r="R16" s="19"/>
      <c r="S16" s="19">
        <v>5.5000017098393299E-2</v>
      </c>
      <c r="T16" s="19">
        <v>5.0162046195176398E-2</v>
      </c>
      <c r="U16" s="19">
        <v>7.8982951564306597E-2</v>
      </c>
      <c r="V16" s="19">
        <v>6.5545793623741605E-2</v>
      </c>
      <c r="W16" s="19">
        <v>8.7605906772206504E-2</v>
      </c>
      <c r="X16" s="19">
        <v>8.9642254954683906E-2</v>
      </c>
      <c r="Y16" s="19">
        <v>6.2780514560472803E-2</v>
      </c>
      <c r="Z16" s="19">
        <v>4.1920277205603998E-2</v>
      </c>
      <c r="AA16" s="19">
        <v>6.7733954005743502E-2</v>
      </c>
      <c r="AB16" s="19">
        <v>6.6653186906072304E-2</v>
      </c>
      <c r="AC16" s="19">
        <v>2.1772278661808E-2</v>
      </c>
      <c r="AD16" s="19">
        <v>5.2717938298349303E-2</v>
      </c>
      <c r="AE16" s="19"/>
      <c r="AF16" s="19">
        <v>5.4226797391104101E-2</v>
      </c>
      <c r="AG16" s="19">
        <v>7.4879397875753706E-2</v>
      </c>
      <c r="AH16" s="19"/>
      <c r="AI16" s="19">
        <v>5.3892669601353402E-2</v>
      </c>
      <c r="AJ16" s="19">
        <v>6.7796012323928304E-2</v>
      </c>
      <c r="AK16" s="19"/>
      <c r="AL16" s="19">
        <v>5.0099458151756503E-2</v>
      </c>
      <c r="AM16" s="19">
        <v>6.4492216515630099E-2</v>
      </c>
      <c r="AN16" s="19"/>
      <c r="AO16" s="19">
        <v>5.4120106799198202E-2</v>
      </c>
      <c r="AP16" s="19">
        <v>6.6026202349011603E-2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4.14167192737512E-2</v>
      </c>
      <c r="D9" s="17">
        <v>7.4240352279581104E-2</v>
      </c>
      <c r="E9" s="17">
        <v>9.6711799779782195E-3</v>
      </c>
      <c r="F9" s="17"/>
      <c r="G9" s="17">
        <v>9.2430221377172606E-2</v>
      </c>
      <c r="H9" s="17">
        <v>5.6366848271548399E-2</v>
      </c>
      <c r="I9" s="17">
        <v>5.6251357342138902E-2</v>
      </c>
      <c r="J9" s="17">
        <v>2.6600253674546499E-2</v>
      </c>
      <c r="K9" s="17">
        <v>2.0083901648824901E-2</v>
      </c>
      <c r="L9" s="17">
        <v>9.3336514317949298E-3</v>
      </c>
      <c r="M9" s="17"/>
      <c r="N9" s="17">
        <v>5.3273913885803097E-2</v>
      </c>
      <c r="O9" s="17">
        <v>3.9020583798755601E-2</v>
      </c>
      <c r="P9" s="17">
        <v>4.1816041352824102E-2</v>
      </c>
      <c r="Q9" s="17">
        <v>2.9955974281886798E-2</v>
      </c>
      <c r="R9" s="17"/>
      <c r="S9" s="17">
        <v>7.6180639554517302E-2</v>
      </c>
      <c r="T9" s="17">
        <v>3.4136303349499401E-2</v>
      </c>
      <c r="U9" s="17">
        <v>2.7054089536391501E-2</v>
      </c>
      <c r="V9" s="17">
        <v>3.68746118333909E-2</v>
      </c>
      <c r="W9" s="17">
        <v>3.7815905678137703E-2</v>
      </c>
      <c r="X9" s="17">
        <v>4.3510939914334898E-2</v>
      </c>
      <c r="Y9" s="17">
        <v>4.7583155075852999E-2</v>
      </c>
      <c r="Z9" s="17">
        <v>2.8913534284626601E-2</v>
      </c>
      <c r="AA9" s="17">
        <v>4.2134731417609102E-2</v>
      </c>
      <c r="AB9" s="17">
        <v>2.59362232039041E-2</v>
      </c>
      <c r="AC9" s="17">
        <v>4.0191873231415903E-2</v>
      </c>
      <c r="AD9" s="17">
        <v>1.0869413067233E-2</v>
      </c>
      <c r="AE9" s="17"/>
      <c r="AF9" s="17">
        <v>3.8232528930254701E-2</v>
      </c>
      <c r="AG9" s="17">
        <v>4.6081228756998598E-2</v>
      </c>
      <c r="AH9" s="17"/>
      <c r="AI9" s="17">
        <v>6.5239244800322393E-2</v>
      </c>
      <c r="AJ9" s="17">
        <v>3.0676762980331201E-2</v>
      </c>
      <c r="AK9" s="17"/>
      <c r="AL9" s="17">
        <v>1.8888528734359099E-2</v>
      </c>
      <c r="AM9" s="17">
        <v>4.3128760869657098E-2</v>
      </c>
      <c r="AN9" s="17"/>
      <c r="AO9" s="17">
        <v>4.0187438408961502E-2</v>
      </c>
      <c r="AP9" s="17">
        <v>4.1751846056598999E-2</v>
      </c>
    </row>
    <row r="10" spans="2:42" x14ac:dyDescent="0.35">
      <c r="B10" s="18" t="s">
        <v>213</v>
      </c>
      <c r="C10" s="17">
        <v>0.348654988912936</v>
      </c>
      <c r="D10" s="17">
        <v>0.38024504363599099</v>
      </c>
      <c r="E10" s="17">
        <v>0.31972497248508902</v>
      </c>
      <c r="F10" s="17"/>
      <c r="G10" s="17">
        <v>0.19577919802090901</v>
      </c>
      <c r="H10" s="17">
        <v>0.331333040909843</v>
      </c>
      <c r="I10" s="17">
        <v>0.34438609664713998</v>
      </c>
      <c r="J10" s="17">
        <v>0.38383384164385098</v>
      </c>
      <c r="K10" s="17">
        <v>0.412328951281623</v>
      </c>
      <c r="L10" s="17">
        <v>0.39727463976733801</v>
      </c>
      <c r="M10" s="17"/>
      <c r="N10" s="17">
        <v>0.38281810751678702</v>
      </c>
      <c r="O10" s="17">
        <v>0.33883114141569098</v>
      </c>
      <c r="P10" s="17">
        <v>0.34475281094566801</v>
      </c>
      <c r="Q10" s="17">
        <v>0.32593415686324401</v>
      </c>
      <c r="R10" s="17"/>
      <c r="S10" s="17">
        <v>0.34173453805371401</v>
      </c>
      <c r="T10" s="17">
        <v>0.35147442308181398</v>
      </c>
      <c r="U10" s="17">
        <v>0.36094784110730099</v>
      </c>
      <c r="V10" s="17">
        <v>0.31073425661821202</v>
      </c>
      <c r="W10" s="17">
        <v>0.34033158635042698</v>
      </c>
      <c r="X10" s="17">
        <v>0.32840187886362299</v>
      </c>
      <c r="Y10" s="17">
        <v>0.35596671507465499</v>
      </c>
      <c r="Z10" s="17">
        <v>0.321797821731866</v>
      </c>
      <c r="AA10" s="17">
        <v>0.32122651153050502</v>
      </c>
      <c r="AB10" s="17">
        <v>0.36154439572549402</v>
      </c>
      <c r="AC10" s="17">
        <v>0.41049230387500302</v>
      </c>
      <c r="AD10" s="17">
        <v>0.50577434827768397</v>
      </c>
      <c r="AE10" s="17"/>
      <c r="AF10" s="17">
        <v>0.38945997200638799</v>
      </c>
      <c r="AG10" s="17">
        <v>0.295996190934252</v>
      </c>
      <c r="AH10" s="17"/>
      <c r="AI10" s="17">
        <v>0.406613954777239</v>
      </c>
      <c r="AJ10" s="17">
        <v>0.32252523371547998</v>
      </c>
      <c r="AK10" s="17"/>
      <c r="AL10" s="17">
        <v>0.39806206174867198</v>
      </c>
      <c r="AM10" s="17">
        <v>0.34490027263073603</v>
      </c>
      <c r="AN10" s="17"/>
      <c r="AO10" s="17">
        <v>0.371451964090594</v>
      </c>
      <c r="AP10" s="17">
        <v>0.34244007320995901</v>
      </c>
    </row>
    <row r="11" spans="2:42" ht="29" x14ac:dyDescent="0.35">
      <c r="B11" s="18" t="s">
        <v>214</v>
      </c>
      <c r="C11" s="17">
        <v>8.1755446414519997E-2</v>
      </c>
      <c r="D11" s="17">
        <v>6.1759498924665902E-2</v>
      </c>
      <c r="E11" s="17">
        <v>0.100056279303131</v>
      </c>
      <c r="F11" s="17"/>
      <c r="G11" s="17">
        <v>0.19666059478692799</v>
      </c>
      <c r="H11" s="17">
        <v>0.13857172480979199</v>
      </c>
      <c r="I11" s="17">
        <v>7.7381195417033602E-2</v>
      </c>
      <c r="J11" s="17">
        <v>5.2349364308118498E-2</v>
      </c>
      <c r="K11" s="17">
        <v>3.3658140424658298E-2</v>
      </c>
      <c r="L11" s="17">
        <v>1.8154682066187599E-2</v>
      </c>
      <c r="M11" s="17"/>
      <c r="N11" s="17">
        <v>8.1593042577799299E-2</v>
      </c>
      <c r="O11" s="17">
        <v>9.0452816209830006E-2</v>
      </c>
      <c r="P11" s="17">
        <v>8.3013926845010702E-2</v>
      </c>
      <c r="Q11" s="17">
        <v>7.1491078196318503E-2</v>
      </c>
      <c r="R11" s="17"/>
      <c r="S11" s="17">
        <v>0.12922294073954299</v>
      </c>
      <c r="T11" s="17">
        <v>8.2881542885249196E-2</v>
      </c>
      <c r="U11" s="17">
        <v>7.7947418820472306E-2</v>
      </c>
      <c r="V11" s="17">
        <v>6.9200202636683694E-2</v>
      </c>
      <c r="W11" s="17">
        <v>8.2219034140195907E-2</v>
      </c>
      <c r="X11" s="17">
        <v>9.3238903115662602E-2</v>
      </c>
      <c r="Y11" s="17">
        <v>4.6029949792918003E-2</v>
      </c>
      <c r="Z11" s="17">
        <v>5.6797235260440102E-2</v>
      </c>
      <c r="AA11" s="17">
        <v>8.2352178146982397E-2</v>
      </c>
      <c r="AB11" s="17">
        <v>8.2527754505758499E-2</v>
      </c>
      <c r="AC11" s="17">
        <v>4.8298088449981499E-2</v>
      </c>
      <c r="AD11" s="17">
        <v>4.7334019196192401E-2</v>
      </c>
      <c r="AE11" s="17"/>
      <c r="AF11" s="17">
        <v>6.2041578609005298E-2</v>
      </c>
      <c r="AG11" s="17">
        <v>0.108332373258221</v>
      </c>
      <c r="AH11" s="17"/>
      <c r="AI11" s="17">
        <v>8.5280031111413496E-2</v>
      </c>
      <c r="AJ11" s="17">
        <v>8.0166450925570995E-2</v>
      </c>
      <c r="AK11" s="17"/>
      <c r="AL11" s="17">
        <v>7.7880612788017306E-2</v>
      </c>
      <c r="AM11" s="17">
        <v>8.2049916417966898E-2</v>
      </c>
      <c r="AN11" s="17"/>
      <c r="AO11" s="17">
        <v>9.3181572188152997E-2</v>
      </c>
      <c r="AP11" s="17">
        <v>7.8640453835840701E-2</v>
      </c>
    </row>
    <row r="12" spans="2:42" x14ac:dyDescent="0.35">
      <c r="B12" s="18" t="s">
        <v>215</v>
      </c>
      <c r="C12" s="17">
        <v>4.5238882807455402E-2</v>
      </c>
      <c r="D12" s="17">
        <v>4.3285729069273603E-2</v>
      </c>
      <c r="E12" s="17">
        <v>4.7473741565513698E-2</v>
      </c>
      <c r="F12" s="17"/>
      <c r="G12" s="17">
        <v>8.5756863164533403E-2</v>
      </c>
      <c r="H12" s="17">
        <v>5.5629842695095202E-2</v>
      </c>
      <c r="I12" s="17">
        <v>6.8919774789036506E-2</v>
      </c>
      <c r="J12" s="17">
        <v>3.91923649718008E-2</v>
      </c>
      <c r="K12" s="17">
        <v>1.30990727092347E-2</v>
      </c>
      <c r="L12" s="17">
        <v>1.6827115771876101E-2</v>
      </c>
      <c r="M12" s="17"/>
      <c r="N12" s="17">
        <v>4.4595765968114202E-2</v>
      </c>
      <c r="O12" s="17">
        <v>3.6973820119684302E-2</v>
      </c>
      <c r="P12" s="17">
        <v>5.0534447648955899E-2</v>
      </c>
      <c r="Q12" s="17">
        <v>4.91413454681058E-2</v>
      </c>
      <c r="R12" s="17"/>
      <c r="S12" s="17">
        <v>4.1218920345807403E-2</v>
      </c>
      <c r="T12" s="17">
        <v>5.7122834453154699E-2</v>
      </c>
      <c r="U12" s="17">
        <v>1.4193100202374199E-2</v>
      </c>
      <c r="V12" s="17">
        <v>3.4966736145980899E-2</v>
      </c>
      <c r="W12" s="17">
        <v>6.1154538509704599E-2</v>
      </c>
      <c r="X12" s="17">
        <v>4.8030398068575203E-2</v>
      </c>
      <c r="Y12" s="17">
        <v>4.0553037556122599E-2</v>
      </c>
      <c r="Z12" s="17">
        <v>8.4720096015677995E-2</v>
      </c>
      <c r="AA12" s="17">
        <v>5.6026002321587803E-2</v>
      </c>
      <c r="AB12" s="17">
        <v>3.9955732918345303E-2</v>
      </c>
      <c r="AC12" s="17">
        <v>2.7669002915416002E-2</v>
      </c>
      <c r="AD12" s="17">
        <v>4.6185806751813198E-2</v>
      </c>
      <c r="AE12" s="17"/>
      <c r="AF12" s="17">
        <v>3.8644453195136798E-2</v>
      </c>
      <c r="AG12" s="17">
        <v>5.2896241456750703E-2</v>
      </c>
      <c r="AH12" s="17"/>
      <c r="AI12" s="17">
        <v>3.7703982868754503E-2</v>
      </c>
      <c r="AJ12" s="17">
        <v>4.8635856647474003E-2</v>
      </c>
      <c r="AK12" s="17"/>
      <c r="AL12" s="17">
        <v>6.0294201990872799E-2</v>
      </c>
      <c r="AM12" s="17">
        <v>4.4094745969808197E-2</v>
      </c>
      <c r="AN12" s="17"/>
      <c r="AO12" s="17">
        <v>6.0786070269683898E-2</v>
      </c>
      <c r="AP12" s="17">
        <v>4.1000405608479097E-2</v>
      </c>
    </row>
    <row r="13" spans="2:42" x14ac:dyDescent="0.35">
      <c r="B13" s="18" t="s">
        <v>216</v>
      </c>
      <c r="C13" s="17">
        <v>1.5248787247550299E-2</v>
      </c>
      <c r="D13" s="17">
        <v>1.50387071056225E-2</v>
      </c>
      <c r="E13" s="17">
        <v>1.5564445116785799E-2</v>
      </c>
      <c r="F13" s="17"/>
      <c r="G13" s="17">
        <v>2.9168943935931401E-2</v>
      </c>
      <c r="H13" s="17">
        <v>3.4167155418960503E-2</v>
      </c>
      <c r="I13" s="17">
        <v>1.1970254411179E-2</v>
      </c>
      <c r="J13" s="17">
        <v>5.4401648974047702E-3</v>
      </c>
      <c r="K13" s="17">
        <v>9.7707157239704506E-3</v>
      </c>
      <c r="L13" s="17">
        <v>4.7853966896909102E-3</v>
      </c>
      <c r="M13" s="17"/>
      <c r="N13" s="17">
        <v>1.0970597710831601E-2</v>
      </c>
      <c r="O13" s="17">
        <v>1.50381688362998E-2</v>
      </c>
      <c r="P13" s="17">
        <v>1.8497743315876902E-2</v>
      </c>
      <c r="Q13" s="17">
        <v>1.7432230093531901E-2</v>
      </c>
      <c r="R13" s="17"/>
      <c r="S13" s="17">
        <v>3.2932660829091402E-2</v>
      </c>
      <c r="T13" s="17">
        <v>1.47303986070694E-2</v>
      </c>
      <c r="U13" s="17">
        <v>0</v>
      </c>
      <c r="V13" s="17">
        <v>1.09413618593284E-2</v>
      </c>
      <c r="W13" s="17">
        <v>0</v>
      </c>
      <c r="X13" s="17">
        <v>1.19309836559938E-2</v>
      </c>
      <c r="Y13" s="17">
        <v>2.85817265777225E-2</v>
      </c>
      <c r="Z13" s="17">
        <v>9.3417037161360808E-3</v>
      </c>
      <c r="AA13" s="17">
        <v>9.5083641945735101E-3</v>
      </c>
      <c r="AB13" s="17">
        <v>2.4085803606859298E-2</v>
      </c>
      <c r="AC13" s="17">
        <v>1.5846855230134099E-2</v>
      </c>
      <c r="AD13" s="17">
        <v>0</v>
      </c>
      <c r="AE13" s="17"/>
      <c r="AF13" s="17">
        <v>1.44936200788181E-2</v>
      </c>
      <c r="AG13" s="17">
        <v>1.6403069967263099E-2</v>
      </c>
      <c r="AH13" s="17"/>
      <c r="AI13" s="17">
        <v>1.3890656641327199E-2</v>
      </c>
      <c r="AJ13" s="17">
        <v>1.58610759545273E-2</v>
      </c>
      <c r="AK13" s="17"/>
      <c r="AL13" s="17">
        <v>2.3699846198310899E-2</v>
      </c>
      <c r="AM13" s="17">
        <v>1.46065446125789E-2</v>
      </c>
      <c r="AN13" s="17"/>
      <c r="AO13" s="17">
        <v>1.1089524960410701E-2</v>
      </c>
      <c r="AP13" s="17">
        <v>1.6382686122278101E-2</v>
      </c>
    </row>
    <row r="14" spans="2:42" ht="29" x14ac:dyDescent="0.35">
      <c r="B14" s="18" t="s">
        <v>217</v>
      </c>
      <c r="C14" s="17">
        <v>5.7641564394824298E-2</v>
      </c>
      <c r="D14" s="17">
        <v>3.7814318197334003E-2</v>
      </c>
      <c r="E14" s="17">
        <v>7.59605526533563E-2</v>
      </c>
      <c r="F14" s="17"/>
      <c r="G14" s="17">
        <v>0.16271475455866499</v>
      </c>
      <c r="H14" s="17">
        <v>9.4390660021814607E-2</v>
      </c>
      <c r="I14" s="17">
        <v>4.9923778386862898E-2</v>
      </c>
      <c r="J14" s="17">
        <v>2.9114469352764401E-2</v>
      </c>
      <c r="K14" s="17">
        <v>2.1329602258403201E-2</v>
      </c>
      <c r="L14" s="17">
        <v>1.1124016665616999E-2</v>
      </c>
      <c r="M14" s="17"/>
      <c r="N14" s="17">
        <v>5.56727164251231E-2</v>
      </c>
      <c r="O14" s="17">
        <v>6.2550137261943098E-2</v>
      </c>
      <c r="P14" s="17">
        <v>5.0445896320679202E-2</v>
      </c>
      <c r="Q14" s="17">
        <v>6.1770291281299503E-2</v>
      </c>
      <c r="R14" s="17"/>
      <c r="S14" s="17">
        <v>6.8072877464594603E-2</v>
      </c>
      <c r="T14" s="17">
        <v>3.7786447780923903E-2</v>
      </c>
      <c r="U14" s="17">
        <v>4.6728325138442502E-2</v>
      </c>
      <c r="V14" s="17">
        <v>6.6518158705244607E-2</v>
      </c>
      <c r="W14" s="17">
        <v>7.7868286552784605E-2</v>
      </c>
      <c r="X14" s="17">
        <v>5.45655369728908E-2</v>
      </c>
      <c r="Y14" s="17">
        <v>3.9504455257743397E-2</v>
      </c>
      <c r="Z14" s="17">
        <v>6.6594360135576194E-2</v>
      </c>
      <c r="AA14" s="17">
        <v>9.0833482656731093E-2</v>
      </c>
      <c r="AB14" s="17">
        <v>4.2351536377610702E-2</v>
      </c>
      <c r="AC14" s="17">
        <v>4.42482097996632E-2</v>
      </c>
      <c r="AD14" s="17">
        <v>4.2360485964901599E-2</v>
      </c>
      <c r="AE14" s="17"/>
      <c r="AF14" s="17">
        <v>3.4850196849007503E-2</v>
      </c>
      <c r="AG14" s="17">
        <v>8.8914347289645604E-2</v>
      </c>
      <c r="AH14" s="17"/>
      <c r="AI14" s="17">
        <v>5.1818137537978502E-2</v>
      </c>
      <c r="AJ14" s="17">
        <v>6.0266951440823703E-2</v>
      </c>
      <c r="AK14" s="17"/>
      <c r="AL14" s="17">
        <v>5.3380867962790901E-2</v>
      </c>
      <c r="AM14" s="17">
        <v>5.7965358243532002E-2</v>
      </c>
      <c r="AN14" s="17"/>
      <c r="AO14" s="17">
        <v>5.6926282380825602E-2</v>
      </c>
      <c r="AP14" s="17">
        <v>5.78365647133409E-2</v>
      </c>
    </row>
    <row r="15" spans="2:42" ht="29" x14ac:dyDescent="0.35">
      <c r="B15" s="18" t="s">
        <v>218</v>
      </c>
      <c r="C15" s="17">
        <v>0.36902097592824201</v>
      </c>
      <c r="D15" s="17">
        <v>0.34237685432292603</v>
      </c>
      <c r="E15" s="17">
        <v>0.39556700803646</v>
      </c>
      <c r="F15" s="17"/>
      <c r="G15" s="17">
        <v>0.18059910368583201</v>
      </c>
      <c r="H15" s="17">
        <v>0.23219535883224399</v>
      </c>
      <c r="I15" s="17">
        <v>0.33636506101062003</v>
      </c>
      <c r="J15" s="17">
        <v>0.42498600734833702</v>
      </c>
      <c r="K15" s="17">
        <v>0.46034131447689097</v>
      </c>
      <c r="L15" s="17">
        <v>0.52679048156187802</v>
      </c>
      <c r="M15" s="17"/>
      <c r="N15" s="17">
        <v>0.34319236645434098</v>
      </c>
      <c r="O15" s="17">
        <v>0.37651533826862399</v>
      </c>
      <c r="P15" s="17">
        <v>0.36215703289597101</v>
      </c>
      <c r="Q15" s="17">
        <v>0.39626766620348602</v>
      </c>
      <c r="R15" s="17"/>
      <c r="S15" s="17">
        <v>0.27342774707305101</v>
      </c>
      <c r="T15" s="17">
        <v>0.39719614859403901</v>
      </c>
      <c r="U15" s="17">
        <v>0.43356756248011002</v>
      </c>
      <c r="V15" s="17">
        <v>0.43043747072196897</v>
      </c>
      <c r="W15" s="17">
        <v>0.360545323982496</v>
      </c>
      <c r="X15" s="17">
        <v>0.35257413070339699</v>
      </c>
      <c r="Y15" s="17">
        <v>0.37346528486861602</v>
      </c>
      <c r="Z15" s="17">
        <v>0.38959804496832801</v>
      </c>
      <c r="AA15" s="17">
        <v>0.366687208288278</v>
      </c>
      <c r="AB15" s="17">
        <v>0.38178914774128397</v>
      </c>
      <c r="AC15" s="17">
        <v>0.388896810132416</v>
      </c>
      <c r="AD15" s="17">
        <v>0.30309286574772598</v>
      </c>
      <c r="AE15" s="17"/>
      <c r="AF15" s="17">
        <v>0.385723389100882</v>
      </c>
      <c r="AG15" s="17">
        <v>0.34550504167402601</v>
      </c>
      <c r="AH15" s="17"/>
      <c r="AI15" s="17">
        <v>0.29837414785724198</v>
      </c>
      <c r="AJ15" s="17">
        <v>0.40087082513524602</v>
      </c>
      <c r="AK15" s="17"/>
      <c r="AL15" s="17">
        <v>0.31570046278692698</v>
      </c>
      <c r="AM15" s="17">
        <v>0.37307309614861001</v>
      </c>
      <c r="AN15" s="17"/>
      <c r="AO15" s="17">
        <v>0.33507650204274197</v>
      </c>
      <c r="AP15" s="17">
        <v>0.37827492484629999</v>
      </c>
    </row>
    <row r="16" spans="2:42" x14ac:dyDescent="0.35">
      <c r="B16" s="18" t="s">
        <v>75</v>
      </c>
      <c r="C16" s="19">
        <v>4.1022635020721301E-2</v>
      </c>
      <c r="D16" s="19">
        <v>4.5239496464605601E-2</v>
      </c>
      <c r="E16" s="19">
        <v>3.5981820861686102E-2</v>
      </c>
      <c r="F16" s="19"/>
      <c r="G16" s="19">
        <v>5.6890320470029399E-2</v>
      </c>
      <c r="H16" s="19">
        <v>5.7345369040702698E-2</v>
      </c>
      <c r="I16" s="19">
        <v>5.48024819959885E-2</v>
      </c>
      <c r="J16" s="19">
        <v>3.8483533803177303E-2</v>
      </c>
      <c r="K16" s="19">
        <v>2.9388301476394801E-2</v>
      </c>
      <c r="L16" s="19">
        <v>1.5710016045617399E-2</v>
      </c>
      <c r="M16" s="19"/>
      <c r="N16" s="19">
        <v>2.7883489461200998E-2</v>
      </c>
      <c r="O16" s="19">
        <v>4.0617994089172001E-2</v>
      </c>
      <c r="P16" s="19">
        <v>4.8782100675015101E-2</v>
      </c>
      <c r="Q16" s="19">
        <v>4.8007257612127402E-2</v>
      </c>
      <c r="R16" s="19"/>
      <c r="S16" s="19">
        <v>3.7209675939681101E-2</v>
      </c>
      <c r="T16" s="19">
        <v>2.46719012482494E-2</v>
      </c>
      <c r="U16" s="19">
        <v>3.9561662714907901E-2</v>
      </c>
      <c r="V16" s="19">
        <v>4.032720147919E-2</v>
      </c>
      <c r="W16" s="19">
        <v>4.0065324786254297E-2</v>
      </c>
      <c r="X16" s="19">
        <v>6.7747228705522994E-2</v>
      </c>
      <c r="Y16" s="19">
        <v>6.8315675796369296E-2</v>
      </c>
      <c r="Z16" s="19">
        <v>4.2237203887349299E-2</v>
      </c>
      <c r="AA16" s="19">
        <v>3.1231521443732198E-2</v>
      </c>
      <c r="AB16" s="19">
        <v>4.1809405920744599E-2</v>
      </c>
      <c r="AC16" s="19">
        <v>2.435685636597E-2</v>
      </c>
      <c r="AD16" s="19">
        <v>4.4383060994449601E-2</v>
      </c>
      <c r="AE16" s="19"/>
      <c r="AF16" s="19">
        <v>3.6554261230507097E-2</v>
      </c>
      <c r="AG16" s="19">
        <v>4.5871506662843599E-2</v>
      </c>
      <c r="AH16" s="19"/>
      <c r="AI16" s="19">
        <v>4.1079844405722703E-2</v>
      </c>
      <c r="AJ16" s="19">
        <v>4.0996843200546598E-2</v>
      </c>
      <c r="AK16" s="19"/>
      <c r="AL16" s="19">
        <v>5.2093417790050098E-2</v>
      </c>
      <c r="AM16" s="19">
        <v>4.0181305107109801E-2</v>
      </c>
      <c r="AN16" s="19"/>
      <c r="AO16" s="19">
        <v>3.1300645658629701E-2</v>
      </c>
      <c r="AP16" s="19">
        <v>4.3673045607203601E-2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P21"/>
  <sheetViews>
    <sheetView showGridLines="0" topLeftCell="A5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5.7324225450759402E-2</v>
      </c>
      <c r="D9" s="17">
        <v>9.7925561214075002E-2</v>
      </c>
      <c r="E9" s="17">
        <v>1.7490205659560502E-2</v>
      </c>
      <c r="F9" s="17"/>
      <c r="G9" s="17">
        <v>9.5213316505365006E-2</v>
      </c>
      <c r="H9" s="17">
        <v>8.7199580051132999E-2</v>
      </c>
      <c r="I9" s="17">
        <v>6.56940702114064E-2</v>
      </c>
      <c r="J9" s="17">
        <v>4.96675519521474E-2</v>
      </c>
      <c r="K9" s="17">
        <v>3.6287988060062698E-2</v>
      </c>
      <c r="L9" s="17">
        <v>2.1070760307785302E-2</v>
      </c>
      <c r="M9" s="17"/>
      <c r="N9" s="17">
        <v>7.3667505525679799E-2</v>
      </c>
      <c r="O9" s="17">
        <v>5.7894223170663797E-2</v>
      </c>
      <c r="P9" s="17">
        <v>6.1875327174157502E-2</v>
      </c>
      <c r="Q9" s="17">
        <v>3.3244631593060001E-2</v>
      </c>
      <c r="R9" s="17"/>
      <c r="S9" s="17">
        <v>0.108486667914319</v>
      </c>
      <c r="T9" s="17">
        <v>3.8992116366167902E-2</v>
      </c>
      <c r="U9" s="17">
        <v>3.5939079048429801E-2</v>
      </c>
      <c r="V9" s="17">
        <v>3.4624080277000403E-2</v>
      </c>
      <c r="W9" s="17">
        <v>4.0067831206797702E-2</v>
      </c>
      <c r="X9" s="17">
        <v>8.3546121180319094E-2</v>
      </c>
      <c r="Y9" s="17">
        <v>4.9837486422457299E-2</v>
      </c>
      <c r="Z9" s="17">
        <v>4.0776725212010298E-2</v>
      </c>
      <c r="AA9" s="17">
        <v>6.2974566572026602E-2</v>
      </c>
      <c r="AB9" s="17">
        <v>5.0158619639070597E-2</v>
      </c>
      <c r="AC9" s="17">
        <v>4.61928497085402E-2</v>
      </c>
      <c r="AD9" s="17">
        <v>4.6205650918872902E-2</v>
      </c>
      <c r="AE9" s="17"/>
      <c r="AF9" s="17">
        <v>5.6828313719284998E-2</v>
      </c>
      <c r="AG9" s="17">
        <v>5.8501086151325897E-2</v>
      </c>
      <c r="AH9" s="17"/>
      <c r="AI9" s="17">
        <v>9.1466808624806203E-2</v>
      </c>
      <c r="AJ9" s="17">
        <v>4.1931657159680502E-2</v>
      </c>
      <c r="AK9" s="17"/>
      <c r="AL9" s="17">
        <v>2.1859087716079199E-2</v>
      </c>
      <c r="AM9" s="17">
        <v>6.0019417099646498E-2</v>
      </c>
      <c r="AN9" s="17"/>
      <c r="AO9" s="17">
        <v>5.3477837774474499E-2</v>
      </c>
      <c r="AP9" s="17">
        <v>5.8372828389648697E-2</v>
      </c>
    </row>
    <row r="10" spans="2:42" x14ac:dyDescent="0.35">
      <c r="B10" s="18" t="s">
        <v>213</v>
      </c>
      <c r="C10" s="17">
        <v>8.3437432234437794E-2</v>
      </c>
      <c r="D10" s="17">
        <v>0.10320889812399001</v>
      </c>
      <c r="E10" s="17">
        <v>6.4123074924768403E-2</v>
      </c>
      <c r="F10" s="17"/>
      <c r="G10" s="17">
        <v>8.4924991339093397E-2</v>
      </c>
      <c r="H10" s="17">
        <v>0.124522656022248</v>
      </c>
      <c r="I10" s="17">
        <v>0.11687892187674</v>
      </c>
      <c r="J10" s="17">
        <v>7.7702543841012897E-2</v>
      </c>
      <c r="K10" s="17">
        <v>7.4624834166064594E-2</v>
      </c>
      <c r="L10" s="17">
        <v>3.2196162671759898E-2</v>
      </c>
      <c r="M10" s="17"/>
      <c r="N10" s="17">
        <v>0.107157213915882</v>
      </c>
      <c r="O10" s="17">
        <v>7.6024575248188703E-2</v>
      </c>
      <c r="P10" s="17">
        <v>8.6960352558659804E-2</v>
      </c>
      <c r="Q10" s="17">
        <v>6.3531884686006401E-2</v>
      </c>
      <c r="R10" s="17"/>
      <c r="S10" s="17">
        <v>0.12701041889991799</v>
      </c>
      <c r="T10" s="17">
        <v>8.4350527797356106E-2</v>
      </c>
      <c r="U10" s="17">
        <v>3.47742872670838E-2</v>
      </c>
      <c r="V10" s="17">
        <v>7.3275152898129498E-2</v>
      </c>
      <c r="W10" s="17">
        <v>7.3395360053199493E-2</v>
      </c>
      <c r="X10" s="17">
        <v>8.4893198506501705E-2</v>
      </c>
      <c r="Y10" s="17">
        <v>7.8753902166933107E-2</v>
      </c>
      <c r="Z10" s="17">
        <v>7.5109332857946104E-2</v>
      </c>
      <c r="AA10" s="17">
        <v>6.4533480772839102E-2</v>
      </c>
      <c r="AB10" s="17">
        <v>8.4519597436871499E-2</v>
      </c>
      <c r="AC10" s="17">
        <v>9.0579569290470702E-2</v>
      </c>
      <c r="AD10" s="17">
        <v>0.133714673856282</v>
      </c>
      <c r="AE10" s="17"/>
      <c r="AF10" s="17">
        <v>9.6916583357730304E-2</v>
      </c>
      <c r="AG10" s="17">
        <v>6.5982751623789096E-2</v>
      </c>
      <c r="AH10" s="17"/>
      <c r="AI10" s="17">
        <v>0.106085570606737</v>
      </c>
      <c r="AJ10" s="17">
        <v>7.32269272241899E-2</v>
      </c>
      <c r="AK10" s="17"/>
      <c r="AL10" s="17">
        <v>0.14047999442713199</v>
      </c>
      <c r="AM10" s="17">
        <v>7.9102452954136496E-2</v>
      </c>
      <c r="AN10" s="17"/>
      <c r="AO10" s="17">
        <v>8.7569399342234497E-2</v>
      </c>
      <c r="AP10" s="17">
        <v>8.2310974576686902E-2</v>
      </c>
    </row>
    <row r="11" spans="2:42" ht="29" x14ac:dyDescent="0.35">
      <c r="B11" s="18" t="s">
        <v>214</v>
      </c>
      <c r="C11" s="17">
        <v>9.8291105735049095E-2</v>
      </c>
      <c r="D11" s="17">
        <v>9.3431633236622E-2</v>
      </c>
      <c r="E11" s="17">
        <v>0.102508267722623</v>
      </c>
      <c r="F11" s="17"/>
      <c r="G11" s="17">
        <v>0.19620275277740201</v>
      </c>
      <c r="H11" s="17">
        <v>0.15796480947073399</v>
      </c>
      <c r="I11" s="17">
        <v>0.13571867487927899</v>
      </c>
      <c r="J11" s="17">
        <v>7.5112675536549905E-2</v>
      </c>
      <c r="K11" s="17">
        <v>3.4927915070553199E-2</v>
      </c>
      <c r="L11" s="17">
        <v>1.4866226224434601E-2</v>
      </c>
      <c r="M11" s="17"/>
      <c r="N11" s="17">
        <v>0.13693849584651299</v>
      </c>
      <c r="O11" s="17">
        <v>8.6251115098649897E-2</v>
      </c>
      <c r="P11" s="17">
        <v>9.2691585532425597E-2</v>
      </c>
      <c r="Q11" s="17">
        <v>7.2393476311782501E-2</v>
      </c>
      <c r="R11" s="17"/>
      <c r="S11" s="17">
        <v>0.15679764091387199</v>
      </c>
      <c r="T11" s="17">
        <v>6.86061524672541E-2</v>
      </c>
      <c r="U11" s="17">
        <v>6.9113199855632496E-2</v>
      </c>
      <c r="V11" s="17">
        <v>7.9940726821344094E-2</v>
      </c>
      <c r="W11" s="17">
        <v>0.100381315203233</v>
      </c>
      <c r="X11" s="17">
        <v>8.8007995966560199E-2</v>
      </c>
      <c r="Y11" s="17">
        <v>9.0133593358655797E-2</v>
      </c>
      <c r="Z11" s="17">
        <v>0.115011179668362</v>
      </c>
      <c r="AA11" s="17">
        <v>0.105902994434732</v>
      </c>
      <c r="AB11" s="17">
        <v>0.11460946258240801</v>
      </c>
      <c r="AC11" s="17">
        <v>7.7011361005829795E-2</v>
      </c>
      <c r="AD11" s="17">
        <v>7.0901472330779494E-2</v>
      </c>
      <c r="AE11" s="17"/>
      <c r="AF11" s="17">
        <v>8.3698327911763098E-2</v>
      </c>
      <c r="AG11" s="17">
        <v>0.118102277377513</v>
      </c>
      <c r="AH11" s="17"/>
      <c r="AI11" s="17">
        <v>0.109589360619365</v>
      </c>
      <c r="AJ11" s="17">
        <v>9.3197491142669897E-2</v>
      </c>
      <c r="AK11" s="17"/>
      <c r="AL11" s="17">
        <v>8.4767572006626796E-2</v>
      </c>
      <c r="AM11" s="17">
        <v>9.9318833737713705E-2</v>
      </c>
      <c r="AN11" s="17"/>
      <c r="AO11" s="17">
        <v>9.3720957021135601E-2</v>
      </c>
      <c r="AP11" s="17">
        <v>9.9537020545487506E-2</v>
      </c>
    </row>
    <row r="12" spans="2:42" x14ac:dyDescent="0.35">
      <c r="B12" s="18" t="s">
        <v>215</v>
      </c>
      <c r="C12" s="17">
        <v>5.0147922795374597E-2</v>
      </c>
      <c r="D12" s="17">
        <v>5.2780961039289101E-2</v>
      </c>
      <c r="E12" s="17">
        <v>4.6579333154512202E-2</v>
      </c>
      <c r="F12" s="17"/>
      <c r="G12" s="17">
        <v>6.6577520416025895E-2</v>
      </c>
      <c r="H12" s="17">
        <v>9.1842706543010605E-2</v>
      </c>
      <c r="I12" s="17">
        <v>7.6102749631271505E-2</v>
      </c>
      <c r="J12" s="17">
        <v>4.63131954160712E-2</v>
      </c>
      <c r="K12" s="17">
        <v>1.6447253268715201E-2</v>
      </c>
      <c r="L12" s="17">
        <v>9.6636349572703801E-3</v>
      </c>
      <c r="M12" s="17"/>
      <c r="N12" s="17">
        <v>5.0137827113183098E-2</v>
      </c>
      <c r="O12" s="17">
        <v>4.8914379676223398E-2</v>
      </c>
      <c r="P12" s="17">
        <v>4.8539976339764097E-2</v>
      </c>
      <c r="Q12" s="17">
        <v>5.3523698103442097E-2</v>
      </c>
      <c r="R12" s="17"/>
      <c r="S12" s="17">
        <v>7.4808043130633495E-2</v>
      </c>
      <c r="T12" s="17">
        <v>3.1484767426212298E-2</v>
      </c>
      <c r="U12" s="17">
        <v>4.6412736587360899E-2</v>
      </c>
      <c r="V12" s="17">
        <v>2.89223679758485E-2</v>
      </c>
      <c r="W12" s="17">
        <v>7.8288630107645502E-2</v>
      </c>
      <c r="X12" s="17">
        <v>4.2932263809310901E-2</v>
      </c>
      <c r="Y12" s="17">
        <v>4.12450801570238E-2</v>
      </c>
      <c r="Z12" s="17">
        <v>1.8842740946052299E-2</v>
      </c>
      <c r="AA12" s="17">
        <v>5.89089345398075E-2</v>
      </c>
      <c r="AB12" s="17">
        <v>7.0161080841981194E-2</v>
      </c>
      <c r="AC12" s="17">
        <v>4.2125269690188497E-2</v>
      </c>
      <c r="AD12" s="17">
        <v>3.2004981566375601E-2</v>
      </c>
      <c r="AE12" s="17"/>
      <c r="AF12" s="17">
        <v>4.9733837792277601E-2</v>
      </c>
      <c r="AG12" s="17">
        <v>5.1150804658753102E-2</v>
      </c>
      <c r="AH12" s="17"/>
      <c r="AI12" s="17">
        <v>5.3644783001649397E-2</v>
      </c>
      <c r="AJ12" s="17">
        <v>4.8571426393357903E-2</v>
      </c>
      <c r="AK12" s="17"/>
      <c r="AL12" s="17">
        <v>7.7344138218801206E-2</v>
      </c>
      <c r="AM12" s="17">
        <v>4.8081132212495298E-2</v>
      </c>
      <c r="AN12" s="17"/>
      <c r="AO12" s="17">
        <v>6.6671985330469405E-2</v>
      </c>
      <c r="AP12" s="17">
        <v>4.5643129728486498E-2</v>
      </c>
    </row>
    <row r="13" spans="2:42" x14ac:dyDescent="0.35">
      <c r="B13" s="18" t="s">
        <v>216</v>
      </c>
      <c r="C13" s="17">
        <v>1.7028249890672E-2</v>
      </c>
      <c r="D13" s="17">
        <v>2.0659400170767998E-2</v>
      </c>
      <c r="E13" s="17">
        <v>1.36066037268163E-2</v>
      </c>
      <c r="F13" s="17"/>
      <c r="G13" s="17">
        <v>5.1059268386920501E-2</v>
      </c>
      <c r="H13" s="17">
        <v>3.8996428585284702E-2</v>
      </c>
      <c r="I13" s="17">
        <v>6.58544199435476E-3</v>
      </c>
      <c r="J13" s="17">
        <v>7.6675343401308299E-3</v>
      </c>
      <c r="K13" s="17">
        <v>5.7165387977984698E-3</v>
      </c>
      <c r="L13" s="17">
        <v>0</v>
      </c>
      <c r="M13" s="17"/>
      <c r="N13" s="17">
        <v>2.3274248780799998E-2</v>
      </c>
      <c r="O13" s="17">
        <v>1.6907716938973701E-2</v>
      </c>
      <c r="P13" s="17">
        <v>2.23166166237675E-2</v>
      </c>
      <c r="Q13" s="17">
        <v>5.9810452552492904E-3</v>
      </c>
      <c r="R13" s="17"/>
      <c r="S13" s="17">
        <v>1.85012943266341E-2</v>
      </c>
      <c r="T13" s="17">
        <v>2.5957855847451101E-2</v>
      </c>
      <c r="U13" s="17">
        <v>4.5870059567388504E-3</v>
      </c>
      <c r="V13" s="17">
        <v>2.5604028362724001E-2</v>
      </c>
      <c r="W13" s="17">
        <v>1.02300588006278E-2</v>
      </c>
      <c r="X13" s="17">
        <v>1.7517446232935399E-2</v>
      </c>
      <c r="Y13" s="17">
        <v>1.0815991905713401E-2</v>
      </c>
      <c r="Z13" s="17">
        <v>1.5821266183307599E-2</v>
      </c>
      <c r="AA13" s="17">
        <v>1.43253566701148E-2</v>
      </c>
      <c r="AB13" s="17">
        <v>2.1561445495026602E-2</v>
      </c>
      <c r="AC13" s="17">
        <v>1.32211824652831E-2</v>
      </c>
      <c r="AD13" s="17">
        <v>1.41808251854375E-2</v>
      </c>
      <c r="AE13" s="17"/>
      <c r="AF13" s="17">
        <v>1.5350731115233499E-2</v>
      </c>
      <c r="AG13" s="17">
        <v>1.9443223388751901E-2</v>
      </c>
      <c r="AH13" s="17"/>
      <c r="AI13" s="17">
        <v>1.46570951447589E-2</v>
      </c>
      <c r="AJ13" s="17">
        <v>1.8097242273853099E-2</v>
      </c>
      <c r="AK13" s="17"/>
      <c r="AL13" s="17">
        <v>1.89089114885054E-2</v>
      </c>
      <c r="AM13" s="17">
        <v>1.6885328031160701E-2</v>
      </c>
      <c r="AN13" s="17"/>
      <c r="AO13" s="17">
        <v>7.4123592338587599E-3</v>
      </c>
      <c r="AP13" s="17">
        <v>1.96497358279689E-2</v>
      </c>
    </row>
    <row r="14" spans="2:42" ht="29" x14ac:dyDescent="0.35">
      <c r="B14" s="18" t="s">
        <v>217</v>
      </c>
      <c r="C14" s="17">
        <v>5.1704612363289E-2</v>
      </c>
      <c r="D14" s="17">
        <v>4.2063153164715997E-2</v>
      </c>
      <c r="E14" s="17">
        <v>6.1492465535133503E-2</v>
      </c>
      <c r="F14" s="17"/>
      <c r="G14" s="17">
        <v>0.11173481660009001</v>
      </c>
      <c r="H14" s="17">
        <v>8.7819755916753506E-2</v>
      </c>
      <c r="I14" s="17">
        <v>7.1294571049274003E-2</v>
      </c>
      <c r="J14" s="17">
        <v>4.2334498103283498E-2</v>
      </c>
      <c r="K14" s="17">
        <v>8.1372037848163603E-3</v>
      </c>
      <c r="L14" s="17">
        <v>2.9087589030657199E-3</v>
      </c>
      <c r="M14" s="17"/>
      <c r="N14" s="17">
        <v>6.7504313533711294E-2</v>
      </c>
      <c r="O14" s="17">
        <v>4.7141760333480297E-2</v>
      </c>
      <c r="P14" s="17">
        <v>4.5536714975419501E-2</v>
      </c>
      <c r="Q14" s="17">
        <v>4.5497361940363197E-2</v>
      </c>
      <c r="R14" s="17"/>
      <c r="S14" s="17">
        <v>5.6808787974882299E-2</v>
      </c>
      <c r="T14" s="17">
        <v>3.52191407797557E-2</v>
      </c>
      <c r="U14" s="17">
        <v>6.5933829682577896E-2</v>
      </c>
      <c r="V14" s="17">
        <v>4.4514914905560997E-2</v>
      </c>
      <c r="W14" s="17">
        <v>6.6241405459064207E-2</v>
      </c>
      <c r="X14" s="17">
        <v>5.2147877948545099E-2</v>
      </c>
      <c r="Y14" s="17">
        <v>5.1609379215581001E-2</v>
      </c>
      <c r="Z14" s="17">
        <v>7.9335976472267006E-2</v>
      </c>
      <c r="AA14" s="17">
        <v>5.6431443021842699E-2</v>
      </c>
      <c r="AB14" s="17">
        <v>3.4132298908719799E-2</v>
      </c>
      <c r="AC14" s="17">
        <v>6.2920805260435697E-2</v>
      </c>
      <c r="AD14" s="17">
        <v>2.78281371993843E-2</v>
      </c>
      <c r="AE14" s="17"/>
      <c r="AF14" s="17">
        <v>3.5830236576435401E-2</v>
      </c>
      <c r="AG14" s="17">
        <v>7.3588679557760397E-2</v>
      </c>
      <c r="AH14" s="17"/>
      <c r="AI14" s="17">
        <v>5.6661607629696999E-2</v>
      </c>
      <c r="AJ14" s="17">
        <v>4.9469840384619899E-2</v>
      </c>
      <c r="AK14" s="17"/>
      <c r="AL14" s="17">
        <v>4.0843280871423998E-2</v>
      </c>
      <c r="AM14" s="17">
        <v>5.2530024917771798E-2</v>
      </c>
      <c r="AN14" s="17"/>
      <c r="AO14" s="17">
        <v>5.0773758608599603E-2</v>
      </c>
      <c r="AP14" s="17">
        <v>5.1958381890698201E-2</v>
      </c>
    </row>
    <row r="15" spans="2:42" ht="29" x14ac:dyDescent="0.35">
      <c r="B15" s="18" t="s">
        <v>218</v>
      </c>
      <c r="C15" s="17">
        <v>0.577733734090356</v>
      </c>
      <c r="D15" s="17">
        <v>0.52332069997021202</v>
      </c>
      <c r="E15" s="17">
        <v>0.632960255244993</v>
      </c>
      <c r="F15" s="17"/>
      <c r="G15" s="17">
        <v>0.30805672710278398</v>
      </c>
      <c r="H15" s="17">
        <v>0.33271487836527802</v>
      </c>
      <c r="I15" s="17">
        <v>0.46467949707981998</v>
      </c>
      <c r="J15" s="17">
        <v>0.63149900689676497</v>
      </c>
      <c r="K15" s="17">
        <v>0.764126268705975</v>
      </c>
      <c r="L15" s="17">
        <v>0.88178287712119396</v>
      </c>
      <c r="M15" s="17"/>
      <c r="N15" s="17">
        <v>0.49802211445361699</v>
      </c>
      <c r="O15" s="17">
        <v>0.61394567345835604</v>
      </c>
      <c r="P15" s="17">
        <v>0.55709926211790695</v>
      </c>
      <c r="Q15" s="17">
        <v>0.64690096256395302</v>
      </c>
      <c r="R15" s="17"/>
      <c r="S15" s="17">
        <v>0.39916416219289802</v>
      </c>
      <c r="T15" s="17">
        <v>0.64816876269840795</v>
      </c>
      <c r="U15" s="17">
        <v>0.657379911121734</v>
      </c>
      <c r="V15" s="17">
        <v>0.63914461947650503</v>
      </c>
      <c r="W15" s="17">
        <v>0.55475122363123197</v>
      </c>
      <c r="X15" s="17">
        <v>0.56603884312903097</v>
      </c>
      <c r="Y15" s="17">
        <v>0.58516302916594998</v>
      </c>
      <c r="Z15" s="17">
        <v>0.61361614175832901</v>
      </c>
      <c r="AA15" s="17">
        <v>0.59068734718572402</v>
      </c>
      <c r="AB15" s="17">
        <v>0.57071921020087102</v>
      </c>
      <c r="AC15" s="17">
        <v>0.63229467985550802</v>
      </c>
      <c r="AD15" s="17">
        <v>0.61278849556859505</v>
      </c>
      <c r="AE15" s="17"/>
      <c r="AF15" s="17">
        <v>0.60358782376588205</v>
      </c>
      <c r="AG15" s="17">
        <v>0.541399917226973</v>
      </c>
      <c r="AH15" s="17"/>
      <c r="AI15" s="17">
        <v>0.51053881071915996</v>
      </c>
      <c r="AJ15" s="17">
        <v>0.60802735427522603</v>
      </c>
      <c r="AK15" s="17"/>
      <c r="AL15" s="17">
        <v>0.57186136989626202</v>
      </c>
      <c r="AM15" s="17">
        <v>0.57818000747165599</v>
      </c>
      <c r="AN15" s="17"/>
      <c r="AO15" s="17">
        <v>0.56618283623480004</v>
      </c>
      <c r="AP15" s="17">
        <v>0.58088274205770796</v>
      </c>
    </row>
    <row r="16" spans="2:42" x14ac:dyDescent="0.35">
      <c r="B16" s="18" t="s">
        <v>75</v>
      </c>
      <c r="C16" s="19">
        <v>6.4332717440062401E-2</v>
      </c>
      <c r="D16" s="19">
        <v>6.66096930803277E-2</v>
      </c>
      <c r="E16" s="19">
        <v>6.1239794031592999E-2</v>
      </c>
      <c r="F16" s="19"/>
      <c r="G16" s="19">
        <v>8.6230606872319898E-2</v>
      </c>
      <c r="H16" s="19">
        <v>7.8939185045558996E-2</v>
      </c>
      <c r="I16" s="19">
        <v>6.3046073277855094E-2</v>
      </c>
      <c r="J16" s="19">
        <v>6.9702993914038794E-2</v>
      </c>
      <c r="K16" s="19">
        <v>5.9731998146014299E-2</v>
      </c>
      <c r="L16" s="19">
        <v>3.7511579814490201E-2</v>
      </c>
      <c r="M16" s="19"/>
      <c r="N16" s="19">
        <v>4.3298280830613302E-2</v>
      </c>
      <c r="O16" s="19">
        <v>5.2920556075464302E-2</v>
      </c>
      <c r="P16" s="19">
        <v>8.4980164677898901E-2</v>
      </c>
      <c r="Q16" s="19">
        <v>7.8926939546143396E-2</v>
      </c>
      <c r="R16" s="19"/>
      <c r="S16" s="19">
        <v>5.8422984646842903E-2</v>
      </c>
      <c r="T16" s="19">
        <v>6.7220676617395406E-2</v>
      </c>
      <c r="U16" s="19">
        <v>8.5859950480442704E-2</v>
      </c>
      <c r="V16" s="19">
        <v>7.3974109282887598E-2</v>
      </c>
      <c r="W16" s="19">
        <v>7.6644175538200798E-2</v>
      </c>
      <c r="X16" s="19">
        <v>6.4916253226796797E-2</v>
      </c>
      <c r="Y16" s="19">
        <v>9.2441537607685503E-2</v>
      </c>
      <c r="Z16" s="19">
        <v>4.1486636901725098E-2</v>
      </c>
      <c r="AA16" s="19">
        <v>4.6235876802913203E-2</v>
      </c>
      <c r="AB16" s="19">
        <v>5.4138284895050799E-2</v>
      </c>
      <c r="AC16" s="19">
        <v>3.5654282723744497E-2</v>
      </c>
      <c r="AD16" s="19">
        <v>6.2375763374272301E-2</v>
      </c>
      <c r="AE16" s="19"/>
      <c r="AF16" s="19">
        <v>5.8054145761393297E-2</v>
      </c>
      <c r="AG16" s="19">
        <v>7.1831260015132903E-2</v>
      </c>
      <c r="AH16" s="19"/>
      <c r="AI16" s="19">
        <v>5.7355963653826898E-2</v>
      </c>
      <c r="AJ16" s="19">
        <v>6.7478061146402202E-2</v>
      </c>
      <c r="AK16" s="19"/>
      <c r="AL16" s="19">
        <v>4.3935645375170002E-2</v>
      </c>
      <c r="AM16" s="19">
        <v>6.5882803575419202E-2</v>
      </c>
      <c r="AN16" s="19"/>
      <c r="AO16" s="19">
        <v>7.4190866454427698E-2</v>
      </c>
      <c r="AP16" s="19">
        <v>6.1645186983315198E-2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P21"/>
  <sheetViews>
    <sheetView showGridLines="0" topLeftCell="A5" workbookViewId="0">
      <pane xSplit="2" topLeftCell="AB1" activePane="topRight" state="frozen"/>
      <selection pane="topRight" activeCell="AF14" sqref="AF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212</v>
      </c>
      <c r="C9" s="17">
        <v>7.3025579946295993E-2</v>
      </c>
      <c r="D9" s="17">
        <v>0.12733409843466501</v>
      </c>
      <c r="E9" s="17">
        <v>1.9923031484182199E-2</v>
      </c>
      <c r="F9" s="17"/>
      <c r="G9" s="17">
        <v>0.122701936082246</v>
      </c>
      <c r="H9" s="17">
        <v>8.6427062147504993E-2</v>
      </c>
      <c r="I9" s="17">
        <v>7.4101812893868996E-2</v>
      </c>
      <c r="J9" s="17">
        <v>5.8702431792559899E-2</v>
      </c>
      <c r="K9" s="17">
        <v>6.6928124695684696E-2</v>
      </c>
      <c r="L9" s="17">
        <v>4.3683721018259999E-2</v>
      </c>
      <c r="M9" s="17"/>
      <c r="N9" s="17">
        <v>6.4479863992111294E-2</v>
      </c>
      <c r="O9" s="17">
        <v>7.9099802615477305E-2</v>
      </c>
      <c r="P9" s="17">
        <v>8.7521092046543902E-2</v>
      </c>
      <c r="Q9" s="17">
        <v>6.2818903963881997E-2</v>
      </c>
      <c r="R9" s="17"/>
      <c r="S9" s="17">
        <v>0.108557552425131</v>
      </c>
      <c r="T9" s="17">
        <v>8.2338675833761601E-2</v>
      </c>
      <c r="U9" s="17">
        <v>5.5236901994626601E-2</v>
      </c>
      <c r="V9" s="17">
        <v>7.5488639795617596E-2</v>
      </c>
      <c r="W9" s="17">
        <v>3.56389009379703E-2</v>
      </c>
      <c r="X9" s="17">
        <v>9.1226271509070103E-2</v>
      </c>
      <c r="Y9" s="17">
        <v>7.6252056384425504E-2</v>
      </c>
      <c r="Z9" s="17">
        <v>4.0357169761835197E-2</v>
      </c>
      <c r="AA9" s="17">
        <v>5.9681758088819002E-2</v>
      </c>
      <c r="AB9" s="17">
        <v>5.3532966547184299E-2</v>
      </c>
      <c r="AC9" s="17">
        <v>5.0785009222270999E-2</v>
      </c>
      <c r="AD9" s="17">
        <v>0.119165631051841</v>
      </c>
      <c r="AE9" s="17"/>
      <c r="AF9" s="17">
        <v>6.1178265403428002E-2</v>
      </c>
      <c r="AG9" s="17">
        <v>8.8993572239346203E-2</v>
      </c>
      <c r="AH9" s="17"/>
      <c r="AI9" s="17">
        <v>0.10048412096639001</v>
      </c>
      <c r="AJ9" s="17">
        <v>6.0646391597522699E-2</v>
      </c>
      <c r="AK9" s="17"/>
      <c r="AL9" s="17">
        <v>7.2642654903806406E-2</v>
      </c>
      <c r="AM9" s="17">
        <v>7.3054680534721403E-2</v>
      </c>
      <c r="AN9" s="17"/>
      <c r="AO9" s="17">
        <v>7.7963195050165898E-2</v>
      </c>
      <c r="AP9" s="17">
        <v>7.16794863788313E-2</v>
      </c>
    </row>
    <row r="10" spans="2:42" x14ac:dyDescent="0.35">
      <c r="B10" s="18" t="s">
        <v>213</v>
      </c>
      <c r="C10" s="17">
        <v>0.20168517896990901</v>
      </c>
      <c r="D10" s="17">
        <v>0.21808763336176601</v>
      </c>
      <c r="E10" s="17">
        <v>0.18713365828628301</v>
      </c>
      <c r="F10" s="17"/>
      <c r="G10" s="17">
        <v>0.103720172932491</v>
      </c>
      <c r="H10" s="17">
        <v>0.122782784774395</v>
      </c>
      <c r="I10" s="17">
        <v>0.155882615720496</v>
      </c>
      <c r="J10" s="17">
        <v>0.184255634633916</v>
      </c>
      <c r="K10" s="17">
        <v>0.28391144364946402</v>
      </c>
      <c r="L10" s="17">
        <v>0.32802270353366197</v>
      </c>
      <c r="M10" s="17"/>
      <c r="N10" s="17">
        <v>0.21129957807174499</v>
      </c>
      <c r="O10" s="17">
        <v>0.205507685371663</v>
      </c>
      <c r="P10" s="17">
        <v>0.20211573354458201</v>
      </c>
      <c r="Q10" s="17">
        <v>0.18825285954336601</v>
      </c>
      <c r="R10" s="17"/>
      <c r="S10" s="17">
        <v>0.19620663133992899</v>
      </c>
      <c r="T10" s="17">
        <v>0.18091718851732799</v>
      </c>
      <c r="U10" s="17">
        <v>0.230092714798565</v>
      </c>
      <c r="V10" s="17">
        <v>0.156064910124072</v>
      </c>
      <c r="W10" s="17">
        <v>0.19632266865055301</v>
      </c>
      <c r="X10" s="17">
        <v>0.174141248562378</v>
      </c>
      <c r="Y10" s="17">
        <v>0.201683577174363</v>
      </c>
      <c r="Z10" s="17">
        <v>0.25565890620935899</v>
      </c>
      <c r="AA10" s="17">
        <v>0.19402802593410701</v>
      </c>
      <c r="AB10" s="17">
        <v>0.235062220559555</v>
      </c>
      <c r="AC10" s="17">
        <v>0.22697839270443801</v>
      </c>
      <c r="AD10" s="17">
        <v>0.287889613716106</v>
      </c>
      <c r="AE10" s="17"/>
      <c r="AF10" s="17">
        <v>0.23866290223994899</v>
      </c>
      <c r="AG10" s="17">
        <v>0.153560370269856</v>
      </c>
      <c r="AH10" s="17"/>
      <c r="AI10" s="17">
        <v>0.22283342751704899</v>
      </c>
      <c r="AJ10" s="17">
        <v>0.192150872255647</v>
      </c>
      <c r="AK10" s="17"/>
      <c r="AL10" s="17">
        <v>0.237526424191881</v>
      </c>
      <c r="AM10" s="17">
        <v>0.19896140483626101</v>
      </c>
      <c r="AN10" s="17"/>
      <c r="AO10" s="17">
        <v>0.20033994869045901</v>
      </c>
      <c r="AP10" s="17">
        <v>0.20205191590420499</v>
      </c>
    </row>
    <row r="11" spans="2:42" ht="29" x14ac:dyDescent="0.35">
      <c r="B11" s="18" t="s">
        <v>214</v>
      </c>
      <c r="C11" s="17">
        <v>0.22976877129871501</v>
      </c>
      <c r="D11" s="17">
        <v>0.20551394800343101</v>
      </c>
      <c r="E11" s="17">
        <v>0.252615555206813</v>
      </c>
      <c r="F11" s="17"/>
      <c r="G11" s="17">
        <v>0.28666598192550902</v>
      </c>
      <c r="H11" s="17">
        <v>0.31196956585293101</v>
      </c>
      <c r="I11" s="17">
        <v>0.27160470381613</v>
      </c>
      <c r="J11" s="17">
        <v>0.22808523213969101</v>
      </c>
      <c r="K11" s="17">
        <v>0.18617966517802001</v>
      </c>
      <c r="L11" s="17">
        <v>0.121048939630143</v>
      </c>
      <c r="M11" s="17"/>
      <c r="N11" s="17">
        <v>0.255536922923504</v>
      </c>
      <c r="O11" s="17">
        <v>0.231982786879845</v>
      </c>
      <c r="P11" s="17">
        <v>0.20208884540060901</v>
      </c>
      <c r="Q11" s="17">
        <v>0.22295044507995199</v>
      </c>
      <c r="R11" s="17"/>
      <c r="S11" s="17">
        <v>0.26825285674058602</v>
      </c>
      <c r="T11" s="17">
        <v>0.22796027534279001</v>
      </c>
      <c r="U11" s="17">
        <v>0.234635105865938</v>
      </c>
      <c r="V11" s="17">
        <v>0.24617326021236799</v>
      </c>
      <c r="W11" s="17">
        <v>0.23132257569598699</v>
      </c>
      <c r="X11" s="17">
        <v>0.25040654299988002</v>
      </c>
      <c r="Y11" s="17">
        <v>0.22764525537785099</v>
      </c>
      <c r="Z11" s="17">
        <v>0.16845393641064799</v>
      </c>
      <c r="AA11" s="17">
        <v>0.22391324167549001</v>
      </c>
      <c r="AB11" s="17">
        <v>0.21042150165776199</v>
      </c>
      <c r="AC11" s="17">
        <v>0.210180126566999</v>
      </c>
      <c r="AD11" s="17">
        <v>0.12926743187602799</v>
      </c>
      <c r="AE11" s="17"/>
      <c r="AF11" s="17">
        <v>0.20501994063675999</v>
      </c>
      <c r="AG11" s="17">
        <v>0.26357710500627901</v>
      </c>
      <c r="AH11" s="17"/>
      <c r="AI11" s="17">
        <v>0.24401911468560999</v>
      </c>
      <c r="AJ11" s="17">
        <v>0.22334426080881001</v>
      </c>
      <c r="AK11" s="17"/>
      <c r="AL11" s="17">
        <v>0.203979613489678</v>
      </c>
      <c r="AM11" s="17">
        <v>0.23172863180394501</v>
      </c>
      <c r="AN11" s="17"/>
      <c r="AO11" s="17">
        <v>0.247949969342008</v>
      </c>
      <c r="AP11" s="17">
        <v>0.22481220963482601</v>
      </c>
    </row>
    <row r="12" spans="2:42" x14ac:dyDescent="0.35">
      <c r="B12" s="18" t="s">
        <v>215</v>
      </c>
      <c r="C12" s="17">
        <v>8.6108010866532095E-2</v>
      </c>
      <c r="D12" s="17">
        <v>7.9610595615118795E-2</v>
      </c>
      <c r="E12" s="17">
        <v>9.2464871034015503E-2</v>
      </c>
      <c r="F12" s="17"/>
      <c r="G12" s="17">
        <v>9.4988594806454704E-2</v>
      </c>
      <c r="H12" s="17">
        <v>0.124093650756724</v>
      </c>
      <c r="I12" s="17">
        <v>0.100739439624297</v>
      </c>
      <c r="J12" s="17">
        <v>8.2319134561375601E-2</v>
      </c>
      <c r="K12" s="17">
        <v>5.8983143674428203E-2</v>
      </c>
      <c r="L12" s="17">
        <v>5.8478874630423602E-2</v>
      </c>
      <c r="M12" s="17"/>
      <c r="N12" s="17">
        <v>8.3798496069390493E-2</v>
      </c>
      <c r="O12" s="17">
        <v>8.8745446801115402E-2</v>
      </c>
      <c r="P12" s="17">
        <v>8.4659431932776003E-2</v>
      </c>
      <c r="Q12" s="17">
        <v>8.5739840927370206E-2</v>
      </c>
      <c r="R12" s="17"/>
      <c r="S12" s="17">
        <v>9.9269690063138794E-2</v>
      </c>
      <c r="T12" s="17">
        <v>0.10673501069541599</v>
      </c>
      <c r="U12" s="17">
        <v>5.2770468274424102E-2</v>
      </c>
      <c r="V12" s="17">
        <v>8.3371347957001296E-2</v>
      </c>
      <c r="W12" s="17">
        <v>0.101500154080094</v>
      </c>
      <c r="X12" s="17">
        <v>8.3504532354763197E-2</v>
      </c>
      <c r="Y12" s="17">
        <v>7.6479317216781306E-2</v>
      </c>
      <c r="Z12" s="17">
        <v>6.9783417113038301E-2</v>
      </c>
      <c r="AA12" s="17">
        <v>6.8786180956033005E-2</v>
      </c>
      <c r="AB12" s="17">
        <v>8.8989642658638499E-2</v>
      </c>
      <c r="AC12" s="17">
        <v>0.101020373576477</v>
      </c>
      <c r="AD12" s="17">
        <v>8.1917040893897106E-2</v>
      </c>
      <c r="AE12" s="17"/>
      <c r="AF12" s="17">
        <v>8.1909299385118095E-2</v>
      </c>
      <c r="AG12" s="17">
        <v>9.1768492614083597E-2</v>
      </c>
      <c r="AH12" s="17"/>
      <c r="AI12" s="17">
        <v>7.7666698802875703E-2</v>
      </c>
      <c r="AJ12" s="17">
        <v>8.9913624277321302E-2</v>
      </c>
      <c r="AK12" s="17"/>
      <c r="AL12" s="17">
        <v>0.128297022805822</v>
      </c>
      <c r="AM12" s="17">
        <v>8.2901834888752607E-2</v>
      </c>
      <c r="AN12" s="17"/>
      <c r="AO12" s="17">
        <v>8.0158446125903907E-2</v>
      </c>
      <c r="AP12" s="17">
        <v>8.7729982336178902E-2</v>
      </c>
    </row>
    <row r="13" spans="2:42" x14ac:dyDescent="0.35">
      <c r="B13" s="18" t="s">
        <v>216</v>
      </c>
      <c r="C13" s="17">
        <v>1.5752585547132401E-2</v>
      </c>
      <c r="D13" s="17">
        <v>1.85201985234828E-2</v>
      </c>
      <c r="E13" s="17">
        <v>1.3164764826798001E-2</v>
      </c>
      <c r="F13" s="17"/>
      <c r="G13" s="17">
        <v>2.9161051925662401E-2</v>
      </c>
      <c r="H13" s="17">
        <v>2.21709160159245E-2</v>
      </c>
      <c r="I13" s="17">
        <v>9.7799938943204396E-3</v>
      </c>
      <c r="J13" s="17">
        <v>1.9035376377169799E-2</v>
      </c>
      <c r="K13" s="17">
        <v>1.24687055595062E-2</v>
      </c>
      <c r="L13" s="17">
        <v>5.9340492861918196E-3</v>
      </c>
      <c r="M13" s="17"/>
      <c r="N13" s="17">
        <v>2.3006050371432302E-2</v>
      </c>
      <c r="O13" s="17">
        <v>8.1577206443271492E-3</v>
      </c>
      <c r="P13" s="17">
        <v>1.9885531123689699E-2</v>
      </c>
      <c r="Q13" s="17">
        <v>1.23804189158603E-2</v>
      </c>
      <c r="R13" s="17"/>
      <c r="S13" s="17">
        <v>2.20006243418778E-2</v>
      </c>
      <c r="T13" s="17">
        <v>1.8571929107482701E-2</v>
      </c>
      <c r="U13" s="17">
        <v>1.4290146812981399E-2</v>
      </c>
      <c r="V13" s="17">
        <v>2.1874903033135201E-2</v>
      </c>
      <c r="W13" s="17">
        <v>0</v>
      </c>
      <c r="X13" s="17">
        <v>2.1905160495120399E-2</v>
      </c>
      <c r="Y13" s="17">
        <v>2.2193015518644402E-2</v>
      </c>
      <c r="Z13" s="17">
        <v>1.8270427744668302E-2</v>
      </c>
      <c r="AA13" s="17">
        <v>1.6494880128129899E-2</v>
      </c>
      <c r="AB13" s="17">
        <v>4.6360828642656397E-3</v>
      </c>
      <c r="AC13" s="17">
        <v>0</v>
      </c>
      <c r="AD13" s="17">
        <v>1.4555742656737E-2</v>
      </c>
      <c r="AE13" s="17"/>
      <c r="AF13" s="17">
        <v>1.44114229956602E-2</v>
      </c>
      <c r="AG13" s="17">
        <v>1.7702271106606101E-2</v>
      </c>
      <c r="AH13" s="17"/>
      <c r="AI13" s="17">
        <v>1.14358218045793E-2</v>
      </c>
      <c r="AJ13" s="17">
        <v>1.7698720681811098E-2</v>
      </c>
      <c r="AK13" s="17"/>
      <c r="AL13" s="17">
        <v>1.37799821773032E-2</v>
      </c>
      <c r="AM13" s="17">
        <v>1.59024945695844E-2</v>
      </c>
      <c r="AN13" s="17"/>
      <c r="AO13" s="17">
        <v>1.30681823416544E-2</v>
      </c>
      <c r="AP13" s="17">
        <v>1.64844080588838E-2</v>
      </c>
    </row>
    <row r="14" spans="2:42" ht="29" x14ac:dyDescent="0.35">
      <c r="B14" s="18" t="s">
        <v>217</v>
      </c>
      <c r="C14" s="17">
        <v>0.11791217567115</v>
      </c>
      <c r="D14" s="17">
        <v>8.9862211107324494E-2</v>
      </c>
      <c r="E14" s="17">
        <v>0.143196842508273</v>
      </c>
      <c r="F14" s="17"/>
      <c r="G14" s="17">
        <v>0.189512191303702</v>
      </c>
      <c r="H14" s="17">
        <v>0.15553288013806901</v>
      </c>
      <c r="I14" s="17">
        <v>0.12088583808457801</v>
      </c>
      <c r="J14" s="17">
        <v>0.115947785859548</v>
      </c>
      <c r="K14" s="17">
        <v>7.7142333755799902E-2</v>
      </c>
      <c r="L14" s="17">
        <v>6.5781253481463006E-2</v>
      </c>
      <c r="M14" s="17"/>
      <c r="N14" s="17">
        <v>0.100838672866117</v>
      </c>
      <c r="O14" s="17">
        <v>0.11179961815869199</v>
      </c>
      <c r="P14" s="17">
        <v>0.125940959538136</v>
      </c>
      <c r="Q14" s="17">
        <v>0.13720730097619099</v>
      </c>
      <c r="R14" s="17"/>
      <c r="S14" s="17">
        <v>7.3026059219070696E-2</v>
      </c>
      <c r="T14" s="17">
        <v>0.114483018224162</v>
      </c>
      <c r="U14" s="17">
        <v>0.111840848862874</v>
      </c>
      <c r="V14" s="17">
        <v>0.11021847426586399</v>
      </c>
      <c r="W14" s="17">
        <v>0.11043675947466</v>
      </c>
      <c r="X14" s="17">
        <v>0.12686852020914099</v>
      </c>
      <c r="Y14" s="17">
        <v>8.5752326912395205E-2</v>
      </c>
      <c r="Z14" s="17">
        <v>0.14385877688526999</v>
      </c>
      <c r="AA14" s="17">
        <v>0.15059874094282699</v>
      </c>
      <c r="AB14" s="17">
        <v>0.14885969252542999</v>
      </c>
      <c r="AC14" s="17">
        <v>0.13974147929925701</v>
      </c>
      <c r="AD14" s="17">
        <v>0.17450112287964101</v>
      </c>
      <c r="AE14" s="17"/>
      <c r="AF14" s="17">
        <v>9.3224898004430096E-2</v>
      </c>
      <c r="AG14" s="17">
        <v>0.150808039975246</v>
      </c>
      <c r="AH14" s="17"/>
      <c r="AI14" s="17">
        <v>0.107301185243001</v>
      </c>
      <c r="AJ14" s="17">
        <v>0.12269594946965399</v>
      </c>
      <c r="AK14" s="17"/>
      <c r="AL14" s="17">
        <v>0.10459861950206099</v>
      </c>
      <c r="AM14" s="17">
        <v>0.11892394631962</v>
      </c>
      <c r="AN14" s="17"/>
      <c r="AO14" s="17">
        <v>0.120373036401259</v>
      </c>
      <c r="AP14" s="17">
        <v>0.117241295351493</v>
      </c>
    </row>
    <row r="15" spans="2:42" ht="29" x14ac:dyDescent="0.35">
      <c r="B15" s="18" t="s">
        <v>218</v>
      </c>
      <c r="C15" s="17">
        <v>0.22859140716023199</v>
      </c>
      <c r="D15" s="17">
        <v>0.21650503283181299</v>
      </c>
      <c r="E15" s="17">
        <v>0.24147446262971001</v>
      </c>
      <c r="F15" s="17"/>
      <c r="G15" s="17">
        <v>0.12012041924959201</v>
      </c>
      <c r="H15" s="17">
        <v>0.13295986998047399</v>
      </c>
      <c r="I15" s="17">
        <v>0.22640186206131599</v>
      </c>
      <c r="J15" s="17">
        <v>0.257405610922533</v>
      </c>
      <c r="K15" s="17">
        <v>0.26418520566706999</v>
      </c>
      <c r="L15" s="17">
        <v>0.33383271570704298</v>
      </c>
      <c r="M15" s="17"/>
      <c r="N15" s="17">
        <v>0.22803207842790801</v>
      </c>
      <c r="O15" s="17">
        <v>0.22597670370692999</v>
      </c>
      <c r="P15" s="17">
        <v>0.23026163843238401</v>
      </c>
      <c r="Q15" s="17">
        <v>0.23089080498897799</v>
      </c>
      <c r="R15" s="17"/>
      <c r="S15" s="17">
        <v>0.18157657086725701</v>
      </c>
      <c r="T15" s="17">
        <v>0.219158185569232</v>
      </c>
      <c r="U15" s="17">
        <v>0.25302825789399003</v>
      </c>
      <c r="V15" s="17">
        <v>0.26282237437538303</v>
      </c>
      <c r="W15" s="17">
        <v>0.27670075335580901</v>
      </c>
      <c r="X15" s="17">
        <v>0.192150664253046</v>
      </c>
      <c r="Y15" s="17">
        <v>0.250234764530683</v>
      </c>
      <c r="Z15" s="17">
        <v>0.27945929918418899</v>
      </c>
      <c r="AA15" s="17">
        <v>0.24303140194683501</v>
      </c>
      <c r="AB15" s="17">
        <v>0.21180328337996601</v>
      </c>
      <c r="AC15" s="17">
        <v>0.23379728930759999</v>
      </c>
      <c r="AD15" s="17">
        <v>0.180927167659962</v>
      </c>
      <c r="AE15" s="17"/>
      <c r="AF15" s="17">
        <v>0.26913144156088697</v>
      </c>
      <c r="AG15" s="17">
        <v>0.17397847725228899</v>
      </c>
      <c r="AH15" s="17"/>
      <c r="AI15" s="17">
        <v>0.202430929338687</v>
      </c>
      <c r="AJ15" s="17">
        <v>0.24038538711021701</v>
      </c>
      <c r="AK15" s="17"/>
      <c r="AL15" s="17">
        <v>0.20693814255291501</v>
      </c>
      <c r="AM15" s="17">
        <v>0.23023695830336799</v>
      </c>
      <c r="AN15" s="17"/>
      <c r="AO15" s="17">
        <v>0.2123201165545</v>
      </c>
      <c r="AP15" s="17">
        <v>0.23302728949572599</v>
      </c>
    </row>
    <row r="16" spans="2:42" x14ac:dyDescent="0.35">
      <c r="B16" s="18" t="s">
        <v>75</v>
      </c>
      <c r="C16" s="19">
        <v>4.7156290540034201E-2</v>
      </c>
      <c r="D16" s="19">
        <v>4.4566282122398201E-2</v>
      </c>
      <c r="E16" s="19">
        <v>5.0026814023924997E-2</v>
      </c>
      <c r="F16" s="19"/>
      <c r="G16" s="19">
        <v>5.3129651774344103E-2</v>
      </c>
      <c r="H16" s="19">
        <v>4.4063270333977098E-2</v>
      </c>
      <c r="I16" s="19">
        <v>4.0603733904992598E-2</v>
      </c>
      <c r="J16" s="19">
        <v>5.4248793713206102E-2</v>
      </c>
      <c r="K16" s="19">
        <v>5.0201377820026503E-2</v>
      </c>
      <c r="L16" s="19">
        <v>4.3217742712813298E-2</v>
      </c>
      <c r="M16" s="19"/>
      <c r="N16" s="19">
        <v>3.30083372777914E-2</v>
      </c>
      <c r="O16" s="19">
        <v>4.8730235821949797E-2</v>
      </c>
      <c r="P16" s="19">
        <v>4.7526767981280603E-2</v>
      </c>
      <c r="Q16" s="19">
        <v>5.9759425604400701E-2</v>
      </c>
      <c r="R16" s="19"/>
      <c r="S16" s="19">
        <v>5.1110015003009698E-2</v>
      </c>
      <c r="T16" s="19">
        <v>4.9835716709826998E-2</v>
      </c>
      <c r="U16" s="19">
        <v>4.8105555496600297E-2</v>
      </c>
      <c r="V16" s="19">
        <v>4.3986090236558702E-2</v>
      </c>
      <c r="W16" s="19">
        <v>4.8078187804927001E-2</v>
      </c>
      <c r="X16" s="19">
        <v>5.9797059616601603E-2</v>
      </c>
      <c r="Y16" s="19">
        <v>5.9759686884856902E-2</v>
      </c>
      <c r="Z16" s="19">
        <v>2.4158066690993001E-2</v>
      </c>
      <c r="AA16" s="19">
        <v>4.3465770327758203E-2</v>
      </c>
      <c r="AB16" s="19">
        <v>4.6694609807198202E-2</v>
      </c>
      <c r="AC16" s="19">
        <v>3.7497329322957497E-2</v>
      </c>
      <c r="AD16" s="19">
        <v>1.1776249265787801E-2</v>
      </c>
      <c r="AE16" s="19"/>
      <c r="AF16" s="19">
        <v>3.64618297737676E-2</v>
      </c>
      <c r="AG16" s="19">
        <v>5.9611671536293799E-2</v>
      </c>
      <c r="AH16" s="19"/>
      <c r="AI16" s="19">
        <v>3.3828701641808297E-2</v>
      </c>
      <c r="AJ16" s="19">
        <v>5.3164793799017403E-2</v>
      </c>
      <c r="AK16" s="19"/>
      <c r="AL16" s="19">
        <v>3.2237540376534E-2</v>
      </c>
      <c r="AM16" s="19">
        <v>4.8290048743746997E-2</v>
      </c>
      <c r="AN16" s="19"/>
      <c r="AO16" s="19">
        <v>4.7827105494049997E-2</v>
      </c>
      <c r="AP16" s="19">
        <v>4.6973412839856198E-2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F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20.7265625" customWidth="1"/>
  </cols>
  <sheetData>
    <row r="2" spans="2:6" ht="40" customHeight="1" x14ac:dyDescent="0.35">
      <c r="D2" s="30" t="s">
        <v>242</v>
      </c>
      <c r="E2" s="26"/>
      <c r="F2" s="26"/>
    </row>
    <row r="6" spans="2:6" ht="50" customHeight="1" x14ac:dyDescent="0.35">
      <c r="B6" s="20" t="s">
        <v>15</v>
      </c>
      <c r="C6" s="20" t="s">
        <v>237</v>
      </c>
      <c r="D6" s="20" t="s">
        <v>238</v>
      </c>
      <c r="E6" s="20" t="s">
        <v>239</v>
      </c>
    </row>
    <row r="7" spans="2:6" x14ac:dyDescent="0.35">
      <c r="B7" s="18" t="s">
        <v>240</v>
      </c>
      <c r="C7" s="17">
        <v>0.71402486253405795</v>
      </c>
      <c r="D7" s="17">
        <v>0.37084614770489399</v>
      </c>
      <c r="E7" s="17">
        <v>0.230501527086553</v>
      </c>
    </row>
    <row r="8" spans="2:6" x14ac:dyDescent="0.35">
      <c r="B8" s="18" t="s">
        <v>241</v>
      </c>
      <c r="C8" s="17">
        <v>0.26609682055405498</v>
      </c>
      <c r="D8" s="17">
        <v>0.61307698175104897</v>
      </c>
      <c r="E8" s="17">
        <v>0.74591307470451396</v>
      </c>
    </row>
    <row r="9" spans="2:6" x14ac:dyDescent="0.35">
      <c r="B9" s="18" t="s">
        <v>124</v>
      </c>
      <c r="C9" s="17">
        <v>1.9878316911887201E-2</v>
      </c>
      <c r="D9" s="17">
        <v>1.6076870544056699E-2</v>
      </c>
      <c r="E9" s="17">
        <v>2.3585398208933E-2</v>
      </c>
    </row>
    <row r="10" spans="2:6" x14ac:dyDescent="0.35">
      <c r="B10" s="16"/>
      <c r="C10" s="16"/>
      <c r="D10" s="16"/>
      <c r="E10" s="16"/>
    </row>
    <row r="11" spans="2:6" x14ac:dyDescent="0.35">
      <c r="B11" t="s">
        <v>60</v>
      </c>
    </row>
    <row r="12" spans="2:6" x14ac:dyDescent="0.35">
      <c r="B12" t="s">
        <v>61</v>
      </c>
    </row>
    <row r="16" spans="2:6" x14ac:dyDescent="0.35">
      <c r="B16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P16"/>
  <sheetViews>
    <sheetView showGridLines="0" workbookViewId="0">
      <pane xSplit="2" topLeftCell="H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240</v>
      </c>
      <c r="C9" s="17">
        <v>0.71402486253405795</v>
      </c>
      <c r="D9" s="17">
        <v>0.71516959843281303</v>
      </c>
      <c r="E9" s="17">
        <v>0.71276705414160602</v>
      </c>
      <c r="F9" s="17"/>
      <c r="G9" s="17">
        <v>0.75110977538143697</v>
      </c>
      <c r="H9" s="17">
        <v>0.77047786639164895</v>
      </c>
      <c r="I9" s="17">
        <v>0.73453791525297396</v>
      </c>
      <c r="J9" s="17">
        <v>0.71809229849745204</v>
      </c>
      <c r="K9" s="17">
        <v>0.69760574782762197</v>
      </c>
      <c r="L9" s="17">
        <v>0.63406999848863899</v>
      </c>
      <c r="M9" s="17"/>
      <c r="N9" s="17">
        <v>0.760846390539068</v>
      </c>
      <c r="O9" s="17">
        <v>0.71818653689675005</v>
      </c>
      <c r="P9" s="17">
        <v>0.67707872908077305</v>
      </c>
      <c r="Q9" s="17">
        <v>0.69043078269107305</v>
      </c>
      <c r="R9" s="17"/>
      <c r="S9" s="17">
        <v>0.68798146662656501</v>
      </c>
      <c r="T9" s="17">
        <v>0.718530950198221</v>
      </c>
      <c r="U9" s="17">
        <v>0.69443326927545501</v>
      </c>
      <c r="V9" s="17">
        <v>0.680429755117954</v>
      </c>
      <c r="W9" s="17">
        <v>0.71966993728643103</v>
      </c>
      <c r="X9" s="17">
        <v>0.70185989752023803</v>
      </c>
      <c r="Y9" s="17">
        <v>0.71317367960696798</v>
      </c>
      <c r="Z9" s="17">
        <v>0.649678694870648</v>
      </c>
      <c r="AA9" s="17">
        <v>0.76910239153875504</v>
      </c>
      <c r="AB9" s="17">
        <v>0.76304033632587798</v>
      </c>
      <c r="AC9" s="17">
        <v>0.74461147350301904</v>
      </c>
      <c r="AD9" s="17">
        <v>0.68023562196915599</v>
      </c>
      <c r="AE9" s="17"/>
      <c r="AF9" s="17">
        <v>0.70433840238415002</v>
      </c>
      <c r="AG9" s="17">
        <v>0.72789677747914905</v>
      </c>
      <c r="AH9" s="17"/>
      <c r="AI9" s="17">
        <v>0.78442019697184295</v>
      </c>
      <c r="AJ9" s="17">
        <v>0.682288394699058</v>
      </c>
      <c r="AK9" s="17"/>
      <c r="AL9" s="17">
        <v>0.74459713168480401</v>
      </c>
      <c r="AM9" s="17">
        <v>0.71170150698644796</v>
      </c>
      <c r="AN9" s="17"/>
      <c r="AO9" s="17">
        <v>0.75797359992812097</v>
      </c>
      <c r="AP9" s="17">
        <v>0.70204354939809099</v>
      </c>
    </row>
    <row r="10" spans="2:42" x14ac:dyDescent="0.35">
      <c r="B10" s="18" t="s">
        <v>241</v>
      </c>
      <c r="C10" s="17">
        <v>0.26609682055405498</v>
      </c>
      <c r="D10" s="17">
        <v>0.26449066553052603</v>
      </c>
      <c r="E10" s="17">
        <v>0.26827140964464402</v>
      </c>
      <c r="F10" s="17"/>
      <c r="G10" s="17">
        <v>0.20514715936201999</v>
      </c>
      <c r="H10" s="17">
        <v>0.209213488258022</v>
      </c>
      <c r="I10" s="17">
        <v>0.25020132865241002</v>
      </c>
      <c r="J10" s="17">
        <v>0.26652686013659299</v>
      </c>
      <c r="K10" s="17">
        <v>0.29216891401514999</v>
      </c>
      <c r="L10" s="17">
        <v>0.34847993719943499</v>
      </c>
      <c r="M10" s="17"/>
      <c r="N10" s="17">
        <v>0.227188043555375</v>
      </c>
      <c r="O10" s="17">
        <v>0.260273025463654</v>
      </c>
      <c r="P10" s="17">
        <v>0.30374967339289599</v>
      </c>
      <c r="Q10" s="17">
        <v>0.28332914177287899</v>
      </c>
      <c r="R10" s="17"/>
      <c r="S10" s="17">
        <v>0.27867118398652702</v>
      </c>
      <c r="T10" s="17">
        <v>0.26015356104571402</v>
      </c>
      <c r="U10" s="17">
        <v>0.28742787690129701</v>
      </c>
      <c r="V10" s="17">
        <v>0.30062671381738398</v>
      </c>
      <c r="W10" s="17">
        <v>0.27079351151445202</v>
      </c>
      <c r="X10" s="17">
        <v>0.26927328365992798</v>
      </c>
      <c r="Y10" s="17">
        <v>0.267962363787491</v>
      </c>
      <c r="Z10" s="17">
        <v>0.33516306945041602</v>
      </c>
      <c r="AA10" s="17">
        <v>0.21433556445384</v>
      </c>
      <c r="AB10" s="17">
        <v>0.223560162967961</v>
      </c>
      <c r="AC10" s="17">
        <v>0.24480078947645401</v>
      </c>
      <c r="AD10" s="17">
        <v>0.308285757273912</v>
      </c>
      <c r="AE10" s="17"/>
      <c r="AF10" s="17">
        <v>0.28193740863141398</v>
      </c>
      <c r="AG10" s="17">
        <v>0.24528789755369501</v>
      </c>
      <c r="AH10" s="17"/>
      <c r="AI10" s="17">
        <v>0.20572198131794101</v>
      </c>
      <c r="AJ10" s="17">
        <v>0.29331572872123801</v>
      </c>
      <c r="AK10" s="17"/>
      <c r="AL10" s="17">
        <v>0.23825835162345699</v>
      </c>
      <c r="AM10" s="17">
        <v>0.26821241952735803</v>
      </c>
      <c r="AN10" s="17"/>
      <c r="AO10" s="17">
        <v>0.22709126170611199</v>
      </c>
      <c r="AP10" s="17">
        <v>0.27673052341587401</v>
      </c>
    </row>
    <row r="11" spans="2:42" x14ac:dyDescent="0.35">
      <c r="B11" s="18" t="s">
        <v>124</v>
      </c>
      <c r="C11" s="19">
        <v>1.9878316911887201E-2</v>
      </c>
      <c r="D11" s="19">
        <v>2.0339736036661699E-2</v>
      </c>
      <c r="E11" s="19">
        <v>1.8961536213749599E-2</v>
      </c>
      <c r="F11" s="19"/>
      <c r="G11" s="19">
        <v>4.3743065256542903E-2</v>
      </c>
      <c r="H11" s="19">
        <v>2.03086453503293E-2</v>
      </c>
      <c r="I11" s="19">
        <v>1.52607560946161E-2</v>
      </c>
      <c r="J11" s="19">
        <v>1.53808413659553E-2</v>
      </c>
      <c r="K11" s="19">
        <v>1.02253381572282E-2</v>
      </c>
      <c r="L11" s="19">
        <v>1.7450064311926299E-2</v>
      </c>
      <c r="M11" s="19"/>
      <c r="N11" s="19">
        <v>1.1965565905556599E-2</v>
      </c>
      <c r="O11" s="19">
        <v>2.15404376395965E-2</v>
      </c>
      <c r="P11" s="19">
        <v>1.9171597526331501E-2</v>
      </c>
      <c r="Q11" s="19">
        <v>2.6240075536048301E-2</v>
      </c>
      <c r="R11" s="19"/>
      <c r="S11" s="19">
        <v>3.3347349386908101E-2</v>
      </c>
      <c r="T11" s="19">
        <v>2.13154887560645E-2</v>
      </c>
      <c r="U11" s="19">
        <v>1.8138853823248501E-2</v>
      </c>
      <c r="V11" s="19">
        <v>1.8943531064662102E-2</v>
      </c>
      <c r="W11" s="19">
        <v>9.5365511991173206E-3</v>
      </c>
      <c r="X11" s="19">
        <v>2.8866818819834099E-2</v>
      </c>
      <c r="Y11" s="19">
        <v>1.8863956605541E-2</v>
      </c>
      <c r="Z11" s="19">
        <v>1.5158235678936901E-2</v>
      </c>
      <c r="AA11" s="19">
        <v>1.6562044007404401E-2</v>
      </c>
      <c r="AB11" s="19">
        <v>1.33995007061613E-2</v>
      </c>
      <c r="AC11" s="19">
        <v>1.05877370205267E-2</v>
      </c>
      <c r="AD11" s="19">
        <v>1.1478620756932E-2</v>
      </c>
      <c r="AE11" s="19"/>
      <c r="AF11" s="19">
        <v>1.3724188984435601E-2</v>
      </c>
      <c r="AG11" s="19">
        <v>2.6815324967156402E-2</v>
      </c>
      <c r="AH11" s="19"/>
      <c r="AI11" s="19">
        <v>9.8578217102156598E-3</v>
      </c>
      <c r="AJ11" s="19">
        <v>2.4395876579704101E-2</v>
      </c>
      <c r="AK11" s="19"/>
      <c r="AL11" s="19">
        <v>1.71445166917387E-2</v>
      </c>
      <c r="AM11" s="19">
        <v>2.00860734861938E-2</v>
      </c>
      <c r="AN11" s="19"/>
      <c r="AO11" s="19">
        <v>1.4935138365766199E-2</v>
      </c>
      <c r="AP11" s="19">
        <v>2.1225927186035099E-2</v>
      </c>
    </row>
    <row r="12" spans="2:42" x14ac:dyDescent="0.35">
      <c r="B12" s="16"/>
    </row>
    <row r="13" spans="2:42" x14ac:dyDescent="0.35">
      <c r="B13" t="s">
        <v>60</v>
      </c>
    </row>
    <row r="14" spans="2:42" x14ac:dyDescent="0.35">
      <c r="B14" t="s">
        <v>61</v>
      </c>
    </row>
    <row r="16" spans="2:42" x14ac:dyDescent="0.35">
      <c r="B1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P16"/>
  <sheetViews>
    <sheetView showGridLines="0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244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240</v>
      </c>
      <c r="C9" s="17">
        <v>0.37084614770489399</v>
      </c>
      <c r="D9" s="17">
        <v>0.33081714744194801</v>
      </c>
      <c r="E9" s="17">
        <v>0.410732488682785</v>
      </c>
      <c r="F9" s="17"/>
      <c r="G9" s="17">
        <v>0.54530555381795598</v>
      </c>
      <c r="H9" s="17">
        <v>0.44841179655053798</v>
      </c>
      <c r="I9" s="17">
        <v>0.44964882195949502</v>
      </c>
      <c r="J9" s="17">
        <v>0.30855562642392897</v>
      </c>
      <c r="K9" s="17">
        <v>0.30631812791019303</v>
      </c>
      <c r="L9" s="17">
        <v>0.220441528017775</v>
      </c>
      <c r="M9" s="17"/>
      <c r="N9" s="17">
        <v>0.39552630414739398</v>
      </c>
      <c r="O9" s="17">
        <v>0.359791690694721</v>
      </c>
      <c r="P9" s="17">
        <v>0.38706744474205201</v>
      </c>
      <c r="Q9" s="17">
        <v>0.34102004982817602</v>
      </c>
      <c r="R9" s="17"/>
      <c r="S9" s="17">
        <v>0.39881813006454497</v>
      </c>
      <c r="T9" s="17">
        <v>0.320369566135777</v>
      </c>
      <c r="U9" s="17">
        <v>0.33862500075313101</v>
      </c>
      <c r="V9" s="17">
        <v>0.33968585046504102</v>
      </c>
      <c r="W9" s="17">
        <v>0.41821219942290999</v>
      </c>
      <c r="X9" s="17">
        <v>0.43220608111040698</v>
      </c>
      <c r="Y9" s="17">
        <v>0.35348160864487599</v>
      </c>
      <c r="Z9" s="17">
        <v>0.318681506757447</v>
      </c>
      <c r="AA9" s="17">
        <v>0.35722465495424</v>
      </c>
      <c r="AB9" s="17">
        <v>0.435277610146453</v>
      </c>
      <c r="AC9" s="17">
        <v>0.40226611533735301</v>
      </c>
      <c r="AD9" s="17">
        <v>0.263353839606498</v>
      </c>
      <c r="AE9" s="17"/>
      <c r="AF9" s="17">
        <v>0.360929737994163</v>
      </c>
      <c r="AG9" s="17">
        <v>0.385367135724619</v>
      </c>
      <c r="AH9" s="17"/>
      <c r="AI9" s="17">
        <v>0.40581575083704302</v>
      </c>
      <c r="AJ9" s="17">
        <v>0.35508073237062998</v>
      </c>
      <c r="AK9" s="17"/>
      <c r="AL9" s="17">
        <v>0.40361145625501899</v>
      </c>
      <c r="AM9" s="17">
        <v>0.36835613098373698</v>
      </c>
      <c r="AN9" s="17"/>
      <c r="AO9" s="17">
        <v>0.41820140409106099</v>
      </c>
      <c r="AP9" s="17">
        <v>0.35793614871426899</v>
      </c>
    </row>
    <row r="10" spans="2:42" x14ac:dyDescent="0.35">
      <c r="B10" s="18" t="s">
        <v>241</v>
      </c>
      <c r="C10" s="17">
        <v>0.61307698175104897</v>
      </c>
      <c r="D10" s="17">
        <v>0.65193203600481298</v>
      </c>
      <c r="E10" s="17">
        <v>0.57544150745859501</v>
      </c>
      <c r="F10" s="17"/>
      <c r="G10" s="17">
        <v>0.41445825304147099</v>
      </c>
      <c r="H10" s="17">
        <v>0.53001676005439902</v>
      </c>
      <c r="I10" s="17">
        <v>0.53299109846915904</v>
      </c>
      <c r="J10" s="17">
        <v>0.676764080262651</v>
      </c>
      <c r="K10" s="17">
        <v>0.68882320939654096</v>
      </c>
      <c r="L10" s="17">
        <v>0.77652150107624895</v>
      </c>
      <c r="M10" s="17"/>
      <c r="N10" s="17">
        <v>0.598517567034069</v>
      </c>
      <c r="O10" s="17">
        <v>0.62466659494099797</v>
      </c>
      <c r="P10" s="17">
        <v>0.59415414595627702</v>
      </c>
      <c r="Q10" s="17">
        <v>0.63492440586320098</v>
      </c>
      <c r="R10" s="17"/>
      <c r="S10" s="17">
        <v>0.579849615113046</v>
      </c>
      <c r="T10" s="17">
        <v>0.65504221877328905</v>
      </c>
      <c r="U10" s="17">
        <v>0.65153083289087499</v>
      </c>
      <c r="V10" s="17">
        <v>0.64277346057023399</v>
      </c>
      <c r="W10" s="17">
        <v>0.57312215996164595</v>
      </c>
      <c r="X10" s="17">
        <v>0.55221276440134104</v>
      </c>
      <c r="Y10" s="17">
        <v>0.63363982856353795</v>
      </c>
      <c r="Z10" s="17">
        <v>0.66407878971483802</v>
      </c>
      <c r="AA10" s="17">
        <v>0.62244797562754905</v>
      </c>
      <c r="AB10" s="17">
        <v>0.55746026416007</v>
      </c>
      <c r="AC10" s="17">
        <v>0.59773388466264699</v>
      </c>
      <c r="AD10" s="17">
        <v>0.70626275488658596</v>
      </c>
      <c r="AE10" s="17"/>
      <c r="AF10" s="17">
        <v>0.62748173137254903</v>
      </c>
      <c r="AG10" s="17">
        <v>0.59390102498942698</v>
      </c>
      <c r="AH10" s="17"/>
      <c r="AI10" s="17">
        <v>0.58116781170990595</v>
      </c>
      <c r="AJ10" s="17">
        <v>0.62746265598273099</v>
      </c>
      <c r="AK10" s="17"/>
      <c r="AL10" s="17">
        <v>0.57223856449127997</v>
      </c>
      <c r="AM10" s="17">
        <v>0.61618051858137901</v>
      </c>
      <c r="AN10" s="17"/>
      <c r="AO10" s="17">
        <v>0.57713617353749003</v>
      </c>
      <c r="AP10" s="17">
        <v>0.62287517171280504</v>
      </c>
    </row>
    <row r="11" spans="2:42" x14ac:dyDescent="0.35">
      <c r="B11" s="18" t="s">
        <v>124</v>
      </c>
      <c r="C11" s="19">
        <v>1.6076870544056699E-2</v>
      </c>
      <c r="D11" s="19">
        <v>1.72508165532393E-2</v>
      </c>
      <c r="E11" s="19">
        <v>1.3826003858619901E-2</v>
      </c>
      <c r="F11" s="19"/>
      <c r="G11" s="19">
        <v>4.0236193140572397E-2</v>
      </c>
      <c r="H11" s="19">
        <v>2.15714433950632E-2</v>
      </c>
      <c r="I11" s="19">
        <v>1.73600795713457E-2</v>
      </c>
      <c r="J11" s="19">
        <v>1.4680293313420099E-2</v>
      </c>
      <c r="K11" s="19">
        <v>4.85866269326594E-3</v>
      </c>
      <c r="L11" s="19">
        <v>3.0369709059757301E-3</v>
      </c>
      <c r="M11" s="19"/>
      <c r="N11" s="19">
        <v>5.95612881853636E-3</v>
      </c>
      <c r="O11" s="19">
        <v>1.5541714364281299E-2</v>
      </c>
      <c r="P11" s="19">
        <v>1.87784093016705E-2</v>
      </c>
      <c r="Q11" s="19">
        <v>2.4055544308623101E-2</v>
      </c>
      <c r="R11" s="19"/>
      <c r="S11" s="19">
        <v>2.13322548224095E-2</v>
      </c>
      <c r="T11" s="19">
        <v>2.4588215090934E-2</v>
      </c>
      <c r="U11" s="19">
        <v>9.8441663559932693E-3</v>
      </c>
      <c r="V11" s="19">
        <v>1.7540688964724101E-2</v>
      </c>
      <c r="W11" s="19">
        <v>8.6656406154449108E-3</v>
      </c>
      <c r="X11" s="19">
        <v>1.5581154488251699E-2</v>
      </c>
      <c r="Y11" s="19">
        <v>1.2878562791585699E-2</v>
      </c>
      <c r="Z11" s="19">
        <v>1.7239703527714999E-2</v>
      </c>
      <c r="AA11" s="19">
        <v>2.0327369418210599E-2</v>
      </c>
      <c r="AB11" s="19">
        <v>7.2621256934769698E-3</v>
      </c>
      <c r="AC11" s="19">
        <v>0</v>
      </c>
      <c r="AD11" s="19">
        <v>3.0383405506915401E-2</v>
      </c>
      <c r="AE11" s="19"/>
      <c r="AF11" s="19">
        <v>1.15885306332888E-2</v>
      </c>
      <c r="AG11" s="19">
        <v>2.0731839285953398E-2</v>
      </c>
      <c r="AH11" s="19"/>
      <c r="AI11" s="19">
        <v>1.30164374530508E-2</v>
      </c>
      <c r="AJ11" s="19">
        <v>1.74566116466396E-2</v>
      </c>
      <c r="AK11" s="19"/>
      <c r="AL11" s="19">
        <v>2.4149979253701499E-2</v>
      </c>
      <c r="AM11" s="19">
        <v>1.54633504348844E-2</v>
      </c>
      <c r="AN11" s="19"/>
      <c r="AO11" s="19">
        <v>4.6624223714491E-3</v>
      </c>
      <c r="AP11" s="19">
        <v>1.9188679572926502E-2</v>
      </c>
    </row>
    <row r="12" spans="2:42" x14ac:dyDescent="0.35">
      <c r="B12" s="16"/>
    </row>
    <row r="13" spans="2:42" x14ac:dyDescent="0.35">
      <c r="B13" t="s">
        <v>60</v>
      </c>
    </row>
    <row r="14" spans="2:42" x14ac:dyDescent="0.35">
      <c r="B14" t="s">
        <v>61</v>
      </c>
    </row>
    <row r="16" spans="2:42" x14ac:dyDescent="0.35">
      <c r="B1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P16"/>
  <sheetViews>
    <sheetView showGridLines="0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245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240</v>
      </c>
      <c r="C9" s="17">
        <v>0.230501527086553</v>
      </c>
      <c r="D9" s="17">
        <v>0.24408586071616101</v>
      </c>
      <c r="E9" s="17">
        <v>0.216891232271336</v>
      </c>
      <c r="F9" s="17"/>
      <c r="G9" s="17">
        <v>0.42410649298280401</v>
      </c>
      <c r="H9" s="17">
        <v>0.39888414645492798</v>
      </c>
      <c r="I9" s="17">
        <v>0.29703054629904202</v>
      </c>
      <c r="J9" s="17">
        <v>0.16232140171958401</v>
      </c>
      <c r="K9" s="17">
        <v>0.100029920108133</v>
      </c>
      <c r="L9" s="17">
        <v>5.2078538183802203E-2</v>
      </c>
      <c r="M9" s="17"/>
      <c r="N9" s="17">
        <v>0.28643951263166401</v>
      </c>
      <c r="O9" s="17">
        <v>0.21484603639811001</v>
      </c>
      <c r="P9" s="17">
        <v>0.231957697961615</v>
      </c>
      <c r="Q9" s="17">
        <v>0.18536384890985799</v>
      </c>
      <c r="R9" s="17"/>
      <c r="S9" s="17">
        <v>0.35249654479020998</v>
      </c>
      <c r="T9" s="17">
        <v>0.189987993838268</v>
      </c>
      <c r="U9" s="17">
        <v>0.14136756496501801</v>
      </c>
      <c r="V9" s="17">
        <v>0.192388127461848</v>
      </c>
      <c r="W9" s="17">
        <v>0.20686158777956601</v>
      </c>
      <c r="X9" s="17">
        <v>0.26200617045866098</v>
      </c>
      <c r="Y9" s="17">
        <v>0.18991266794401601</v>
      </c>
      <c r="Z9" s="17">
        <v>0.22044635220225101</v>
      </c>
      <c r="AA9" s="17">
        <v>0.24054669697165501</v>
      </c>
      <c r="AB9" s="17">
        <v>0.21523698098114599</v>
      </c>
      <c r="AC9" s="17">
        <v>0.21597491114506001</v>
      </c>
      <c r="AD9" s="17">
        <v>0.30514788234773799</v>
      </c>
      <c r="AE9" s="17"/>
      <c r="AF9" s="17">
        <v>0.23289682996140901</v>
      </c>
      <c r="AG9" s="17">
        <v>0.228561640649176</v>
      </c>
      <c r="AH9" s="17"/>
      <c r="AI9" s="17">
        <v>0.300108258732664</v>
      </c>
      <c r="AJ9" s="17">
        <v>0.19912058660762699</v>
      </c>
      <c r="AK9" s="17"/>
      <c r="AL9" s="17">
        <v>0.21963792551646699</v>
      </c>
      <c r="AM9" s="17">
        <v>0.23132711215681501</v>
      </c>
      <c r="AN9" s="17"/>
      <c r="AO9" s="17">
        <v>0.25794913557905502</v>
      </c>
      <c r="AP9" s="17">
        <v>0.22301875484594499</v>
      </c>
    </row>
    <row r="10" spans="2:42" x14ac:dyDescent="0.35">
      <c r="B10" s="18" t="s">
        <v>241</v>
      </c>
      <c r="C10" s="17">
        <v>0.74591307470451396</v>
      </c>
      <c r="D10" s="17">
        <v>0.73773095621924001</v>
      </c>
      <c r="E10" s="17">
        <v>0.75531534403369105</v>
      </c>
      <c r="F10" s="17"/>
      <c r="G10" s="17">
        <v>0.52772751683774299</v>
      </c>
      <c r="H10" s="17">
        <v>0.57673405728622895</v>
      </c>
      <c r="I10" s="17">
        <v>0.67977166039740899</v>
      </c>
      <c r="J10" s="17">
        <v>0.81516124597205397</v>
      </c>
      <c r="K10" s="17">
        <v>0.87214512673094602</v>
      </c>
      <c r="L10" s="17">
        <v>0.94309607756245795</v>
      </c>
      <c r="M10" s="17"/>
      <c r="N10" s="17">
        <v>0.69838814122108195</v>
      </c>
      <c r="O10" s="17">
        <v>0.769375170187652</v>
      </c>
      <c r="P10" s="17">
        <v>0.74288537274196598</v>
      </c>
      <c r="Q10" s="17">
        <v>0.77626925220698395</v>
      </c>
      <c r="R10" s="17"/>
      <c r="S10" s="17">
        <v>0.62293220361908197</v>
      </c>
      <c r="T10" s="17">
        <v>0.78609051065392499</v>
      </c>
      <c r="U10" s="17">
        <v>0.83982748801443496</v>
      </c>
      <c r="V10" s="17">
        <v>0.77355221400208996</v>
      </c>
      <c r="W10" s="17">
        <v>0.77158309597070895</v>
      </c>
      <c r="X10" s="17">
        <v>0.71094385355355305</v>
      </c>
      <c r="Y10" s="17">
        <v>0.78640486149052102</v>
      </c>
      <c r="Z10" s="17">
        <v>0.77183691469856996</v>
      </c>
      <c r="AA10" s="17">
        <v>0.73499508861496199</v>
      </c>
      <c r="AB10" s="17">
        <v>0.76404246572854695</v>
      </c>
      <c r="AC10" s="17">
        <v>0.76693595324298902</v>
      </c>
      <c r="AD10" s="17">
        <v>0.66460891553983503</v>
      </c>
      <c r="AE10" s="17"/>
      <c r="AF10" s="17">
        <v>0.74901261996049195</v>
      </c>
      <c r="AG10" s="17">
        <v>0.74265461371098895</v>
      </c>
      <c r="AH10" s="17"/>
      <c r="AI10" s="17">
        <v>0.68389355697071597</v>
      </c>
      <c r="AJ10" s="17">
        <v>0.77387345653124395</v>
      </c>
      <c r="AK10" s="17"/>
      <c r="AL10" s="17">
        <v>0.76212536105941198</v>
      </c>
      <c r="AM10" s="17">
        <v>0.74468101354293104</v>
      </c>
      <c r="AN10" s="17"/>
      <c r="AO10" s="17">
        <v>0.72149054839343496</v>
      </c>
      <c r="AP10" s="17">
        <v>0.75257114846623996</v>
      </c>
    </row>
    <row r="11" spans="2:42" x14ac:dyDescent="0.35">
      <c r="B11" s="18" t="s">
        <v>124</v>
      </c>
      <c r="C11" s="19">
        <v>2.3585398208933E-2</v>
      </c>
      <c r="D11" s="19">
        <v>1.8183183064598801E-2</v>
      </c>
      <c r="E11" s="19">
        <v>2.7793423694973202E-2</v>
      </c>
      <c r="F11" s="19"/>
      <c r="G11" s="19">
        <v>4.8165990179452597E-2</v>
      </c>
      <c r="H11" s="19">
        <v>2.4381796258842601E-2</v>
      </c>
      <c r="I11" s="19">
        <v>2.3197793303549201E-2</v>
      </c>
      <c r="J11" s="19">
        <v>2.25173523083615E-2</v>
      </c>
      <c r="K11" s="19">
        <v>2.7824953160920301E-2</v>
      </c>
      <c r="L11" s="19">
        <v>4.8253842537398098E-3</v>
      </c>
      <c r="M11" s="19"/>
      <c r="N11" s="19">
        <v>1.5172346147253799E-2</v>
      </c>
      <c r="O11" s="19">
        <v>1.5778793414238001E-2</v>
      </c>
      <c r="P11" s="19">
        <v>2.5156929296419099E-2</v>
      </c>
      <c r="Q11" s="19">
        <v>3.8366898883158397E-2</v>
      </c>
      <c r="R11" s="19"/>
      <c r="S11" s="19">
        <v>2.4571251590707902E-2</v>
      </c>
      <c r="T11" s="19">
        <v>2.3921495507807301E-2</v>
      </c>
      <c r="U11" s="19">
        <v>1.88049470205464E-2</v>
      </c>
      <c r="V11" s="19">
        <v>3.40596585360625E-2</v>
      </c>
      <c r="W11" s="19">
        <v>2.1555316249724999E-2</v>
      </c>
      <c r="X11" s="19">
        <v>2.7049975987785801E-2</v>
      </c>
      <c r="Y11" s="19">
        <v>2.3682470565463101E-2</v>
      </c>
      <c r="Z11" s="19">
        <v>7.7167330991787996E-3</v>
      </c>
      <c r="AA11" s="19">
        <v>2.4458214413382799E-2</v>
      </c>
      <c r="AB11" s="19">
        <v>2.0720553290307E-2</v>
      </c>
      <c r="AC11" s="19">
        <v>1.7089135611950301E-2</v>
      </c>
      <c r="AD11" s="19">
        <v>3.0243202112427401E-2</v>
      </c>
      <c r="AE11" s="19"/>
      <c r="AF11" s="19">
        <v>1.8090550078099201E-2</v>
      </c>
      <c r="AG11" s="19">
        <v>2.87837456398344E-2</v>
      </c>
      <c r="AH11" s="19"/>
      <c r="AI11" s="19">
        <v>1.59981842966197E-2</v>
      </c>
      <c r="AJ11" s="19">
        <v>2.7005956861128999E-2</v>
      </c>
      <c r="AK11" s="19"/>
      <c r="AL11" s="19">
        <v>1.8236713424121299E-2</v>
      </c>
      <c r="AM11" s="19">
        <v>2.3991874300253999E-2</v>
      </c>
      <c r="AN11" s="19"/>
      <c r="AO11" s="19">
        <v>2.05603160275106E-2</v>
      </c>
      <c r="AP11" s="19">
        <v>2.44100966878147E-2</v>
      </c>
    </row>
    <row r="12" spans="2:42" x14ac:dyDescent="0.35">
      <c r="B12" s="16"/>
    </row>
    <row r="13" spans="2:42" x14ac:dyDescent="0.35">
      <c r="B13" t="s">
        <v>60</v>
      </c>
    </row>
    <row r="14" spans="2:42" x14ac:dyDescent="0.35">
      <c r="B14" t="s">
        <v>61</v>
      </c>
    </row>
    <row r="16" spans="2:42" x14ac:dyDescent="0.35">
      <c r="B1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F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20.7265625" customWidth="1"/>
  </cols>
  <sheetData>
    <row r="2" spans="2:6" ht="40" customHeight="1" x14ac:dyDescent="0.35">
      <c r="D2" s="30" t="s">
        <v>257</v>
      </c>
      <c r="E2" s="26"/>
      <c r="F2" s="26"/>
    </row>
    <row r="6" spans="2:6" ht="50" customHeight="1" x14ac:dyDescent="0.35">
      <c r="B6" s="20" t="s">
        <v>15</v>
      </c>
      <c r="C6" s="20" t="s">
        <v>246</v>
      </c>
      <c r="D6" s="20" t="s">
        <v>247</v>
      </c>
      <c r="E6" s="20" t="s">
        <v>248</v>
      </c>
    </row>
    <row r="7" spans="2:6" x14ac:dyDescent="0.35">
      <c r="B7" s="18" t="s">
        <v>249</v>
      </c>
      <c r="C7" s="17">
        <v>0.15316192875659099</v>
      </c>
      <c r="D7" s="17">
        <v>8.4643749034614704E-2</v>
      </c>
      <c r="E7" s="17">
        <v>8.7154422239456603E-2</v>
      </c>
    </row>
    <row r="8" spans="2:6" x14ac:dyDescent="0.35">
      <c r="B8" s="18" t="s">
        <v>250</v>
      </c>
      <c r="C8" s="17">
        <v>0.37702081259112202</v>
      </c>
      <c r="D8" s="17">
        <v>0.35386071380700301</v>
      </c>
      <c r="E8" s="17">
        <v>0.33137229267443502</v>
      </c>
    </row>
    <row r="9" spans="2:6" x14ac:dyDescent="0.35">
      <c r="B9" s="18" t="s">
        <v>251</v>
      </c>
      <c r="C9" s="17">
        <v>0.351272102783725</v>
      </c>
      <c r="D9" s="17">
        <v>0.37440451624238102</v>
      </c>
      <c r="E9" s="17">
        <v>0.348346070239544</v>
      </c>
    </row>
    <row r="10" spans="2:6" x14ac:dyDescent="0.35">
      <c r="B10" s="18" t="s">
        <v>252</v>
      </c>
      <c r="C10" s="17">
        <v>5.9033640962495998E-2</v>
      </c>
      <c r="D10" s="17">
        <v>0.111567395434173</v>
      </c>
      <c r="E10" s="17">
        <v>0.15637736005052999</v>
      </c>
    </row>
    <row r="11" spans="2:6" x14ac:dyDescent="0.35">
      <c r="B11" s="18" t="s">
        <v>253</v>
      </c>
      <c r="C11" s="17">
        <v>3.4517956509609801E-2</v>
      </c>
      <c r="D11" s="17">
        <v>3.2278760009958503E-2</v>
      </c>
      <c r="E11" s="17">
        <v>4.5215287594220402E-2</v>
      </c>
    </row>
    <row r="12" spans="2:6" x14ac:dyDescent="0.35">
      <c r="B12" s="18" t="s">
        <v>75</v>
      </c>
      <c r="C12" s="17">
        <v>2.49935583964561E-2</v>
      </c>
      <c r="D12" s="17">
        <v>4.3244865471870099E-2</v>
      </c>
      <c r="E12" s="17">
        <v>3.1534567201814301E-2</v>
      </c>
    </row>
    <row r="13" spans="2:6" x14ac:dyDescent="0.35">
      <c r="B13" s="23" t="s">
        <v>254</v>
      </c>
      <c r="C13" s="21">
        <v>0.53018274134771404</v>
      </c>
      <c r="D13" s="21">
        <v>0.43850446284161798</v>
      </c>
      <c r="E13" s="21">
        <v>0.41852671491389198</v>
      </c>
    </row>
    <row r="14" spans="2:6" x14ac:dyDescent="0.35">
      <c r="B14" s="23" t="s">
        <v>255</v>
      </c>
      <c r="C14" s="21">
        <v>9.3551597472105799E-2</v>
      </c>
      <c r="D14" s="21">
        <v>0.14384615544413201</v>
      </c>
      <c r="E14" s="21">
        <v>0.20159264764474999</v>
      </c>
    </row>
    <row r="15" spans="2:6" x14ac:dyDescent="0.35">
      <c r="B15" s="23" t="s">
        <v>256</v>
      </c>
      <c r="C15" s="22">
        <v>0.43663114387560797</v>
      </c>
      <c r="D15" s="22">
        <v>0.294658307397486</v>
      </c>
      <c r="E15" s="22">
        <v>0.216934067269141</v>
      </c>
    </row>
    <row r="16" spans="2:6" x14ac:dyDescent="0.35">
      <c r="B16" s="16"/>
      <c r="C16" s="16"/>
      <c r="D16" s="16"/>
      <c r="E16" s="16"/>
    </row>
    <row r="17" spans="2:2" x14ac:dyDescent="0.35">
      <c r="B17" t="s">
        <v>60</v>
      </c>
    </row>
    <row r="18" spans="2:2" x14ac:dyDescent="0.35">
      <c r="B18" t="s">
        <v>61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8.7154422239456603E-2</v>
      </c>
      <c r="D9" s="17">
        <v>9.6018900583668201E-2</v>
      </c>
      <c r="E9" s="17">
        <v>7.8518860416492794E-2</v>
      </c>
      <c r="F9" s="17"/>
      <c r="G9" s="17">
        <v>0.16122684170249299</v>
      </c>
      <c r="H9" s="17">
        <v>0.14742479443602899</v>
      </c>
      <c r="I9" s="17">
        <v>0.11573510660587299</v>
      </c>
      <c r="J9" s="17">
        <v>5.19656378209764E-2</v>
      </c>
      <c r="K9" s="17">
        <v>5.3642193530243701E-2</v>
      </c>
      <c r="L9" s="17">
        <v>1.6126436369215E-2</v>
      </c>
      <c r="M9" s="17"/>
      <c r="N9" s="17">
        <v>0.114599363933301</v>
      </c>
      <c r="O9" s="17">
        <v>8.5876248958714096E-2</v>
      </c>
      <c r="P9" s="17">
        <v>7.7198536021070699E-2</v>
      </c>
      <c r="Q9" s="17">
        <v>6.7251315235566905E-2</v>
      </c>
      <c r="R9" s="17"/>
      <c r="S9" s="17">
        <v>0.140494950010702</v>
      </c>
      <c r="T9" s="17">
        <v>5.61314965421877E-2</v>
      </c>
      <c r="U9" s="17">
        <v>5.79171691665493E-2</v>
      </c>
      <c r="V9" s="17">
        <v>6.8514220127482706E-2</v>
      </c>
      <c r="W9" s="17">
        <v>6.2936770168887504E-2</v>
      </c>
      <c r="X9" s="17">
        <v>9.7069003288455899E-2</v>
      </c>
      <c r="Y9" s="17">
        <v>7.7774808751323199E-2</v>
      </c>
      <c r="Z9" s="17">
        <v>0.121036734171968</v>
      </c>
      <c r="AA9" s="17">
        <v>9.5778769547863601E-2</v>
      </c>
      <c r="AB9" s="17">
        <v>6.9515775783014905E-2</v>
      </c>
      <c r="AC9" s="17">
        <v>0.13494460731388899</v>
      </c>
      <c r="AD9" s="17">
        <v>5.54359770679533E-2</v>
      </c>
      <c r="AE9" s="17"/>
      <c r="AF9" s="17">
        <v>8.0261598321723804E-2</v>
      </c>
      <c r="AG9" s="17">
        <v>9.7229559159784304E-2</v>
      </c>
      <c r="AH9" s="17"/>
      <c r="AI9" s="17">
        <v>0.103877728378149</v>
      </c>
      <c r="AJ9" s="17">
        <v>7.9615021061747296E-2</v>
      </c>
      <c r="AK9" s="17"/>
      <c r="AL9" s="17">
        <v>7.8448156552571105E-2</v>
      </c>
      <c r="AM9" s="17">
        <v>8.7816059443514005E-2</v>
      </c>
      <c r="AN9" s="17"/>
      <c r="AO9" s="17">
        <v>7.4042365267173296E-2</v>
      </c>
      <c r="AP9" s="17">
        <v>9.0729033701736697E-2</v>
      </c>
    </row>
    <row r="10" spans="2:42" x14ac:dyDescent="0.35">
      <c r="B10" s="18" t="s">
        <v>250</v>
      </c>
      <c r="C10" s="17">
        <v>0.33137229267443502</v>
      </c>
      <c r="D10" s="17">
        <v>0.30855428837313098</v>
      </c>
      <c r="E10" s="17">
        <v>0.35348956771198498</v>
      </c>
      <c r="F10" s="17"/>
      <c r="G10" s="17">
        <v>0.40258740352803302</v>
      </c>
      <c r="H10" s="17">
        <v>0.43466527303145103</v>
      </c>
      <c r="I10" s="17">
        <v>0.35882620390039</v>
      </c>
      <c r="J10" s="17">
        <v>0.34764977610373898</v>
      </c>
      <c r="K10" s="17">
        <v>0.28007186480969998</v>
      </c>
      <c r="L10" s="17">
        <v>0.198123080153918</v>
      </c>
      <c r="M10" s="17"/>
      <c r="N10" s="17">
        <v>0.37620237601496098</v>
      </c>
      <c r="O10" s="17">
        <v>0.34253716168673598</v>
      </c>
      <c r="P10" s="17">
        <v>0.30527870476160701</v>
      </c>
      <c r="Q10" s="17">
        <v>0.29477974908788801</v>
      </c>
      <c r="R10" s="17"/>
      <c r="S10" s="17">
        <v>0.33975642619706597</v>
      </c>
      <c r="T10" s="17">
        <v>0.35505842073824501</v>
      </c>
      <c r="U10" s="17">
        <v>0.29959723545614397</v>
      </c>
      <c r="V10" s="17">
        <v>0.36155404695425702</v>
      </c>
      <c r="W10" s="17">
        <v>0.348198686139438</v>
      </c>
      <c r="X10" s="17">
        <v>0.284883226840074</v>
      </c>
      <c r="Y10" s="17">
        <v>0.37751477039322201</v>
      </c>
      <c r="Z10" s="17">
        <v>0.27623602691215998</v>
      </c>
      <c r="AA10" s="17">
        <v>0.33703169164020702</v>
      </c>
      <c r="AB10" s="17">
        <v>0.32935518536590902</v>
      </c>
      <c r="AC10" s="17">
        <v>0.26557422948494402</v>
      </c>
      <c r="AD10" s="17">
        <v>0.32887006598309199</v>
      </c>
      <c r="AE10" s="17"/>
      <c r="AF10" s="17">
        <v>0.33275176621782998</v>
      </c>
      <c r="AG10" s="17">
        <v>0.33089985307845798</v>
      </c>
      <c r="AH10" s="17"/>
      <c r="AI10" s="17">
        <v>0.373776197370423</v>
      </c>
      <c r="AJ10" s="17">
        <v>0.31225525646442898</v>
      </c>
      <c r="AK10" s="17"/>
      <c r="AL10" s="17">
        <v>0.41505327249354002</v>
      </c>
      <c r="AM10" s="17">
        <v>0.325012912945914</v>
      </c>
      <c r="AN10" s="17"/>
      <c r="AO10" s="17">
        <v>0.363574378214991</v>
      </c>
      <c r="AP10" s="17">
        <v>0.32259335399792399</v>
      </c>
    </row>
    <row r="11" spans="2:42" x14ac:dyDescent="0.35">
      <c r="B11" s="18" t="s">
        <v>251</v>
      </c>
      <c r="C11" s="17">
        <v>0.348346070239544</v>
      </c>
      <c r="D11" s="17">
        <v>0.34865971883798202</v>
      </c>
      <c r="E11" s="17">
        <v>0.34836057497377598</v>
      </c>
      <c r="F11" s="17"/>
      <c r="G11" s="17">
        <v>0.27929406151173602</v>
      </c>
      <c r="H11" s="17">
        <v>0.26475182716984902</v>
      </c>
      <c r="I11" s="17">
        <v>0.33520599528457501</v>
      </c>
      <c r="J11" s="17">
        <v>0.36100601839276403</v>
      </c>
      <c r="K11" s="17">
        <v>0.39520439939542501</v>
      </c>
      <c r="L11" s="17">
        <v>0.431856214221365</v>
      </c>
      <c r="M11" s="17"/>
      <c r="N11" s="17">
        <v>0.34241772058040498</v>
      </c>
      <c r="O11" s="17">
        <v>0.33375764427697502</v>
      </c>
      <c r="P11" s="17">
        <v>0.35576432955308201</v>
      </c>
      <c r="Q11" s="17">
        <v>0.36528206205520902</v>
      </c>
      <c r="R11" s="17"/>
      <c r="S11" s="17">
        <v>0.33650720376787702</v>
      </c>
      <c r="T11" s="17">
        <v>0.36665683377934499</v>
      </c>
      <c r="U11" s="17">
        <v>0.40464924047296402</v>
      </c>
      <c r="V11" s="17">
        <v>0.33933010918450102</v>
      </c>
      <c r="W11" s="17">
        <v>0.31033274970503499</v>
      </c>
      <c r="X11" s="17">
        <v>0.32069715494941498</v>
      </c>
      <c r="Y11" s="17">
        <v>0.29470794554198099</v>
      </c>
      <c r="Z11" s="17">
        <v>0.38005578282021102</v>
      </c>
      <c r="AA11" s="17">
        <v>0.362600337875427</v>
      </c>
      <c r="AB11" s="17">
        <v>0.324967913834457</v>
      </c>
      <c r="AC11" s="17">
        <v>0.39232912623785099</v>
      </c>
      <c r="AD11" s="17">
        <v>0.418951560826126</v>
      </c>
      <c r="AE11" s="17"/>
      <c r="AF11" s="17">
        <v>0.35811605788276002</v>
      </c>
      <c r="AG11" s="17">
        <v>0.33413019116884402</v>
      </c>
      <c r="AH11" s="17"/>
      <c r="AI11" s="17">
        <v>0.32524555654838699</v>
      </c>
      <c r="AJ11" s="17">
        <v>0.358760520509389</v>
      </c>
      <c r="AK11" s="17"/>
      <c r="AL11" s="17">
        <v>0.33552883931390598</v>
      </c>
      <c r="AM11" s="17">
        <v>0.349320122392142</v>
      </c>
      <c r="AN11" s="17"/>
      <c r="AO11" s="17">
        <v>0.35378381801466202</v>
      </c>
      <c r="AP11" s="17">
        <v>0.34686363040824902</v>
      </c>
    </row>
    <row r="12" spans="2:42" x14ac:dyDescent="0.35">
      <c r="B12" s="18" t="s">
        <v>252</v>
      </c>
      <c r="C12" s="17">
        <v>0.15637736005052999</v>
      </c>
      <c r="D12" s="17">
        <v>0.16089787339351699</v>
      </c>
      <c r="E12" s="17">
        <v>0.15183837469780001</v>
      </c>
      <c r="F12" s="17"/>
      <c r="G12" s="17">
        <v>0.106656511728616</v>
      </c>
      <c r="H12" s="17">
        <v>0.110351109760235</v>
      </c>
      <c r="I12" s="17">
        <v>0.12794572703819701</v>
      </c>
      <c r="J12" s="17">
        <v>0.15385611277130501</v>
      </c>
      <c r="K12" s="17">
        <v>0.16407568733932801</v>
      </c>
      <c r="L12" s="17">
        <v>0.247308278902474</v>
      </c>
      <c r="M12" s="17"/>
      <c r="N12" s="17">
        <v>0.11550564079636</v>
      </c>
      <c r="O12" s="17">
        <v>0.16440222673508501</v>
      </c>
      <c r="P12" s="17">
        <v>0.17573980391952301</v>
      </c>
      <c r="Q12" s="17">
        <v>0.17467625126214101</v>
      </c>
      <c r="R12" s="17"/>
      <c r="S12" s="17">
        <v>0.107881262572272</v>
      </c>
      <c r="T12" s="17">
        <v>0.141912814010349</v>
      </c>
      <c r="U12" s="17">
        <v>0.146064650284213</v>
      </c>
      <c r="V12" s="17">
        <v>0.17802759907820001</v>
      </c>
      <c r="W12" s="17">
        <v>0.201366588680023</v>
      </c>
      <c r="X12" s="17">
        <v>0.185108488659885</v>
      </c>
      <c r="Y12" s="17">
        <v>0.165189279352847</v>
      </c>
      <c r="Z12" s="17">
        <v>0.175465458446043</v>
      </c>
      <c r="AA12" s="17">
        <v>0.122286668715982</v>
      </c>
      <c r="AB12" s="17">
        <v>0.20786176699060899</v>
      </c>
      <c r="AC12" s="17">
        <v>0.150990201806664</v>
      </c>
      <c r="AD12" s="17">
        <v>0.14679638693736899</v>
      </c>
      <c r="AE12" s="17"/>
      <c r="AF12" s="17">
        <v>0.15058461976152299</v>
      </c>
      <c r="AG12" s="17">
        <v>0.16481148411164101</v>
      </c>
      <c r="AH12" s="17"/>
      <c r="AI12" s="17">
        <v>0.13699031838504999</v>
      </c>
      <c r="AJ12" s="17">
        <v>0.16511765838345499</v>
      </c>
      <c r="AK12" s="17"/>
      <c r="AL12" s="17">
        <v>0.103419784195033</v>
      </c>
      <c r="AM12" s="17">
        <v>0.16040189866247101</v>
      </c>
      <c r="AN12" s="17"/>
      <c r="AO12" s="17">
        <v>0.14342848559708499</v>
      </c>
      <c r="AP12" s="17">
        <v>0.159907484663529</v>
      </c>
    </row>
    <row r="13" spans="2:42" x14ac:dyDescent="0.35">
      <c r="B13" s="18" t="s">
        <v>253</v>
      </c>
      <c r="C13" s="17">
        <v>4.5215287594220402E-2</v>
      </c>
      <c r="D13" s="17">
        <v>5.1761650392482803E-2</v>
      </c>
      <c r="E13" s="17">
        <v>3.91518704280195E-2</v>
      </c>
      <c r="F13" s="17"/>
      <c r="G13" s="17">
        <v>1.8093517839330799E-2</v>
      </c>
      <c r="H13" s="17">
        <v>1.13523642028753E-2</v>
      </c>
      <c r="I13" s="17">
        <v>3.6580609678017698E-2</v>
      </c>
      <c r="J13" s="17">
        <v>5.8750360389731998E-2</v>
      </c>
      <c r="K13" s="17">
        <v>6.9988299311792193E-2</v>
      </c>
      <c r="L13" s="17">
        <v>7.0455407788516194E-2</v>
      </c>
      <c r="M13" s="17"/>
      <c r="N13" s="17">
        <v>3.5840070864278803E-2</v>
      </c>
      <c r="O13" s="17">
        <v>4.2033704286556603E-2</v>
      </c>
      <c r="P13" s="17">
        <v>4.4067379772873498E-2</v>
      </c>
      <c r="Q13" s="17">
        <v>5.9032106853994099E-2</v>
      </c>
      <c r="R13" s="17"/>
      <c r="S13" s="17">
        <v>4.04489108339516E-2</v>
      </c>
      <c r="T13" s="17">
        <v>5.0115003865535399E-2</v>
      </c>
      <c r="U13" s="17">
        <v>6.5620115770401596E-2</v>
      </c>
      <c r="V13" s="17">
        <v>1.9836497535691899E-2</v>
      </c>
      <c r="W13" s="17">
        <v>4.5914479331435401E-2</v>
      </c>
      <c r="X13" s="17">
        <v>5.5638477890812901E-2</v>
      </c>
      <c r="Y13" s="17">
        <v>6.1236449195900503E-2</v>
      </c>
      <c r="Z13" s="17">
        <v>2.9137953266660299E-2</v>
      </c>
      <c r="AA13" s="17">
        <v>4.7209135559197098E-2</v>
      </c>
      <c r="AB13" s="17">
        <v>4.2100998583738801E-2</v>
      </c>
      <c r="AC13" s="17">
        <v>4.0014832059414002E-2</v>
      </c>
      <c r="AD13" s="17">
        <v>2.4226343077352899E-2</v>
      </c>
      <c r="AE13" s="17"/>
      <c r="AF13" s="17">
        <v>4.6331946499880698E-2</v>
      </c>
      <c r="AG13" s="17">
        <v>4.4108390106655002E-2</v>
      </c>
      <c r="AH13" s="17"/>
      <c r="AI13" s="17">
        <v>3.3486423310116802E-2</v>
      </c>
      <c r="AJ13" s="17">
        <v>5.0503034673858298E-2</v>
      </c>
      <c r="AK13" s="17"/>
      <c r="AL13" s="17">
        <v>2.9084988128462701E-2</v>
      </c>
      <c r="AM13" s="17">
        <v>4.6441118119379898E-2</v>
      </c>
      <c r="AN13" s="17"/>
      <c r="AO13" s="17">
        <v>3.8003343993659802E-2</v>
      </c>
      <c r="AP13" s="17">
        <v>4.7181409028437399E-2</v>
      </c>
    </row>
    <row r="14" spans="2:42" x14ac:dyDescent="0.35">
      <c r="B14" s="18" t="s">
        <v>75</v>
      </c>
      <c r="C14" s="17">
        <v>3.1534567201814301E-2</v>
      </c>
      <c r="D14" s="17">
        <v>3.4107568419218998E-2</v>
      </c>
      <c r="E14" s="17">
        <v>2.8640751771926199E-2</v>
      </c>
      <c r="F14" s="17"/>
      <c r="G14" s="17">
        <v>3.2141663689791697E-2</v>
      </c>
      <c r="H14" s="17">
        <v>3.1454631399560298E-2</v>
      </c>
      <c r="I14" s="17">
        <v>2.5706357492947099E-2</v>
      </c>
      <c r="J14" s="17">
        <v>2.6772094521483901E-2</v>
      </c>
      <c r="K14" s="17">
        <v>3.7017555613511499E-2</v>
      </c>
      <c r="L14" s="17">
        <v>3.61305825645118E-2</v>
      </c>
      <c r="M14" s="17"/>
      <c r="N14" s="17">
        <v>1.5434827810694E-2</v>
      </c>
      <c r="O14" s="17">
        <v>3.1393014055932499E-2</v>
      </c>
      <c r="P14" s="17">
        <v>4.1951245971844103E-2</v>
      </c>
      <c r="Q14" s="17">
        <v>3.8978515505201698E-2</v>
      </c>
      <c r="R14" s="17"/>
      <c r="S14" s="17">
        <v>3.4911246618131803E-2</v>
      </c>
      <c r="T14" s="17">
        <v>3.01254310643372E-2</v>
      </c>
      <c r="U14" s="17">
        <v>2.6151588849727399E-2</v>
      </c>
      <c r="V14" s="17">
        <v>3.2737527119867799E-2</v>
      </c>
      <c r="W14" s="17">
        <v>3.1250725975180998E-2</v>
      </c>
      <c r="X14" s="17">
        <v>5.6603648371357999E-2</v>
      </c>
      <c r="Y14" s="17">
        <v>2.3576746764726399E-2</v>
      </c>
      <c r="Z14" s="17">
        <v>1.8068044382957199E-2</v>
      </c>
      <c r="AA14" s="17">
        <v>3.50933966613238E-2</v>
      </c>
      <c r="AB14" s="17">
        <v>2.61983594422707E-2</v>
      </c>
      <c r="AC14" s="17">
        <v>1.6147003097237701E-2</v>
      </c>
      <c r="AD14" s="17">
        <v>2.5719666108106502E-2</v>
      </c>
      <c r="AE14" s="17"/>
      <c r="AF14" s="17">
        <v>3.1954011316283101E-2</v>
      </c>
      <c r="AG14" s="17">
        <v>2.8820522374617599E-2</v>
      </c>
      <c r="AH14" s="17"/>
      <c r="AI14" s="17">
        <v>2.66237760078737E-2</v>
      </c>
      <c r="AJ14" s="17">
        <v>3.3748508907121999E-2</v>
      </c>
      <c r="AK14" s="17"/>
      <c r="AL14" s="17">
        <v>3.8464959316486698E-2</v>
      </c>
      <c r="AM14" s="17">
        <v>3.10078884365796E-2</v>
      </c>
      <c r="AN14" s="17"/>
      <c r="AO14" s="17">
        <v>2.7167608912429499E-2</v>
      </c>
      <c r="AP14" s="17">
        <v>3.2725088200123799E-2</v>
      </c>
    </row>
    <row r="15" spans="2:42" x14ac:dyDescent="0.35">
      <c r="B15" s="18" t="s">
        <v>254</v>
      </c>
      <c r="C15" s="21">
        <v>0.41852671491389198</v>
      </c>
      <c r="D15" s="21">
        <v>0.404573188956799</v>
      </c>
      <c r="E15" s="21">
        <v>0.43200842812847801</v>
      </c>
      <c r="F15" s="21"/>
      <c r="G15" s="21">
        <v>0.56381424523052603</v>
      </c>
      <c r="H15" s="21">
        <v>0.58209006746748004</v>
      </c>
      <c r="I15" s="21">
        <v>0.47456131050626299</v>
      </c>
      <c r="J15" s="21">
        <v>0.399615413924715</v>
      </c>
      <c r="K15" s="21">
        <v>0.333714058339943</v>
      </c>
      <c r="L15" s="21">
        <v>0.21424951652313301</v>
      </c>
      <c r="M15" s="21"/>
      <c r="N15" s="21">
        <v>0.49080173994826198</v>
      </c>
      <c r="O15" s="21">
        <v>0.42841341064545002</v>
      </c>
      <c r="P15" s="21">
        <v>0.38247724078267797</v>
      </c>
      <c r="Q15" s="21">
        <v>0.362031064323455</v>
      </c>
      <c r="R15" s="21"/>
      <c r="S15" s="21">
        <v>0.48025137620776798</v>
      </c>
      <c r="T15" s="21">
        <v>0.41118991728043303</v>
      </c>
      <c r="U15" s="21">
        <v>0.35751440462269402</v>
      </c>
      <c r="V15" s="21">
        <v>0.43006826708174001</v>
      </c>
      <c r="W15" s="21">
        <v>0.41113545630832599</v>
      </c>
      <c r="X15" s="21">
        <v>0.38195223012853002</v>
      </c>
      <c r="Y15" s="21">
        <v>0.45528957914454499</v>
      </c>
      <c r="Z15" s="21">
        <v>0.39727276108412801</v>
      </c>
      <c r="AA15" s="21">
        <v>0.43281046118806998</v>
      </c>
      <c r="AB15" s="21">
        <v>0.39887096114892401</v>
      </c>
      <c r="AC15" s="21">
        <v>0.40051883679883299</v>
      </c>
      <c r="AD15" s="21">
        <v>0.38430604305104499</v>
      </c>
      <c r="AE15" s="21"/>
      <c r="AF15" s="21">
        <v>0.41301336453955401</v>
      </c>
      <c r="AG15" s="21">
        <v>0.42812941223824202</v>
      </c>
      <c r="AH15" s="21"/>
      <c r="AI15" s="21">
        <v>0.47765392574857302</v>
      </c>
      <c r="AJ15" s="21">
        <v>0.39187027752617598</v>
      </c>
      <c r="AK15" s="21"/>
      <c r="AL15" s="21">
        <v>0.493501429046111</v>
      </c>
      <c r="AM15" s="21">
        <v>0.41282897238942801</v>
      </c>
      <c r="AN15" s="21"/>
      <c r="AO15" s="21">
        <v>0.43761674348216401</v>
      </c>
      <c r="AP15" s="21">
        <v>0.41332238769966001</v>
      </c>
    </row>
    <row r="16" spans="2:42" x14ac:dyDescent="0.35">
      <c r="B16" s="18" t="s">
        <v>255</v>
      </c>
      <c r="C16" s="21">
        <v>0.20159264764474999</v>
      </c>
      <c r="D16" s="21">
        <v>0.212659523786</v>
      </c>
      <c r="E16" s="21">
        <v>0.190990245125819</v>
      </c>
      <c r="F16" s="21"/>
      <c r="G16" s="21">
        <v>0.12475002956794699</v>
      </c>
      <c r="H16" s="21">
        <v>0.121703473963111</v>
      </c>
      <c r="I16" s="21">
        <v>0.164526336716214</v>
      </c>
      <c r="J16" s="21">
        <v>0.21260647316103701</v>
      </c>
      <c r="K16" s="21">
        <v>0.23406398665111999</v>
      </c>
      <c r="L16" s="21">
        <v>0.31776368669098998</v>
      </c>
      <c r="M16" s="21"/>
      <c r="N16" s="21">
        <v>0.15134571166063901</v>
      </c>
      <c r="O16" s="21">
        <v>0.20643593102164201</v>
      </c>
      <c r="P16" s="21">
        <v>0.21980718369239599</v>
      </c>
      <c r="Q16" s="21">
        <v>0.233708358116135</v>
      </c>
      <c r="R16" s="21"/>
      <c r="S16" s="21">
        <v>0.14833017340622401</v>
      </c>
      <c r="T16" s="21">
        <v>0.19202781787588499</v>
      </c>
      <c r="U16" s="21">
        <v>0.211684766054615</v>
      </c>
      <c r="V16" s="21">
        <v>0.19786409661389201</v>
      </c>
      <c r="W16" s="21">
        <v>0.24728106801145799</v>
      </c>
      <c r="X16" s="21">
        <v>0.24074696655069799</v>
      </c>
      <c r="Y16" s="21">
        <v>0.22642572854874801</v>
      </c>
      <c r="Z16" s="21">
        <v>0.20460341171270299</v>
      </c>
      <c r="AA16" s="21">
        <v>0.16949580427517899</v>
      </c>
      <c r="AB16" s="21">
        <v>0.24996276557434799</v>
      </c>
      <c r="AC16" s="21">
        <v>0.19100503386607801</v>
      </c>
      <c r="AD16" s="21">
        <v>0.17102273001472201</v>
      </c>
      <c r="AE16" s="21"/>
      <c r="AF16" s="21">
        <v>0.196916566261404</v>
      </c>
      <c r="AG16" s="21">
        <v>0.208919874218296</v>
      </c>
      <c r="AH16" s="21"/>
      <c r="AI16" s="21">
        <v>0.17047674169516699</v>
      </c>
      <c r="AJ16" s="21">
        <v>0.21562069305731299</v>
      </c>
      <c r="AK16" s="21"/>
      <c r="AL16" s="21">
        <v>0.132504772323496</v>
      </c>
      <c r="AM16" s="21">
        <v>0.20684301678185099</v>
      </c>
      <c r="AN16" s="21"/>
      <c r="AO16" s="21">
        <v>0.181431829590745</v>
      </c>
      <c r="AP16" s="21">
        <v>0.20708889369196701</v>
      </c>
    </row>
    <row r="17" spans="2:42" x14ac:dyDescent="0.35">
      <c r="B17" s="18" t="s">
        <v>256</v>
      </c>
      <c r="C17" s="22">
        <v>0.216934067269141</v>
      </c>
      <c r="D17" s="22">
        <v>0.191913665170799</v>
      </c>
      <c r="E17" s="22">
        <v>0.24101818300265901</v>
      </c>
      <c r="F17" s="22"/>
      <c r="G17" s="22">
        <v>0.43906421566258003</v>
      </c>
      <c r="H17" s="22">
        <v>0.46038659350437</v>
      </c>
      <c r="I17" s="22">
        <v>0.31003497379004902</v>
      </c>
      <c r="J17" s="22">
        <v>0.18700894076367799</v>
      </c>
      <c r="K17" s="22">
        <v>9.96500716888232E-2</v>
      </c>
      <c r="L17" s="22">
        <v>-0.10351417016785699</v>
      </c>
      <c r="M17" s="22"/>
      <c r="N17" s="22">
        <v>0.339456028287624</v>
      </c>
      <c r="O17" s="22">
        <v>0.22197747962380901</v>
      </c>
      <c r="P17" s="22">
        <v>0.16267005709028201</v>
      </c>
      <c r="Q17" s="22">
        <v>0.128322706207321</v>
      </c>
      <c r="R17" s="22"/>
      <c r="S17" s="22">
        <v>0.33192120280154402</v>
      </c>
      <c r="T17" s="22">
        <v>0.21916209940454801</v>
      </c>
      <c r="U17" s="22">
        <v>0.14582963856807901</v>
      </c>
      <c r="V17" s="22">
        <v>0.232204170467848</v>
      </c>
      <c r="W17" s="22">
        <v>0.16385438829686699</v>
      </c>
      <c r="X17" s="22">
        <v>0.141205263577832</v>
      </c>
      <c r="Y17" s="22">
        <v>0.228863850595797</v>
      </c>
      <c r="Z17" s="22">
        <v>0.19266934937142499</v>
      </c>
      <c r="AA17" s="22">
        <v>0.26331465691289102</v>
      </c>
      <c r="AB17" s="22">
        <v>0.14890819557457599</v>
      </c>
      <c r="AC17" s="22">
        <v>0.20951380293275501</v>
      </c>
      <c r="AD17" s="22">
        <v>0.213283313036323</v>
      </c>
      <c r="AE17" s="22"/>
      <c r="AF17" s="22">
        <v>0.21609679827815001</v>
      </c>
      <c r="AG17" s="22">
        <v>0.219209538019946</v>
      </c>
      <c r="AH17" s="22"/>
      <c r="AI17" s="22">
        <v>0.30717718405340599</v>
      </c>
      <c r="AJ17" s="22">
        <v>0.17624958446886299</v>
      </c>
      <c r="AK17" s="22"/>
      <c r="AL17" s="22">
        <v>0.36099665672261499</v>
      </c>
      <c r="AM17" s="22">
        <v>0.20598595560757699</v>
      </c>
      <c r="AN17" s="22"/>
      <c r="AO17" s="22">
        <v>0.25618491389141901</v>
      </c>
      <c r="AP17" s="22">
        <v>0.206233494007694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8.4643749034614704E-2</v>
      </c>
      <c r="D9" s="17">
        <v>9.3404895777900301E-2</v>
      </c>
      <c r="E9" s="17">
        <v>7.6090867428143E-2</v>
      </c>
      <c r="F9" s="17"/>
      <c r="G9" s="17">
        <v>0.15831560206547199</v>
      </c>
      <c r="H9" s="17">
        <v>0.16149248191715401</v>
      </c>
      <c r="I9" s="17">
        <v>0.10624009418987899</v>
      </c>
      <c r="J9" s="17">
        <v>5.2523062397282702E-2</v>
      </c>
      <c r="K9" s="17">
        <v>3.2523519749381703E-2</v>
      </c>
      <c r="L9" s="17">
        <v>1.6013213245591899E-2</v>
      </c>
      <c r="M9" s="17"/>
      <c r="N9" s="17">
        <v>0.10678564823150601</v>
      </c>
      <c r="O9" s="17">
        <v>8.8987284427902699E-2</v>
      </c>
      <c r="P9" s="17">
        <v>6.7659372808169693E-2</v>
      </c>
      <c r="Q9" s="17">
        <v>6.9435861730759496E-2</v>
      </c>
      <c r="R9" s="17"/>
      <c r="S9" s="17">
        <v>0.13138138625055101</v>
      </c>
      <c r="T9" s="17">
        <v>7.2958848079649294E-2</v>
      </c>
      <c r="U9" s="17">
        <v>5.8514622535779201E-2</v>
      </c>
      <c r="V9" s="17">
        <v>7.22370486317616E-2</v>
      </c>
      <c r="W9" s="17">
        <v>4.8044395151131597E-2</v>
      </c>
      <c r="X9" s="17">
        <v>0.12777672969312001</v>
      </c>
      <c r="Y9" s="17">
        <v>7.5639523313762794E-2</v>
      </c>
      <c r="Z9" s="17">
        <v>0.103873936478509</v>
      </c>
      <c r="AA9" s="17">
        <v>5.6127417193394903E-2</v>
      </c>
      <c r="AB9" s="17">
        <v>7.0082402283558401E-2</v>
      </c>
      <c r="AC9" s="17">
        <v>0.12604999137404899</v>
      </c>
      <c r="AD9" s="17">
        <v>5.8209107046400498E-2</v>
      </c>
      <c r="AE9" s="17"/>
      <c r="AF9" s="17">
        <v>8.4748668087487405E-2</v>
      </c>
      <c r="AG9" s="17">
        <v>8.5251510783866294E-2</v>
      </c>
      <c r="AH9" s="17"/>
      <c r="AI9" s="17">
        <v>0.116077271319596</v>
      </c>
      <c r="AJ9" s="17">
        <v>7.0472512021461403E-2</v>
      </c>
      <c r="AK9" s="17"/>
      <c r="AL9" s="17">
        <v>9.6971553683240702E-2</v>
      </c>
      <c r="AM9" s="17">
        <v>8.3706891087335394E-2</v>
      </c>
      <c r="AN9" s="17"/>
      <c r="AO9" s="17">
        <v>9.1028442411964797E-2</v>
      </c>
      <c r="AP9" s="17">
        <v>8.2903152713376699E-2</v>
      </c>
    </row>
    <row r="10" spans="2:42" x14ac:dyDescent="0.35">
      <c r="B10" s="18" t="s">
        <v>250</v>
      </c>
      <c r="C10" s="17">
        <v>0.35386071380700301</v>
      </c>
      <c r="D10" s="17">
        <v>0.34456260463341498</v>
      </c>
      <c r="E10" s="17">
        <v>0.36277314387337101</v>
      </c>
      <c r="F10" s="17"/>
      <c r="G10" s="17">
        <v>0.36684765890316701</v>
      </c>
      <c r="H10" s="17">
        <v>0.43916275978768698</v>
      </c>
      <c r="I10" s="17">
        <v>0.41259871471060999</v>
      </c>
      <c r="J10" s="17">
        <v>0.384563137527</v>
      </c>
      <c r="K10" s="17">
        <v>0.31846781924029899</v>
      </c>
      <c r="L10" s="17">
        <v>0.22640808287165701</v>
      </c>
      <c r="M10" s="17"/>
      <c r="N10" s="17">
        <v>0.415908499514756</v>
      </c>
      <c r="O10" s="17">
        <v>0.36934279954273003</v>
      </c>
      <c r="P10" s="17">
        <v>0.35122067591463402</v>
      </c>
      <c r="Q10" s="17">
        <v>0.275169460838666</v>
      </c>
      <c r="R10" s="17"/>
      <c r="S10" s="17">
        <v>0.40565621969916799</v>
      </c>
      <c r="T10" s="17">
        <v>0.35281623881505703</v>
      </c>
      <c r="U10" s="17">
        <v>0.33409720807586801</v>
      </c>
      <c r="V10" s="17">
        <v>0.32979954811070999</v>
      </c>
      <c r="W10" s="17">
        <v>0.41144116855034102</v>
      </c>
      <c r="X10" s="17">
        <v>0.29399397445581898</v>
      </c>
      <c r="Y10" s="17">
        <v>0.372664235199194</v>
      </c>
      <c r="Z10" s="17">
        <v>0.36377329084645099</v>
      </c>
      <c r="AA10" s="17">
        <v>0.34945625389339402</v>
      </c>
      <c r="AB10" s="17">
        <v>0.34226983281490803</v>
      </c>
      <c r="AC10" s="17">
        <v>0.32191178002441301</v>
      </c>
      <c r="AD10" s="17">
        <v>0.32753298891070498</v>
      </c>
      <c r="AE10" s="17"/>
      <c r="AF10" s="17">
        <v>0.358805105660017</v>
      </c>
      <c r="AG10" s="17">
        <v>0.34861404304667098</v>
      </c>
      <c r="AH10" s="17"/>
      <c r="AI10" s="17">
        <v>0.398931469787141</v>
      </c>
      <c r="AJ10" s="17">
        <v>0.333541375758727</v>
      </c>
      <c r="AK10" s="17"/>
      <c r="AL10" s="17">
        <v>0.36372371443469498</v>
      </c>
      <c r="AM10" s="17">
        <v>0.35311116992750102</v>
      </c>
      <c r="AN10" s="17"/>
      <c r="AO10" s="17">
        <v>0.37033420847477699</v>
      </c>
      <c r="AP10" s="17">
        <v>0.34936970656170802</v>
      </c>
    </row>
    <row r="11" spans="2:42" x14ac:dyDescent="0.35">
      <c r="B11" s="18" t="s">
        <v>251</v>
      </c>
      <c r="C11" s="17">
        <v>0.37440451624238102</v>
      </c>
      <c r="D11" s="17">
        <v>0.35042650304146999</v>
      </c>
      <c r="E11" s="17">
        <v>0.39784934128197302</v>
      </c>
      <c r="F11" s="17"/>
      <c r="G11" s="17">
        <v>0.32740333801141203</v>
      </c>
      <c r="H11" s="17">
        <v>0.26612086981236199</v>
      </c>
      <c r="I11" s="17">
        <v>0.32113153059037097</v>
      </c>
      <c r="J11" s="17">
        <v>0.37048771529650498</v>
      </c>
      <c r="K11" s="17">
        <v>0.42958040141770998</v>
      </c>
      <c r="L11" s="17">
        <v>0.50391359516292999</v>
      </c>
      <c r="M11" s="17"/>
      <c r="N11" s="17">
        <v>0.33437821319510802</v>
      </c>
      <c r="O11" s="17">
        <v>0.34672919731406898</v>
      </c>
      <c r="P11" s="17">
        <v>0.38254225955554899</v>
      </c>
      <c r="Q11" s="17">
        <v>0.43894477599267701</v>
      </c>
      <c r="R11" s="17"/>
      <c r="S11" s="17">
        <v>0.30831387192320397</v>
      </c>
      <c r="T11" s="17">
        <v>0.39181131335108699</v>
      </c>
      <c r="U11" s="17">
        <v>0.41771928632614902</v>
      </c>
      <c r="V11" s="17">
        <v>0.40675393122564801</v>
      </c>
      <c r="W11" s="17">
        <v>0.32638317206107798</v>
      </c>
      <c r="X11" s="17">
        <v>0.362726720089315</v>
      </c>
      <c r="Y11" s="17">
        <v>0.34877919084826298</v>
      </c>
      <c r="Z11" s="17">
        <v>0.39356198445959301</v>
      </c>
      <c r="AA11" s="17">
        <v>0.39385138644107098</v>
      </c>
      <c r="AB11" s="17">
        <v>0.38796733879844097</v>
      </c>
      <c r="AC11" s="17">
        <v>0.407447713355443</v>
      </c>
      <c r="AD11" s="17">
        <v>0.41794380940055198</v>
      </c>
      <c r="AE11" s="17"/>
      <c r="AF11" s="17">
        <v>0.37615656526354202</v>
      </c>
      <c r="AG11" s="17">
        <v>0.37140309614038602</v>
      </c>
      <c r="AH11" s="17"/>
      <c r="AI11" s="17">
        <v>0.34347562769061502</v>
      </c>
      <c r="AJ11" s="17">
        <v>0.38834824823164998</v>
      </c>
      <c r="AK11" s="17"/>
      <c r="AL11" s="17">
        <v>0.41114356389814</v>
      </c>
      <c r="AM11" s="17">
        <v>0.37161251314427801</v>
      </c>
      <c r="AN11" s="17"/>
      <c r="AO11" s="17">
        <v>0.37459831468640697</v>
      </c>
      <c r="AP11" s="17">
        <v>0.37435168287376003</v>
      </c>
    </row>
    <row r="12" spans="2:42" x14ac:dyDescent="0.35">
      <c r="B12" s="18" t="s">
        <v>252</v>
      </c>
      <c r="C12" s="17">
        <v>0.111567395434173</v>
      </c>
      <c r="D12" s="17">
        <v>0.125473975347897</v>
      </c>
      <c r="E12" s="17">
        <v>9.8182891230915406E-2</v>
      </c>
      <c r="F12" s="17"/>
      <c r="G12" s="17">
        <v>9.4878503441966994E-2</v>
      </c>
      <c r="H12" s="17">
        <v>9.1725494913908606E-2</v>
      </c>
      <c r="I12" s="17">
        <v>0.100337247284569</v>
      </c>
      <c r="J12" s="17">
        <v>9.5061443192283102E-2</v>
      </c>
      <c r="K12" s="17">
        <v>0.12600455468982499</v>
      </c>
      <c r="L12" s="17">
        <v>0.15182390535586801</v>
      </c>
      <c r="M12" s="17"/>
      <c r="N12" s="17">
        <v>9.7102085417230394E-2</v>
      </c>
      <c r="O12" s="17">
        <v>0.108131562806854</v>
      </c>
      <c r="P12" s="17">
        <v>0.12589683371074101</v>
      </c>
      <c r="Q12" s="17">
        <v>0.119636274663789</v>
      </c>
      <c r="R12" s="17"/>
      <c r="S12" s="17">
        <v>0.107478562980815</v>
      </c>
      <c r="T12" s="17">
        <v>9.8787101269576599E-2</v>
      </c>
      <c r="U12" s="17">
        <v>8.1686418676245806E-2</v>
      </c>
      <c r="V12" s="17">
        <v>0.13148612620824299</v>
      </c>
      <c r="W12" s="17">
        <v>0.13485736383215999</v>
      </c>
      <c r="X12" s="17">
        <v>0.12588013998271899</v>
      </c>
      <c r="Y12" s="17">
        <v>0.122885742929605</v>
      </c>
      <c r="Z12" s="17">
        <v>6.4341816265502005E-2</v>
      </c>
      <c r="AA12" s="17">
        <v>0.11554431025478</v>
      </c>
      <c r="AB12" s="17">
        <v>0.12773405506871899</v>
      </c>
      <c r="AC12" s="17">
        <v>0.102106192864041</v>
      </c>
      <c r="AD12" s="17">
        <v>9.3675266643205704E-2</v>
      </c>
      <c r="AE12" s="17"/>
      <c r="AF12" s="17">
        <v>0.110025969339676</v>
      </c>
      <c r="AG12" s="17">
        <v>0.114635661111867</v>
      </c>
      <c r="AH12" s="17"/>
      <c r="AI12" s="17">
        <v>9.2289145595206803E-2</v>
      </c>
      <c r="AJ12" s="17">
        <v>0.12025864693281001</v>
      </c>
      <c r="AK12" s="17"/>
      <c r="AL12" s="17">
        <v>7.9071636472799203E-2</v>
      </c>
      <c r="AM12" s="17">
        <v>0.11403692759367499</v>
      </c>
      <c r="AN12" s="17"/>
      <c r="AO12" s="17">
        <v>9.6838005124716797E-2</v>
      </c>
      <c r="AP12" s="17">
        <v>0.11558292461802901</v>
      </c>
    </row>
    <row r="13" spans="2:42" x14ac:dyDescent="0.35">
      <c r="B13" s="18" t="s">
        <v>253</v>
      </c>
      <c r="C13" s="17">
        <v>3.2278760009958503E-2</v>
      </c>
      <c r="D13" s="17">
        <v>4.3794581415799602E-2</v>
      </c>
      <c r="E13" s="17">
        <v>2.1269852962017E-2</v>
      </c>
      <c r="F13" s="17"/>
      <c r="G13" s="17">
        <v>1.7958367965072899E-2</v>
      </c>
      <c r="H13" s="17">
        <v>7.9429619188200705E-3</v>
      </c>
      <c r="I13" s="17">
        <v>2.90049760184517E-2</v>
      </c>
      <c r="J13" s="17">
        <v>4.8822309700762699E-2</v>
      </c>
      <c r="K13" s="17">
        <v>5.3245287901245601E-2</v>
      </c>
      <c r="L13" s="17">
        <v>3.6909056232234602E-2</v>
      </c>
      <c r="M13" s="17"/>
      <c r="N13" s="17">
        <v>2.5955069587704101E-2</v>
      </c>
      <c r="O13" s="17">
        <v>3.5891421036987503E-2</v>
      </c>
      <c r="P13" s="17">
        <v>3.0548766649236801E-2</v>
      </c>
      <c r="Q13" s="17">
        <v>3.7308772703486898E-2</v>
      </c>
      <c r="R13" s="17"/>
      <c r="S13" s="17">
        <v>2.1714378687744802E-2</v>
      </c>
      <c r="T13" s="17">
        <v>3.11262097949793E-2</v>
      </c>
      <c r="U13" s="17">
        <v>4.8556347100942601E-2</v>
      </c>
      <c r="V13" s="17">
        <v>1.33808740049772E-2</v>
      </c>
      <c r="W13" s="17">
        <v>2.6170355707524101E-2</v>
      </c>
      <c r="X13" s="17">
        <v>3.7782035016545798E-2</v>
      </c>
      <c r="Y13" s="17">
        <v>3.2174338987867902E-2</v>
      </c>
      <c r="Z13" s="17">
        <v>3.2818662875553503E-2</v>
      </c>
      <c r="AA13" s="17">
        <v>5.0640206953968397E-2</v>
      </c>
      <c r="AB13" s="17">
        <v>3.2813513004886601E-2</v>
      </c>
      <c r="AC13" s="17">
        <v>2.5418325319923201E-2</v>
      </c>
      <c r="AD13" s="17">
        <v>3.9623670077360999E-2</v>
      </c>
      <c r="AE13" s="17"/>
      <c r="AF13" s="17">
        <v>2.5668487291928901E-2</v>
      </c>
      <c r="AG13" s="17">
        <v>4.0717661394035501E-2</v>
      </c>
      <c r="AH13" s="17"/>
      <c r="AI13" s="17">
        <v>1.8625208488717002E-2</v>
      </c>
      <c r="AJ13" s="17">
        <v>3.8434217642883697E-2</v>
      </c>
      <c r="AK13" s="17"/>
      <c r="AL13" s="17">
        <v>7.6149574279886197E-3</v>
      </c>
      <c r="AM13" s="17">
        <v>3.4153098557464602E-2</v>
      </c>
      <c r="AN13" s="17"/>
      <c r="AO13" s="17">
        <v>2.9085301456413599E-2</v>
      </c>
      <c r="AP13" s="17">
        <v>3.3149361287389503E-2</v>
      </c>
    </row>
    <row r="14" spans="2:42" x14ac:dyDescent="0.35">
      <c r="B14" s="18" t="s">
        <v>75</v>
      </c>
      <c r="C14" s="17">
        <v>4.3244865471870099E-2</v>
      </c>
      <c r="D14" s="17">
        <v>4.2337439783517401E-2</v>
      </c>
      <c r="E14" s="17">
        <v>4.3833903223581001E-2</v>
      </c>
      <c r="F14" s="17"/>
      <c r="G14" s="17">
        <v>3.4596529612909203E-2</v>
      </c>
      <c r="H14" s="17">
        <v>3.3555431650068301E-2</v>
      </c>
      <c r="I14" s="17">
        <v>3.0687437206120799E-2</v>
      </c>
      <c r="J14" s="17">
        <v>4.8542331886166697E-2</v>
      </c>
      <c r="K14" s="17">
        <v>4.0178417001538499E-2</v>
      </c>
      <c r="L14" s="17">
        <v>6.4932147131717299E-2</v>
      </c>
      <c r="M14" s="17"/>
      <c r="N14" s="17">
        <v>1.98704840536954E-2</v>
      </c>
      <c r="O14" s="17">
        <v>5.0917734871457003E-2</v>
      </c>
      <c r="P14" s="17">
        <v>4.2132091361669899E-2</v>
      </c>
      <c r="Q14" s="17">
        <v>5.9504854070621303E-2</v>
      </c>
      <c r="R14" s="17"/>
      <c r="S14" s="17">
        <v>2.5455580458517001E-2</v>
      </c>
      <c r="T14" s="17">
        <v>5.2500288689650801E-2</v>
      </c>
      <c r="U14" s="17">
        <v>5.9426117285015602E-2</v>
      </c>
      <c r="V14" s="17">
        <v>4.6342471818659602E-2</v>
      </c>
      <c r="W14" s="17">
        <v>5.3103544697764897E-2</v>
      </c>
      <c r="X14" s="17">
        <v>5.1840400762480698E-2</v>
      </c>
      <c r="Y14" s="17">
        <v>4.7856968721306403E-2</v>
      </c>
      <c r="Z14" s="17">
        <v>4.1630309074391497E-2</v>
      </c>
      <c r="AA14" s="17">
        <v>3.43804252633923E-2</v>
      </c>
      <c r="AB14" s="17">
        <v>3.9132858029486697E-2</v>
      </c>
      <c r="AC14" s="17">
        <v>1.7065997062131098E-2</v>
      </c>
      <c r="AD14" s="17">
        <v>6.3015157921775894E-2</v>
      </c>
      <c r="AE14" s="17"/>
      <c r="AF14" s="17">
        <v>4.45952043573484E-2</v>
      </c>
      <c r="AG14" s="17">
        <v>3.9378027523174701E-2</v>
      </c>
      <c r="AH14" s="17"/>
      <c r="AI14" s="17">
        <v>3.0601277118725199E-2</v>
      </c>
      <c r="AJ14" s="17">
        <v>4.8944999412468E-2</v>
      </c>
      <c r="AK14" s="17"/>
      <c r="AL14" s="17">
        <v>4.1474574083136498E-2</v>
      </c>
      <c r="AM14" s="17">
        <v>4.3379399689746398E-2</v>
      </c>
      <c r="AN14" s="17"/>
      <c r="AO14" s="17">
        <v>3.8115727845720399E-2</v>
      </c>
      <c r="AP14" s="17">
        <v>4.4643171945736401E-2</v>
      </c>
    </row>
    <row r="15" spans="2:42" x14ac:dyDescent="0.35">
      <c r="B15" s="18" t="s">
        <v>254</v>
      </c>
      <c r="C15" s="21">
        <v>0.43850446284161798</v>
      </c>
      <c r="D15" s="21">
        <v>0.43796750041131499</v>
      </c>
      <c r="E15" s="21">
        <v>0.43886401130151398</v>
      </c>
      <c r="F15" s="21"/>
      <c r="G15" s="21">
        <v>0.52516326096863897</v>
      </c>
      <c r="H15" s="21">
        <v>0.60065524170484097</v>
      </c>
      <c r="I15" s="21">
        <v>0.51883880890048795</v>
      </c>
      <c r="J15" s="21">
        <v>0.43708619992428299</v>
      </c>
      <c r="K15" s="21">
        <v>0.35099133898968099</v>
      </c>
      <c r="L15" s="21">
        <v>0.242421296117249</v>
      </c>
      <c r="M15" s="21"/>
      <c r="N15" s="21">
        <v>0.52269414774626199</v>
      </c>
      <c r="O15" s="21">
        <v>0.45833008397063202</v>
      </c>
      <c r="P15" s="21">
        <v>0.41888004872280399</v>
      </c>
      <c r="Q15" s="21">
        <v>0.344605322569425</v>
      </c>
      <c r="R15" s="21"/>
      <c r="S15" s="21">
        <v>0.53703760594971905</v>
      </c>
      <c r="T15" s="21">
        <v>0.425775086894706</v>
      </c>
      <c r="U15" s="21">
        <v>0.39261183061164701</v>
      </c>
      <c r="V15" s="21">
        <v>0.402036596742471</v>
      </c>
      <c r="W15" s="21">
        <v>0.45948556370147298</v>
      </c>
      <c r="X15" s="21">
        <v>0.42177070414893902</v>
      </c>
      <c r="Y15" s="21">
        <v>0.44830375851295701</v>
      </c>
      <c r="Z15" s="21">
        <v>0.46764722732496</v>
      </c>
      <c r="AA15" s="21">
        <v>0.405583671086789</v>
      </c>
      <c r="AB15" s="21">
        <v>0.41235223509846602</v>
      </c>
      <c r="AC15" s="21">
        <v>0.44796177139846199</v>
      </c>
      <c r="AD15" s="21">
        <v>0.38574209595710601</v>
      </c>
      <c r="AE15" s="21"/>
      <c r="AF15" s="21">
        <v>0.44355377374750399</v>
      </c>
      <c r="AG15" s="21">
        <v>0.43386555383053699</v>
      </c>
      <c r="AH15" s="21"/>
      <c r="AI15" s="21">
        <v>0.515008741106736</v>
      </c>
      <c r="AJ15" s="21">
        <v>0.40401388778018898</v>
      </c>
      <c r="AK15" s="21"/>
      <c r="AL15" s="21">
        <v>0.46069526811793599</v>
      </c>
      <c r="AM15" s="21">
        <v>0.436818061014836</v>
      </c>
      <c r="AN15" s="21"/>
      <c r="AO15" s="21">
        <v>0.461362650886742</v>
      </c>
      <c r="AP15" s="21">
        <v>0.43227285927508502</v>
      </c>
    </row>
    <row r="16" spans="2:42" x14ac:dyDescent="0.35">
      <c r="B16" s="18" t="s">
        <v>255</v>
      </c>
      <c r="C16" s="21">
        <v>0.14384615544413201</v>
      </c>
      <c r="D16" s="21">
        <v>0.16926855676369701</v>
      </c>
      <c r="E16" s="21">
        <v>0.119452744192932</v>
      </c>
      <c r="F16" s="21"/>
      <c r="G16" s="21">
        <v>0.11283687140704</v>
      </c>
      <c r="H16" s="21">
        <v>9.9668456832728694E-2</v>
      </c>
      <c r="I16" s="21">
        <v>0.12934222330302</v>
      </c>
      <c r="J16" s="21">
        <v>0.143883752893046</v>
      </c>
      <c r="K16" s="21">
        <v>0.17924984259107099</v>
      </c>
      <c r="L16" s="21">
        <v>0.18873296158810299</v>
      </c>
      <c r="M16" s="21"/>
      <c r="N16" s="21">
        <v>0.123057155004934</v>
      </c>
      <c r="O16" s="21">
        <v>0.14402298384384099</v>
      </c>
      <c r="P16" s="21">
        <v>0.15644560035997801</v>
      </c>
      <c r="Q16" s="21">
        <v>0.15694504736727599</v>
      </c>
      <c r="R16" s="21"/>
      <c r="S16" s="21">
        <v>0.12919294166855999</v>
      </c>
      <c r="T16" s="21">
        <v>0.129913311064556</v>
      </c>
      <c r="U16" s="21">
        <v>0.13024276577718799</v>
      </c>
      <c r="V16" s="21">
        <v>0.14486700021322099</v>
      </c>
      <c r="W16" s="21">
        <v>0.16102771953968401</v>
      </c>
      <c r="X16" s="21">
        <v>0.163662174999265</v>
      </c>
      <c r="Y16" s="21">
        <v>0.155060081917473</v>
      </c>
      <c r="Z16" s="21">
        <v>9.7160479141055495E-2</v>
      </c>
      <c r="AA16" s="21">
        <v>0.16618451720874799</v>
      </c>
      <c r="AB16" s="21">
        <v>0.16054756807360601</v>
      </c>
      <c r="AC16" s="21">
        <v>0.12752451818396399</v>
      </c>
      <c r="AD16" s="21">
        <v>0.133298936720567</v>
      </c>
      <c r="AE16" s="21"/>
      <c r="AF16" s="21">
        <v>0.13569445663160501</v>
      </c>
      <c r="AG16" s="21">
        <v>0.155353322505903</v>
      </c>
      <c r="AH16" s="21"/>
      <c r="AI16" s="21">
        <v>0.110914354083924</v>
      </c>
      <c r="AJ16" s="21">
        <v>0.15869286457569401</v>
      </c>
      <c r="AK16" s="21"/>
      <c r="AL16" s="21">
        <v>8.6686593900787798E-2</v>
      </c>
      <c r="AM16" s="21">
        <v>0.14819002615113899</v>
      </c>
      <c r="AN16" s="21"/>
      <c r="AO16" s="21">
        <v>0.12592330658112999</v>
      </c>
      <c r="AP16" s="21">
        <v>0.14873228590541801</v>
      </c>
    </row>
    <row r="17" spans="2:42" x14ac:dyDescent="0.35">
      <c r="B17" s="18" t="s">
        <v>256</v>
      </c>
      <c r="C17" s="22">
        <v>0.294658307397486</v>
      </c>
      <c r="D17" s="22">
        <v>0.26869894364761798</v>
      </c>
      <c r="E17" s="22">
        <v>0.31941126710858098</v>
      </c>
      <c r="F17" s="22"/>
      <c r="G17" s="22">
        <v>0.412326389561599</v>
      </c>
      <c r="H17" s="22">
        <v>0.50098678487211301</v>
      </c>
      <c r="I17" s="22">
        <v>0.38949658559746803</v>
      </c>
      <c r="J17" s="22">
        <v>0.29320244703123699</v>
      </c>
      <c r="K17" s="22">
        <v>0.171741496398609</v>
      </c>
      <c r="L17" s="22">
        <v>5.3688334529146203E-2</v>
      </c>
      <c r="M17" s="22"/>
      <c r="N17" s="22">
        <v>0.39963699274132702</v>
      </c>
      <c r="O17" s="22">
        <v>0.31430710012679097</v>
      </c>
      <c r="P17" s="22">
        <v>0.26243444836282598</v>
      </c>
      <c r="Q17" s="22">
        <v>0.18766027520214901</v>
      </c>
      <c r="R17" s="22"/>
      <c r="S17" s="22">
        <v>0.40784466428115901</v>
      </c>
      <c r="T17" s="22">
        <v>0.29586177583015</v>
      </c>
      <c r="U17" s="22">
        <v>0.26236906483445899</v>
      </c>
      <c r="V17" s="22">
        <v>0.25716959652925098</v>
      </c>
      <c r="W17" s="22">
        <v>0.298457844161788</v>
      </c>
      <c r="X17" s="22">
        <v>0.25810852914967403</v>
      </c>
      <c r="Y17" s="22">
        <v>0.293243676595484</v>
      </c>
      <c r="Z17" s="22">
        <v>0.37048674818390498</v>
      </c>
      <c r="AA17" s="22">
        <v>0.239399153878041</v>
      </c>
      <c r="AB17" s="22">
        <v>0.25180466702485998</v>
      </c>
      <c r="AC17" s="22">
        <v>0.32043725321449701</v>
      </c>
      <c r="AD17" s="22">
        <v>0.25244315923653898</v>
      </c>
      <c r="AE17" s="22"/>
      <c r="AF17" s="22">
        <v>0.30785931711589898</v>
      </c>
      <c r="AG17" s="22">
        <v>0.27851223132463399</v>
      </c>
      <c r="AH17" s="22"/>
      <c r="AI17" s="22">
        <v>0.40409438702281297</v>
      </c>
      <c r="AJ17" s="22">
        <v>0.245321023204495</v>
      </c>
      <c r="AK17" s="22"/>
      <c r="AL17" s="22">
        <v>0.37400867421714801</v>
      </c>
      <c r="AM17" s="22">
        <v>0.28862803486369698</v>
      </c>
      <c r="AN17" s="22"/>
      <c r="AO17" s="22">
        <v>0.33543934430561201</v>
      </c>
      <c r="AP17" s="22">
        <v>0.28354057336966698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P22"/>
  <sheetViews>
    <sheetView showGridLines="0" topLeftCell="A5" workbookViewId="0">
      <pane xSplit="2" topLeftCell="H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0.15316192875659099</v>
      </c>
      <c r="D9" s="17">
        <v>0.15433748093521399</v>
      </c>
      <c r="E9" s="17">
        <v>0.15115012809369999</v>
      </c>
      <c r="F9" s="17"/>
      <c r="G9" s="17">
        <v>0.25300690345675603</v>
      </c>
      <c r="H9" s="17">
        <v>0.224956949461453</v>
      </c>
      <c r="I9" s="17">
        <v>0.19662723692603501</v>
      </c>
      <c r="J9" s="17">
        <v>0.12795206568761</v>
      </c>
      <c r="K9" s="17">
        <v>8.1747892603948699E-2</v>
      </c>
      <c r="L9" s="17">
        <v>6.0670741028926202E-2</v>
      </c>
      <c r="M9" s="17"/>
      <c r="N9" s="17">
        <v>0.18983266013379299</v>
      </c>
      <c r="O9" s="17">
        <v>0.15647723399878799</v>
      </c>
      <c r="P9" s="17">
        <v>0.126094421359631</v>
      </c>
      <c r="Q9" s="17">
        <v>0.13446220259288999</v>
      </c>
      <c r="R9" s="17"/>
      <c r="S9" s="17">
        <v>0.20904867400256799</v>
      </c>
      <c r="T9" s="17">
        <v>0.12023105458419001</v>
      </c>
      <c r="U9" s="17">
        <v>0.137979612640931</v>
      </c>
      <c r="V9" s="17">
        <v>0.12517196169314701</v>
      </c>
      <c r="W9" s="17">
        <v>0.15723649167906301</v>
      </c>
      <c r="X9" s="17">
        <v>0.15785396121223999</v>
      </c>
      <c r="Y9" s="17">
        <v>0.14179586079074999</v>
      </c>
      <c r="Z9" s="17">
        <v>0.18153544908213901</v>
      </c>
      <c r="AA9" s="17">
        <v>0.14358003714446799</v>
      </c>
      <c r="AB9" s="17">
        <v>0.13115150743624199</v>
      </c>
      <c r="AC9" s="17">
        <v>0.18014313894536599</v>
      </c>
      <c r="AD9" s="17">
        <v>0.18520088838790899</v>
      </c>
      <c r="AE9" s="17"/>
      <c r="AF9" s="17">
        <v>0.13948171887312599</v>
      </c>
      <c r="AG9" s="17">
        <v>0.17154429259443901</v>
      </c>
      <c r="AH9" s="17"/>
      <c r="AI9" s="17">
        <v>0.15810837700986199</v>
      </c>
      <c r="AJ9" s="17">
        <v>0.15093191170871201</v>
      </c>
      <c r="AK9" s="17"/>
      <c r="AL9" s="17">
        <v>0.130311119283264</v>
      </c>
      <c r="AM9" s="17">
        <v>0.154898487946734</v>
      </c>
      <c r="AN9" s="17"/>
      <c r="AO9" s="17">
        <v>0.142880724981545</v>
      </c>
      <c r="AP9" s="17">
        <v>0.15596479248254999</v>
      </c>
    </row>
    <row r="10" spans="2:42" x14ac:dyDescent="0.35">
      <c r="B10" s="18" t="s">
        <v>250</v>
      </c>
      <c r="C10" s="17">
        <v>0.37702081259112202</v>
      </c>
      <c r="D10" s="17">
        <v>0.34825612912936998</v>
      </c>
      <c r="E10" s="17">
        <v>0.40381514766847698</v>
      </c>
      <c r="F10" s="17"/>
      <c r="G10" s="17">
        <v>0.40048733619612797</v>
      </c>
      <c r="H10" s="17">
        <v>0.44195736338231101</v>
      </c>
      <c r="I10" s="17">
        <v>0.42327061252450199</v>
      </c>
      <c r="J10" s="17">
        <v>0.38183605913344998</v>
      </c>
      <c r="K10" s="17">
        <v>0.34298587905420502</v>
      </c>
      <c r="L10" s="17">
        <v>0.28949696449913997</v>
      </c>
      <c r="M10" s="17"/>
      <c r="N10" s="17">
        <v>0.40098314424572101</v>
      </c>
      <c r="O10" s="17">
        <v>0.40445087057331802</v>
      </c>
      <c r="P10" s="17">
        <v>0.36275798531145698</v>
      </c>
      <c r="Q10" s="17">
        <v>0.33357735088996199</v>
      </c>
      <c r="R10" s="17"/>
      <c r="S10" s="17">
        <v>0.40980626844541002</v>
      </c>
      <c r="T10" s="17">
        <v>0.40685359258662501</v>
      </c>
      <c r="U10" s="17">
        <v>0.34584722288938702</v>
      </c>
      <c r="V10" s="17">
        <v>0.37773656120347099</v>
      </c>
      <c r="W10" s="17">
        <v>0.34421621022112298</v>
      </c>
      <c r="X10" s="17">
        <v>0.35338142769959002</v>
      </c>
      <c r="Y10" s="17">
        <v>0.40045691085885199</v>
      </c>
      <c r="Z10" s="17">
        <v>0.360584418468607</v>
      </c>
      <c r="AA10" s="17">
        <v>0.37880479304692499</v>
      </c>
      <c r="AB10" s="17">
        <v>0.37685541472474099</v>
      </c>
      <c r="AC10" s="17">
        <v>0.33308134548910701</v>
      </c>
      <c r="AD10" s="17">
        <v>0.349785681309423</v>
      </c>
      <c r="AE10" s="17"/>
      <c r="AF10" s="17">
        <v>0.38531449155483</v>
      </c>
      <c r="AG10" s="17">
        <v>0.36564603781902699</v>
      </c>
      <c r="AH10" s="17"/>
      <c r="AI10" s="17">
        <v>0.39849505228920301</v>
      </c>
      <c r="AJ10" s="17">
        <v>0.367339538641617</v>
      </c>
      <c r="AK10" s="17"/>
      <c r="AL10" s="17">
        <v>0.37443793399509501</v>
      </c>
      <c r="AM10" s="17">
        <v>0.37721709979784801</v>
      </c>
      <c r="AN10" s="17"/>
      <c r="AO10" s="17">
        <v>0.39504109298578699</v>
      </c>
      <c r="AP10" s="17">
        <v>0.372108120327167</v>
      </c>
    </row>
    <row r="11" spans="2:42" x14ac:dyDescent="0.35">
      <c r="B11" s="18" t="s">
        <v>251</v>
      </c>
      <c r="C11" s="17">
        <v>0.351272102783725</v>
      </c>
      <c r="D11" s="17">
        <v>0.35649924094061602</v>
      </c>
      <c r="E11" s="17">
        <v>0.34807259950248498</v>
      </c>
      <c r="F11" s="17"/>
      <c r="G11" s="17">
        <v>0.27557690325136502</v>
      </c>
      <c r="H11" s="17">
        <v>0.26072428808606501</v>
      </c>
      <c r="I11" s="17">
        <v>0.28195414956647302</v>
      </c>
      <c r="J11" s="17">
        <v>0.36336647209484002</v>
      </c>
      <c r="K11" s="17">
        <v>0.42578545094817</v>
      </c>
      <c r="L11" s="17">
        <v>0.47256442173816798</v>
      </c>
      <c r="M11" s="17"/>
      <c r="N11" s="17">
        <v>0.31947704105237501</v>
      </c>
      <c r="O11" s="17">
        <v>0.32430544224554497</v>
      </c>
      <c r="P11" s="17">
        <v>0.36279633657629301</v>
      </c>
      <c r="Q11" s="17">
        <v>0.40433878377201898</v>
      </c>
      <c r="R11" s="17"/>
      <c r="S11" s="17">
        <v>0.28461143494487501</v>
      </c>
      <c r="T11" s="17">
        <v>0.35884878633081502</v>
      </c>
      <c r="U11" s="17">
        <v>0.39662699456311001</v>
      </c>
      <c r="V11" s="17">
        <v>0.358656794287951</v>
      </c>
      <c r="W11" s="17">
        <v>0.35459542071984501</v>
      </c>
      <c r="X11" s="17">
        <v>0.35947450922330398</v>
      </c>
      <c r="Y11" s="17">
        <v>0.31176963091853599</v>
      </c>
      <c r="Z11" s="17">
        <v>0.35884961438395102</v>
      </c>
      <c r="AA11" s="17">
        <v>0.34261000042913098</v>
      </c>
      <c r="AB11" s="17">
        <v>0.39199989560569298</v>
      </c>
      <c r="AC11" s="17">
        <v>0.413175047418604</v>
      </c>
      <c r="AD11" s="17">
        <v>0.35573917049058201</v>
      </c>
      <c r="AE11" s="17"/>
      <c r="AF11" s="17">
        <v>0.355597626376908</v>
      </c>
      <c r="AG11" s="17">
        <v>0.347796132972852</v>
      </c>
      <c r="AH11" s="17"/>
      <c r="AI11" s="17">
        <v>0.342498246708277</v>
      </c>
      <c r="AJ11" s="17">
        <v>0.35522763766897297</v>
      </c>
      <c r="AK11" s="17"/>
      <c r="AL11" s="17">
        <v>0.38156245687410101</v>
      </c>
      <c r="AM11" s="17">
        <v>0.348970171518239</v>
      </c>
      <c r="AN11" s="17"/>
      <c r="AO11" s="17">
        <v>0.34083702310334402</v>
      </c>
      <c r="AP11" s="17">
        <v>0.354116916188223</v>
      </c>
    </row>
    <row r="12" spans="2:42" x14ac:dyDescent="0.35">
      <c r="B12" s="18" t="s">
        <v>252</v>
      </c>
      <c r="C12" s="17">
        <v>5.9033640962495998E-2</v>
      </c>
      <c r="D12" s="17">
        <v>6.9805352203855905E-2</v>
      </c>
      <c r="E12" s="17">
        <v>4.8945187863548699E-2</v>
      </c>
      <c r="F12" s="17"/>
      <c r="G12" s="17">
        <v>2.57464731551303E-2</v>
      </c>
      <c r="H12" s="17">
        <v>3.1497946152265102E-2</v>
      </c>
      <c r="I12" s="17">
        <v>3.4216012415166003E-2</v>
      </c>
      <c r="J12" s="17">
        <v>5.7734675684164502E-2</v>
      </c>
      <c r="K12" s="17">
        <v>8.31285521265962E-2</v>
      </c>
      <c r="L12" s="17">
        <v>0.108914452767398</v>
      </c>
      <c r="M12" s="17"/>
      <c r="N12" s="17">
        <v>5.1165031998964598E-2</v>
      </c>
      <c r="O12" s="17">
        <v>5.2417586108345002E-2</v>
      </c>
      <c r="P12" s="17">
        <v>7.3517613947025107E-2</v>
      </c>
      <c r="Q12" s="17">
        <v>6.2444833271402399E-2</v>
      </c>
      <c r="R12" s="17"/>
      <c r="S12" s="17">
        <v>3.9549704838627402E-2</v>
      </c>
      <c r="T12" s="17">
        <v>5.5325381992025802E-2</v>
      </c>
      <c r="U12" s="17">
        <v>4.4063079705926003E-2</v>
      </c>
      <c r="V12" s="17">
        <v>8.7008052308505501E-2</v>
      </c>
      <c r="W12" s="17">
        <v>7.6566901988192895E-2</v>
      </c>
      <c r="X12" s="17">
        <v>5.3343646564994601E-2</v>
      </c>
      <c r="Y12" s="17">
        <v>9.1691750647371104E-2</v>
      </c>
      <c r="Z12" s="17">
        <v>4.0921757264344903E-2</v>
      </c>
      <c r="AA12" s="17">
        <v>5.4784491946727999E-2</v>
      </c>
      <c r="AB12" s="17">
        <v>6.5150766141288896E-2</v>
      </c>
      <c r="AC12" s="17">
        <v>4.1112379022433199E-2</v>
      </c>
      <c r="AD12" s="17">
        <v>6.1943682455823199E-2</v>
      </c>
      <c r="AE12" s="17"/>
      <c r="AF12" s="17">
        <v>6.3499572485241004E-2</v>
      </c>
      <c r="AG12" s="17">
        <v>5.2806468128281603E-2</v>
      </c>
      <c r="AH12" s="17"/>
      <c r="AI12" s="17">
        <v>5.5427000280995203E-2</v>
      </c>
      <c r="AJ12" s="17">
        <v>6.0659629913255401E-2</v>
      </c>
      <c r="AK12" s="17"/>
      <c r="AL12" s="17">
        <v>6.3970511641046696E-2</v>
      </c>
      <c r="AM12" s="17">
        <v>5.8658460899076899E-2</v>
      </c>
      <c r="AN12" s="17"/>
      <c r="AO12" s="17">
        <v>5.6746084406988702E-2</v>
      </c>
      <c r="AP12" s="17">
        <v>5.9657275065155502E-2</v>
      </c>
    </row>
    <row r="13" spans="2:42" x14ac:dyDescent="0.35">
      <c r="B13" s="18" t="s">
        <v>253</v>
      </c>
      <c r="C13" s="17">
        <v>3.4517956509609801E-2</v>
      </c>
      <c r="D13" s="17">
        <v>4.6983883088818401E-2</v>
      </c>
      <c r="E13" s="17">
        <v>2.2597693284088501E-2</v>
      </c>
      <c r="F13" s="17"/>
      <c r="G13" s="17">
        <v>1.4792868712779499E-2</v>
      </c>
      <c r="H13" s="17">
        <v>1.41399634446069E-2</v>
      </c>
      <c r="I13" s="17">
        <v>4.1013418932368997E-2</v>
      </c>
      <c r="J13" s="17">
        <v>4.5145334692001902E-2</v>
      </c>
      <c r="K13" s="17">
        <v>4.3055844432246401E-2</v>
      </c>
      <c r="L13" s="17">
        <v>4.4720491358458903E-2</v>
      </c>
      <c r="M13" s="17"/>
      <c r="N13" s="17">
        <v>3.0643974718899E-2</v>
      </c>
      <c r="O13" s="17">
        <v>3.2673601100120603E-2</v>
      </c>
      <c r="P13" s="17">
        <v>4.1990641949532802E-2</v>
      </c>
      <c r="Q13" s="17">
        <v>3.4501803561896097E-2</v>
      </c>
      <c r="R13" s="17"/>
      <c r="S13" s="17">
        <v>3.4750304516249803E-2</v>
      </c>
      <c r="T13" s="17">
        <v>3.5441856614752701E-2</v>
      </c>
      <c r="U13" s="17">
        <v>4.0066981069539702E-2</v>
      </c>
      <c r="V13" s="17">
        <v>3.4975864338716398E-2</v>
      </c>
      <c r="W13" s="17">
        <v>3.19255223735996E-2</v>
      </c>
      <c r="X13" s="17">
        <v>3.91708968277115E-2</v>
      </c>
      <c r="Y13" s="17">
        <v>2.5941404141465001E-2</v>
      </c>
      <c r="Z13" s="17">
        <v>3.2908720893140099E-2</v>
      </c>
      <c r="AA13" s="17">
        <v>5.9670761980256302E-2</v>
      </c>
      <c r="AB13" s="17">
        <v>1.27139051332863E-2</v>
      </c>
      <c r="AC13" s="17">
        <v>2.6944663290785702E-2</v>
      </c>
      <c r="AD13" s="17">
        <v>1.6128859123009699E-2</v>
      </c>
      <c r="AE13" s="17"/>
      <c r="AF13" s="17">
        <v>3.4289083539206497E-2</v>
      </c>
      <c r="AG13" s="17">
        <v>3.5132473340351002E-2</v>
      </c>
      <c r="AH13" s="17"/>
      <c r="AI13" s="17">
        <v>2.7638555344839399E-2</v>
      </c>
      <c r="AJ13" s="17">
        <v>3.7619410541094703E-2</v>
      </c>
      <c r="AK13" s="17"/>
      <c r="AL13" s="17">
        <v>2.53129561280101E-2</v>
      </c>
      <c r="AM13" s="17">
        <v>3.52174953170463E-2</v>
      </c>
      <c r="AN13" s="17"/>
      <c r="AO13" s="17">
        <v>4.33856725272442E-2</v>
      </c>
      <c r="AP13" s="17">
        <v>3.2100438084553602E-2</v>
      </c>
    </row>
    <row r="14" spans="2:42" x14ac:dyDescent="0.35">
      <c r="B14" s="18" t="s">
        <v>75</v>
      </c>
      <c r="C14" s="17">
        <v>2.49935583964561E-2</v>
      </c>
      <c r="D14" s="17">
        <v>2.4117913702125199E-2</v>
      </c>
      <c r="E14" s="17">
        <v>2.5419243587700799E-2</v>
      </c>
      <c r="F14" s="17"/>
      <c r="G14" s="17">
        <v>3.0389515227840998E-2</v>
      </c>
      <c r="H14" s="17">
        <v>2.6723489473299802E-2</v>
      </c>
      <c r="I14" s="17">
        <v>2.2918569635454501E-2</v>
      </c>
      <c r="J14" s="17">
        <v>2.3965392707932499E-2</v>
      </c>
      <c r="K14" s="17">
        <v>2.3296380834833999E-2</v>
      </c>
      <c r="L14" s="17">
        <v>2.3632928607908801E-2</v>
      </c>
      <c r="M14" s="17"/>
      <c r="N14" s="17">
        <v>7.8981478502468307E-3</v>
      </c>
      <c r="O14" s="17">
        <v>2.9675265973884299E-2</v>
      </c>
      <c r="P14" s="17">
        <v>3.2843000856061198E-2</v>
      </c>
      <c r="Q14" s="17">
        <v>3.0675025911830599E-2</v>
      </c>
      <c r="R14" s="17"/>
      <c r="S14" s="17">
        <v>2.2233613252270301E-2</v>
      </c>
      <c r="T14" s="17">
        <v>2.3299327891591601E-2</v>
      </c>
      <c r="U14" s="17">
        <v>3.5416109131106099E-2</v>
      </c>
      <c r="V14" s="17">
        <v>1.64507661682089E-2</v>
      </c>
      <c r="W14" s="17">
        <v>3.5459453018176303E-2</v>
      </c>
      <c r="X14" s="17">
        <v>3.6775558472160401E-2</v>
      </c>
      <c r="Y14" s="17">
        <v>2.83444426430264E-2</v>
      </c>
      <c r="Z14" s="17">
        <v>2.52000399078183E-2</v>
      </c>
      <c r="AA14" s="17">
        <v>2.05499154524914E-2</v>
      </c>
      <c r="AB14" s="17">
        <v>2.2128510958748598E-2</v>
      </c>
      <c r="AC14" s="17">
        <v>5.5434258337047097E-3</v>
      </c>
      <c r="AD14" s="17">
        <v>3.1201718233253E-2</v>
      </c>
      <c r="AE14" s="17"/>
      <c r="AF14" s="17">
        <v>2.1817507170689102E-2</v>
      </c>
      <c r="AG14" s="17">
        <v>2.7074595145050399E-2</v>
      </c>
      <c r="AH14" s="17"/>
      <c r="AI14" s="17">
        <v>1.7832768366823602E-2</v>
      </c>
      <c r="AJ14" s="17">
        <v>2.8221871526347701E-2</v>
      </c>
      <c r="AK14" s="17"/>
      <c r="AL14" s="17">
        <v>2.44050220784831E-2</v>
      </c>
      <c r="AM14" s="17">
        <v>2.50382845210558E-2</v>
      </c>
      <c r="AN14" s="17"/>
      <c r="AO14" s="17">
        <v>2.11094019950906E-2</v>
      </c>
      <c r="AP14" s="17">
        <v>2.6052457852350601E-2</v>
      </c>
    </row>
    <row r="15" spans="2:42" x14ac:dyDescent="0.35">
      <c r="B15" s="18" t="s">
        <v>254</v>
      </c>
      <c r="C15" s="21">
        <v>0.53018274134771404</v>
      </c>
      <c r="D15" s="21">
        <v>0.50259361006458503</v>
      </c>
      <c r="E15" s="21">
        <v>0.55496527576217702</v>
      </c>
      <c r="F15" s="21"/>
      <c r="G15" s="21">
        <v>0.653494239652884</v>
      </c>
      <c r="H15" s="21">
        <v>0.66691431284376301</v>
      </c>
      <c r="I15" s="21">
        <v>0.61989784945053705</v>
      </c>
      <c r="J15" s="21">
        <v>0.50978812482106095</v>
      </c>
      <c r="K15" s="21">
        <v>0.42473377165815401</v>
      </c>
      <c r="L15" s="21">
        <v>0.35016770552806598</v>
      </c>
      <c r="M15" s="21"/>
      <c r="N15" s="21">
        <v>0.59081580437951398</v>
      </c>
      <c r="O15" s="21">
        <v>0.56092810457210596</v>
      </c>
      <c r="P15" s="21">
        <v>0.48885240667108798</v>
      </c>
      <c r="Q15" s="21">
        <v>0.46803955348285198</v>
      </c>
      <c r="R15" s="21"/>
      <c r="S15" s="21">
        <v>0.61885494244797801</v>
      </c>
      <c r="T15" s="21">
        <v>0.52708464717081505</v>
      </c>
      <c r="U15" s="21">
        <v>0.48382683553031802</v>
      </c>
      <c r="V15" s="21">
        <v>0.50290852289661803</v>
      </c>
      <c r="W15" s="21">
        <v>0.50145270190018698</v>
      </c>
      <c r="X15" s="21">
        <v>0.51123538891182896</v>
      </c>
      <c r="Y15" s="21">
        <v>0.54225277164960095</v>
      </c>
      <c r="Z15" s="21">
        <v>0.54211986755074604</v>
      </c>
      <c r="AA15" s="21">
        <v>0.52238483019139303</v>
      </c>
      <c r="AB15" s="21">
        <v>0.50800692216098298</v>
      </c>
      <c r="AC15" s="21">
        <v>0.51322448443447299</v>
      </c>
      <c r="AD15" s="21">
        <v>0.53498656969733205</v>
      </c>
      <c r="AE15" s="21"/>
      <c r="AF15" s="21">
        <v>0.52479621042795599</v>
      </c>
      <c r="AG15" s="21">
        <v>0.53719033041346498</v>
      </c>
      <c r="AH15" s="21"/>
      <c r="AI15" s="21">
        <v>0.55660342929906503</v>
      </c>
      <c r="AJ15" s="21">
        <v>0.51827145035032895</v>
      </c>
      <c r="AK15" s="21"/>
      <c r="AL15" s="21">
        <v>0.50474905327835895</v>
      </c>
      <c r="AM15" s="21">
        <v>0.53211558774458201</v>
      </c>
      <c r="AN15" s="21"/>
      <c r="AO15" s="21">
        <v>0.53792181796733196</v>
      </c>
      <c r="AP15" s="21">
        <v>0.52807291280971702</v>
      </c>
    </row>
    <row r="16" spans="2:42" x14ac:dyDescent="0.35">
      <c r="B16" s="18" t="s">
        <v>255</v>
      </c>
      <c r="C16" s="21">
        <v>9.3551597472105799E-2</v>
      </c>
      <c r="D16" s="21">
        <v>0.116789235292674</v>
      </c>
      <c r="E16" s="21">
        <v>7.1542881147637197E-2</v>
      </c>
      <c r="F16" s="21"/>
      <c r="G16" s="21">
        <v>4.0539341867909799E-2</v>
      </c>
      <c r="H16" s="21">
        <v>4.5637909596871903E-2</v>
      </c>
      <c r="I16" s="21">
        <v>7.5229431347534903E-2</v>
      </c>
      <c r="J16" s="21">
        <v>0.102880010376166</v>
      </c>
      <c r="K16" s="21">
        <v>0.126184396558843</v>
      </c>
      <c r="L16" s="21">
        <v>0.15363494412585699</v>
      </c>
      <c r="M16" s="21"/>
      <c r="N16" s="21">
        <v>8.1809006717863605E-2</v>
      </c>
      <c r="O16" s="21">
        <v>8.5091187208465605E-2</v>
      </c>
      <c r="P16" s="21">
        <v>0.115508255896558</v>
      </c>
      <c r="Q16" s="21">
        <v>9.6946636833298502E-2</v>
      </c>
      <c r="R16" s="21"/>
      <c r="S16" s="21">
        <v>7.4300009354877197E-2</v>
      </c>
      <c r="T16" s="21">
        <v>9.0767238606778405E-2</v>
      </c>
      <c r="U16" s="21">
        <v>8.4130060775465698E-2</v>
      </c>
      <c r="V16" s="21">
        <v>0.121983916647222</v>
      </c>
      <c r="W16" s="21">
        <v>0.108492424361792</v>
      </c>
      <c r="X16" s="21">
        <v>9.2514543392706095E-2</v>
      </c>
      <c r="Y16" s="21">
        <v>0.117633154788836</v>
      </c>
      <c r="Z16" s="21">
        <v>7.3830478157485002E-2</v>
      </c>
      <c r="AA16" s="21">
        <v>0.114455253926984</v>
      </c>
      <c r="AB16" s="21">
        <v>7.7864671274575206E-2</v>
      </c>
      <c r="AC16" s="21">
        <v>6.8057042313218893E-2</v>
      </c>
      <c r="AD16" s="21">
        <v>7.8072541578832894E-2</v>
      </c>
      <c r="AE16" s="21"/>
      <c r="AF16" s="21">
        <v>9.7788656024447501E-2</v>
      </c>
      <c r="AG16" s="21">
        <v>8.7938941468632598E-2</v>
      </c>
      <c r="AH16" s="21"/>
      <c r="AI16" s="21">
        <v>8.3065555625834606E-2</v>
      </c>
      <c r="AJ16" s="21">
        <v>9.8279040454350097E-2</v>
      </c>
      <c r="AK16" s="21"/>
      <c r="AL16" s="21">
        <v>8.9283467769056796E-2</v>
      </c>
      <c r="AM16" s="21">
        <v>9.3875956216123199E-2</v>
      </c>
      <c r="AN16" s="21"/>
      <c r="AO16" s="21">
        <v>0.100131756934233</v>
      </c>
      <c r="AP16" s="21">
        <v>9.1757713149709097E-2</v>
      </c>
    </row>
    <row r="17" spans="2:42" x14ac:dyDescent="0.35">
      <c r="B17" s="18" t="s">
        <v>256</v>
      </c>
      <c r="C17" s="22">
        <v>0.43663114387560797</v>
      </c>
      <c r="D17" s="22">
        <v>0.38580437477190999</v>
      </c>
      <c r="E17" s="22">
        <v>0.48342239461454001</v>
      </c>
      <c r="F17" s="22"/>
      <c r="G17" s="22">
        <v>0.61295489778497403</v>
      </c>
      <c r="H17" s="22">
        <v>0.62127640324689104</v>
      </c>
      <c r="I17" s="22">
        <v>0.54466841810300204</v>
      </c>
      <c r="J17" s="22">
        <v>0.406908114444894</v>
      </c>
      <c r="K17" s="22">
        <v>0.29854937509931101</v>
      </c>
      <c r="L17" s="22">
        <v>0.19653276140220799</v>
      </c>
      <c r="M17" s="22"/>
      <c r="N17" s="22">
        <v>0.50900679766165102</v>
      </c>
      <c r="O17" s="22">
        <v>0.47583691736363998</v>
      </c>
      <c r="P17" s="22">
        <v>0.37334415077452998</v>
      </c>
      <c r="Q17" s="22">
        <v>0.37109291664955402</v>
      </c>
      <c r="R17" s="22"/>
      <c r="S17" s="22">
        <v>0.54455493309310099</v>
      </c>
      <c r="T17" s="22">
        <v>0.436317408564036</v>
      </c>
      <c r="U17" s="22">
        <v>0.39969677475485199</v>
      </c>
      <c r="V17" s="22">
        <v>0.380924606249396</v>
      </c>
      <c r="W17" s="22">
        <v>0.39296027753839402</v>
      </c>
      <c r="X17" s="22">
        <v>0.41872084551912298</v>
      </c>
      <c r="Y17" s="22">
        <v>0.42461961686076499</v>
      </c>
      <c r="Z17" s="22">
        <v>0.46828938939326098</v>
      </c>
      <c r="AA17" s="22">
        <v>0.40792957626440901</v>
      </c>
      <c r="AB17" s="22">
        <v>0.43014225088640801</v>
      </c>
      <c r="AC17" s="22">
        <v>0.44516744212125398</v>
      </c>
      <c r="AD17" s="22">
        <v>0.45691402811849902</v>
      </c>
      <c r="AE17" s="22"/>
      <c r="AF17" s="22">
        <v>0.42700755440350802</v>
      </c>
      <c r="AG17" s="22">
        <v>0.44925138894483302</v>
      </c>
      <c r="AH17" s="22"/>
      <c r="AI17" s="22">
        <v>0.47353787367323102</v>
      </c>
      <c r="AJ17" s="22">
        <v>0.41999240989597902</v>
      </c>
      <c r="AK17" s="22"/>
      <c r="AL17" s="22">
        <v>0.41546558550930202</v>
      </c>
      <c r="AM17" s="22">
        <v>0.43823963152845902</v>
      </c>
      <c r="AN17" s="22"/>
      <c r="AO17" s="22">
        <v>0.43779006103309998</v>
      </c>
      <c r="AP17" s="22">
        <v>0.43631519966000798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P18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1543</v>
      </c>
      <c r="D7" s="10">
        <v>766</v>
      </c>
      <c r="E7" s="10">
        <v>772</v>
      </c>
      <c r="F7" s="10"/>
      <c r="G7" s="10">
        <v>200</v>
      </c>
      <c r="H7" s="10">
        <v>261</v>
      </c>
      <c r="I7" s="10">
        <v>225</v>
      </c>
      <c r="J7" s="10">
        <v>258</v>
      </c>
      <c r="K7" s="10">
        <v>252</v>
      </c>
      <c r="L7" s="10">
        <v>347</v>
      </c>
      <c r="M7" s="10"/>
      <c r="N7" s="10">
        <v>433</v>
      </c>
      <c r="O7" s="10">
        <v>441</v>
      </c>
      <c r="P7" s="10">
        <v>299</v>
      </c>
      <c r="Q7" s="10">
        <v>365</v>
      </c>
      <c r="R7" s="10"/>
      <c r="S7" s="10">
        <v>194</v>
      </c>
      <c r="T7" s="10">
        <v>214</v>
      </c>
      <c r="U7" s="10">
        <v>115</v>
      </c>
      <c r="V7" s="10">
        <v>152</v>
      </c>
      <c r="W7" s="10">
        <v>109</v>
      </c>
      <c r="X7" s="10">
        <v>135</v>
      </c>
      <c r="Y7" s="10">
        <v>129</v>
      </c>
      <c r="Z7" s="10">
        <v>62</v>
      </c>
      <c r="AA7" s="10">
        <v>185</v>
      </c>
      <c r="AB7" s="10">
        <v>146</v>
      </c>
      <c r="AC7" s="10">
        <v>65</v>
      </c>
      <c r="AD7" s="10">
        <v>37</v>
      </c>
      <c r="AE7" s="10"/>
      <c r="AF7" s="10">
        <v>883</v>
      </c>
      <c r="AG7" s="10">
        <v>651</v>
      </c>
      <c r="AH7" s="10"/>
      <c r="AI7" s="10">
        <v>474</v>
      </c>
      <c r="AJ7" s="10">
        <v>1069</v>
      </c>
      <c r="AK7" s="10"/>
      <c r="AL7" s="10">
        <v>113</v>
      </c>
      <c r="AM7" s="10">
        <v>1430</v>
      </c>
      <c r="AN7" s="10"/>
      <c r="AO7" s="10">
        <v>321</v>
      </c>
      <c r="AP7" s="10">
        <v>1222</v>
      </c>
    </row>
    <row r="8" spans="2:42" ht="30" customHeight="1" x14ac:dyDescent="0.35">
      <c r="B8" s="11" t="s">
        <v>20</v>
      </c>
      <c r="C8" s="11">
        <v>1550</v>
      </c>
      <c r="D8" s="11">
        <v>770</v>
      </c>
      <c r="E8" s="11">
        <v>775</v>
      </c>
      <c r="F8" s="11"/>
      <c r="G8" s="11">
        <v>198</v>
      </c>
      <c r="H8" s="11">
        <v>284</v>
      </c>
      <c r="I8" s="11">
        <v>274</v>
      </c>
      <c r="J8" s="11">
        <v>257</v>
      </c>
      <c r="K8" s="11">
        <v>223</v>
      </c>
      <c r="L8" s="11">
        <v>314</v>
      </c>
      <c r="M8" s="11"/>
      <c r="N8" s="11">
        <v>406</v>
      </c>
      <c r="O8" s="11">
        <v>415</v>
      </c>
      <c r="P8" s="11">
        <v>352</v>
      </c>
      <c r="Q8" s="11">
        <v>372</v>
      </c>
      <c r="R8" s="11"/>
      <c r="S8" s="11">
        <v>210</v>
      </c>
      <c r="T8" s="11">
        <v>214</v>
      </c>
      <c r="U8" s="11">
        <v>120</v>
      </c>
      <c r="V8" s="11">
        <v>145</v>
      </c>
      <c r="W8" s="11">
        <v>106</v>
      </c>
      <c r="X8" s="11">
        <v>137</v>
      </c>
      <c r="Y8" s="11">
        <v>126</v>
      </c>
      <c r="Z8" s="11">
        <v>59</v>
      </c>
      <c r="AA8" s="11">
        <v>182</v>
      </c>
      <c r="AB8" s="11">
        <v>141</v>
      </c>
      <c r="AC8" s="11">
        <v>63</v>
      </c>
      <c r="AD8" s="11">
        <v>46</v>
      </c>
      <c r="AE8" s="11"/>
      <c r="AF8" s="11">
        <v>882</v>
      </c>
      <c r="AG8" s="11">
        <v>659</v>
      </c>
      <c r="AH8" s="11"/>
      <c r="AI8" s="11">
        <v>477</v>
      </c>
      <c r="AJ8" s="11">
        <v>1073</v>
      </c>
      <c r="AK8" s="11"/>
      <c r="AL8" s="11">
        <v>114</v>
      </c>
      <c r="AM8" s="11">
        <v>1436</v>
      </c>
      <c r="AN8" s="11"/>
      <c r="AO8" s="11">
        <v>324</v>
      </c>
      <c r="AP8" s="11">
        <v>1225</v>
      </c>
    </row>
    <row r="9" spans="2:42" x14ac:dyDescent="0.35">
      <c r="B9" s="18" t="s">
        <v>261</v>
      </c>
      <c r="C9" s="17">
        <v>9.3231838401283795E-2</v>
      </c>
      <c r="D9" s="17">
        <v>0.109589297172379</v>
      </c>
      <c r="E9" s="17">
        <v>7.7561762156800898E-2</v>
      </c>
      <c r="F9" s="17"/>
      <c r="G9" s="17">
        <v>1.01626387152001E-2</v>
      </c>
      <c r="H9" s="17">
        <v>4.9795829578595602E-2</v>
      </c>
      <c r="I9" s="17">
        <v>5.50425730533722E-2</v>
      </c>
      <c r="J9" s="17">
        <v>0.100122510118774</v>
      </c>
      <c r="K9" s="17">
        <v>0.119313341265344</v>
      </c>
      <c r="L9" s="17">
        <v>0.194135614470623</v>
      </c>
      <c r="M9" s="17"/>
      <c r="N9" s="17">
        <v>5.6127033775334297E-2</v>
      </c>
      <c r="O9" s="17">
        <v>9.6324297554621893E-2</v>
      </c>
      <c r="P9" s="17">
        <v>0.11987778752537299</v>
      </c>
      <c r="Q9" s="17">
        <v>0.103837801167427</v>
      </c>
      <c r="R9" s="17"/>
      <c r="S9" s="17">
        <v>0.104028331926731</v>
      </c>
      <c r="T9" s="17">
        <v>5.7105044285509603E-2</v>
      </c>
      <c r="U9" s="17">
        <v>0.13180776503484301</v>
      </c>
      <c r="V9" s="17">
        <v>6.1390627948620997E-2</v>
      </c>
      <c r="W9" s="17">
        <v>7.2281085656812905E-2</v>
      </c>
      <c r="X9" s="17">
        <v>0.1320647201862</v>
      </c>
      <c r="Y9" s="17">
        <v>8.7693252742578207E-2</v>
      </c>
      <c r="Z9" s="17">
        <v>0.17278717538531599</v>
      </c>
      <c r="AA9" s="17">
        <v>9.7241360563742205E-2</v>
      </c>
      <c r="AB9" s="17">
        <v>8.4338523558003503E-2</v>
      </c>
      <c r="AC9" s="17">
        <v>0.122711835326484</v>
      </c>
      <c r="AD9" s="17">
        <v>2.74724736718991E-2</v>
      </c>
      <c r="AE9" s="17"/>
      <c r="AF9" s="17">
        <v>8.9417133144210598E-2</v>
      </c>
      <c r="AG9" s="17">
        <v>9.9620991651383606E-2</v>
      </c>
      <c r="AH9" s="17"/>
      <c r="AI9" s="17">
        <v>8.2504952586666E-2</v>
      </c>
      <c r="AJ9" s="17">
        <v>9.8003155375885595E-2</v>
      </c>
      <c r="AK9" s="17"/>
      <c r="AL9" s="17">
        <v>9.9511269436937097E-2</v>
      </c>
      <c r="AM9" s="17">
        <v>9.2733097888754903E-2</v>
      </c>
      <c r="AN9" s="17"/>
      <c r="AO9" s="17">
        <v>0.10518428572359</v>
      </c>
      <c r="AP9" s="17">
        <v>9.0069846886615901E-2</v>
      </c>
    </row>
    <row r="10" spans="2:42" x14ac:dyDescent="0.35">
      <c r="B10" s="18" t="s">
        <v>262</v>
      </c>
      <c r="C10" s="17">
        <v>0.36614440447618501</v>
      </c>
      <c r="D10" s="17">
        <v>0.40332596709743002</v>
      </c>
      <c r="E10" s="17">
        <v>0.33146299628214099</v>
      </c>
      <c r="F10" s="17"/>
      <c r="G10" s="17">
        <v>0.249588650852023</v>
      </c>
      <c r="H10" s="17">
        <v>0.26962142286943203</v>
      </c>
      <c r="I10" s="17">
        <v>0.28018524703358599</v>
      </c>
      <c r="J10" s="17">
        <v>0.482135859888632</v>
      </c>
      <c r="K10" s="17">
        <v>0.40279423606544301</v>
      </c>
      <c r="L10" s="17">
        <v>0.48090457670116799</v>
      </c>
      <c r="M10" s="17"/>
      <c r="N10" s="17">
        <v>0.41209944567029899</v>
      </c>
      <c r="O10" s="17">
        <v>0.36539468179860402</v>
      </c>
      <c r="P10" s="17">
        <v>0.36939949339690098</v>
      </c>
      <c r="Q10" s="17">
        <v>0.313454896528851</v>
      </c>
      <c r="R10" s="17"/>
      <c r="S10" s="17">
        <v>0.361882018891928</v>
      </c>
      <c r="T10" s="17">
        <v>0.43080697289555903</v>
      </c>
      <c r="U10" s="17">
        <v>0.33525971273940403</v>
      </c>
      <c r="V10" s="17">
        <v>0.42024070430579302</v>
      </c>
      <c r="W10" s="17">
        <v>0.32316233425313501</v>
      </c>
      <c r="X10" s="17">
        <v>0.36737206487877699</v>
      </c>
      <c r="Y10" s="17">
        <v>0.447633489472543</v>
      </c>
      <c r="Z10" s="17">
        <v>0.278831488650158</v>
      </c>
      <c r="AA10" s="17">
        <v>0.32889636825539498</v>
      </c>
      <c r="AB10" s="17">
        <v>0.35050731041687799</v>
      </c>
      <c r="AC10" s="17">
        <v>0.24297102105324</v>
      </c>
      <c r="AD10" s="17">
        <v>0.34315799858901802</v>
      </c>
      <c r="AE10" s="17"/>
      <c r="AF10" s="17">
        <v>0.37032660419153801</v>
      </c>
      <c r="AG10" s="17">
        <v>0.36128516409214501</v>
      </c>
      <c r="AH10" s="17"/>
      <c r="AI10" s="17">
        <v>0.37688404724358399</v>
      </c>
      <c r="AJ10" s="17">
        <v>0.36136741321117</v>
      </c>
      <c r="AK10" s="17"/>
      <c r="AL10" s="17">
        <v>0.39444273872193703</v>
      </c>
      <c r="AM10" s="17">
        <v>0.363896824138842</v>
      </c>
      <c r="AN10" s="17"/>
      <c r="AO10" s="17">
        <v>0.37184088991390701</v>
      </c>
      <c r="AP10" s="17">
        <v>0.36463741280060702</v>
      </c>
    </row>
    <row r="11" spans="2:42" x14ac:dyDescent="0.35">
      <c r="B11" s="18" t="s">
        <v>263</v>
      </c>
      <c r="C11" s="17">
        <v>0.32974484734209297</v>
      </c>
      <c r="D11" s="17">
        <v>0.31765371325995601</v>
      </c>
      <c r="E11" s="17">
        <v>0.34013578115276799</v>
      </c>
      <c r="F11" s="17"/>
      <c r="G11" s="17">
        <v>0.431382421011267</v>
      </c>
      <c r="H11" s="17">
        <v>0.37428333397517299</v>
      </c>
      <c r="I11" s="17">
        <v>0.40995231055001002</v>
      </c>
      <c r="J11" s="17">
        <v>0.27820384619593602</v>
      </c>
      <c r="K11" s="17">
        <v>0.31373742665794302</v>
      </c>
      <c r="L11" s="17">
        <v>0.208919029719318</v>
      </c>
      <c r="M11" s="17"/>
      <c r="N11" s="17">
        <v>0.36019790922832701</v>
      </c>
      <c r="O11" s="17">
        <v>0.30557190571807402</v>
      </c>
      <c r="P11" s="17">
        <v>0.30934764096660899</v>
      </c>
      <c r="Q11" s="17">
        <v>0.34453073502783799</v>
      </c>
      <c r="R11" s="17"/>
      <c r="S11" s="17">
        <v>0.323151316394926</v>
      </c>
      <c r="T11" s="17">
        <v>0.29424700304586099</v>
      </c>
      <c r="U11" s="17">
        <v>0.36739933138688002</v>
      </c>
      <c r="V11" s="17">
        <v>0.33216725752584098</v>
      </c>
      <c r="W11" s="17">
        <v>0.35891966494939898</v>
      </c>
      <c r="X11" s="17">
        <v>0.29970135762608902</v>
      </c>
      <c r="Y11" s="17">
        <v>0.279109672153323</v>
      </c>
      <c r="Z11" s="17">
        <v>0.36055730813978998</v>
      </c>
      <c r="AA11" s="17">
        <v>0.334982758530118</v>
      </c>
      <c r="AB11" s="17">
        <v>0.35982685026094102</v>
      </c>
      <c r="AC11" s="17">
        <v>0.39521125914927402</v>
      </c>
      <c r="AD11" s="17">
        <v>0.33789988205301003</v>
      </c>
      <c r="AE11" s="17"/>
      <c r="AF11" s="17">
        <v>0.32485750003334501</v>
      </c>
      <c r="AG11" s="17">
        <v>0.3359871271689</v>
      </c>
      <c r="AH11" s="17"/>
      <c r="AI11" s="17">
        <v>0.35968142284705701</v>
      </c>
      <c r="AJ11" s="17">
        <v>0.31642906368066598</v>
      </c>
      <c r="AK11" s="17"/>
      <c r="AL11" s="17">
        <v>0.33895920865112</v>
      </c>
      <c r="AM11" s="17">
        <v>0.32901300153380297</v>
      </c>
      <c r="AN11" s="17"/>
      <c r="AO11" s="17">
        <v>0.34328120557157799</v>
      </c>
      <c r="AP11" s="17">
        <v>0.32616383596367299</v>
      </c>
    </row>
    <row r="12" spans="2:42" x14ac:dyDescent="0.35">
      <c r="B12" s="18" t="s">
        <v>264</v>
      </c>
      <c r="C12" s="17">
        <v>0.110017254510774</v>
      </c>
      <c r="D12" s="17">
        <v>8.9317186328347301E-2</v>
      </c>
      <c r="E12" s="17">
        <v>0.13123372083955301</v>
      </c>
      <c r="F12" s="17"/>
      <c r="G12" s="17">
        <v>0.17018246659278399</v>
      </c>
      <c r="H12" s="17">
        <v>0.159847964234064</v>
      </c>
      <c r="I12" s="17">
        <v>0.13904703616845601</v>
      </c>
      <c r="J12" s="17">
        <v>7.5003989828854103E-2</v>
      </c>
      <c r="K12" s="17">
        <v>9.27450614811135E-2</v>
      </c>
      <c r="L12" s="17">
        <v>4.26074423032929E-2</v>
      </c>
      <c r="M12" s="17"/>
      <c r="N12" s="17">
        <v>9.6158183532022296E-2</v>
      </c>
      <c r="O12" s="17">
        <v>0.13467754687660999</v>
      </c>
      <c r="P12" s="17">
        <v>8.9952832637940697E-2</v>
      </c>
      <c r="Q12" s="17">
        <v>0.118075981941981</v>
      </c>
      <c r="R12" s="17"/>
      <c r="S12" s="17">
        <v>9.4005539893405196E-2</v>
      </c>
      <c r="T12" s="17">
        <v>9.6462146552530895E-2</v>
      </c>
      <c r="U12" s="17">
        <v>7.8940328070298105E-2</v>
      </c>
      <c r="V12" s="17">
        <v>0.10313695725150999</v>
      </c>
      <c r="W12" s="17">
        <v>0.17829045401487301</v>
      </c>
      <c r="X12" s="17">
        <v>6.8031729379816303E-2</v>
      </c>
      <c r="Y12" s="17">
        <v>0.106902563560442</v>
      </c>
      <c r="Z12" s="17">
        <v>0.13683666727754101</v>
      </c>
      <c r="AA12" s="17">
        <v>0.15828978499007601</v>
      </c>
      <c r="AB12" s="17">
        <v>8.1190832712480607E-2</v>
      </c>
      <c r="AC12" s="17">
        <v>0.150288566092211</v>
      </c>
      <c r="AD12" s="17">
        <v>0.13383048346101201</v>
      </c>
      <c r="AE12" s="17"/>
      <c r="AF12" s="17">
        <v>0.109758344621622</v>
      </c>
      <c r="AG12" s="17">
        <v>0.110427877874139</v>
      </c>
      <c r="AH12" s="17"/>
      <c r="AI12" s="17">
        <v>8.9030321558984896E-2</v>
      </c>
      <c r="AJ12" s="17">
        <v>0.119352238696142</v>
      </c>
      <c r="AK12" s="17"/>
      <c r="AL12" s="17">
        <v>8.0834459129352595E-2</v>
      </c>
      <c r="AM12" s="17">
        <v>0.112335082709367</v>
      </c>
      <c r="AN12" s="17"/>
      <c r="AO12" s="17">
        <v>8.2539538629060202E-2</v>
      </c>
      <c r="AP12" s="17">
        <v>0.117286418901759</v>
      </c>
    </row>
    <row r="13" spans="2:42" x14ac:dyDescent="0.35">
      <c r="B13" s="18" t="s">
        <v>265</v>
      </c>
      <c r="C13" s="19">
        <v>0.10086165526966399</v>
      </c>
      <c r="D13" s="19">
        <v>8.0113836141887801E-2</v>
      </c>
      <c r="E13" s="19">
        <v>0.119605739568737</v>
      </c>
      <c r="F13" s="19"/>
      <c r="G13" s="19">
        <v>0.13868382282872599</v>
      </c>
      <c r="H13" s="19">
        <v>0.14645144934273499</v>
      </c>
      <c r="I13" s="19">
        <v>0.115772833194575</v>
      </c>
      <c r="J13" s="19">
        <v>6.4533793967803496E-2</v>
      </c>
      <c r="K13" s="19">
        <v>7.1409934530157204E-2</v>
      </c>
      <c r="L13" s="19">
        <v>7.3433336805598201E-2</v>
      </c>
      <c r="M13" s="19"/>
      <c r="N13" s="19">
        <v>7.54174277940175E-2</v>
      </c>
      <c r="O13" s="19">
        <v>9.8031568052090803E-2</v>
      </c>
      <c r="P13" s="19">
        <v>0.111422245473176</v>
      </c>
      <c r="Q13" s="19">
        <v>0.120100585333903</v>
      </c>
      <c r="R13" s="19"/>
      <c r="S13" s="19">
        <v>0.11693279289301001</v>
      </c>
      <c r="T13" s="19">
        <v>0.12137883322053999</v>
      </c>
      <c r="U13" s="19">
        <v>8.6592862768575807E-2</v>
      </c>
      <c r="V13" s="19">
        <v>8.3064452968235294E-2</v>
      </c>
      <c r="W13" s="19">
        <v>6.73464611257793E-2</v>
      </c>
      <c r="X13" s="19">
        <v>0.132830127929117</v>
      </c>
      <c r="Y13" s="19">
        <v>7.8661022071114195E-2</v>
      </c>
      <c r="Z13" s="19">
        <v>5.0987360547193897E-2</v>
      </c>
      <c r="AA13" s="19">
        <v>8.0589727660668797E-2</v>
      </c>
      <c r="AB13" s="19">
        <v>0.124136483051697</v>
      </c>
      <c r="AC13" s="19">
        <v>8.8817318378790699E-2</v>
      </c>
      <c r="AD13" s="19">
        <v>0.157639162225061</v>
      </c>
      <c r="AE13" s="19"/>
      <c r="AF13" s="19">
        <v>0.105640418009284</v>
      </c>
      <c r="AG13" s="19">
        <v>9.2678839213432701E-2</v>
      </c>
      <c r="AH13" s="19"/>
      <c r="AI13" s="19">
        <v>9.1899255763708707E-2</v>
      </c>
      <c r="AJ13" s="19">
        <v>0.10484812903613699</v>
      </c>
      <c r="AK13" s="19"/>
      <c r="AL13" s="19">
        <v>8.6252324060653696E-2</v>
      </c>
      <c r="AM13" s="19">
        <v>0.102021993729234</v>
      </c>
      <c r="AN13" s="19"/>
      <c r="AO13" s="19">
        <v>9.7154080161864595E-2</v>
      </c>
      <c r="AP13" s="19">
        <v>0.101842485447345</v>
      </c>
    </row>
    <row r="14" spans="2:42" x14ac:dyDescent="0.35">
      <c r="B14" s="16" t="s">
        <v>267</v>
      </c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1467</v>
      </c>
      <c r="D7" s="10">
        <v>721</v>
      </c>
      <c r="E7" s="10">
        <v>740</v>
      </c>
      <c r="F7" s="10"/>
      <c r="G7" s="10">
        <v>228</v>
      </c>
      <c r="H7" s="10">
        <v>212</v>
      </c>
      <c r="I7" s="10">
        <v>201</v>
      </c>
      <c r="J7" s="10">
        <v>252</v>
      </c>
      <c r="K7" s="10">
        <v>224</v>
      </c>
      <c r="L7" s="10">
        <v>350</v>
      </c>
      <c r="M7" s="10"/>
      <c r="N7" s="10">
        <v>436</v>
      </c>
      <c r="O7" s="10">
        <v>384</v>
      </c>
      <c r="P7" s="10">
        <v>266</v>
      </c>
      <c r="Q7" s="10">
        <v>376</v>
      </c>
      <c r="R7" s="10"/>
      <c r="S7" s="10">
        <v>198</v>
      </c>
      <c r="T7" s="10">
        <v>179</v>
      </c>
      <c r="U7" s="10">
        <v>114</v>
      </c>
      <c r="V7" s="10">
        <v>132</v>
      </c>
      <c r="W7" s="10">
        <v>111</v>
      </c>
      <c r="X7" s="10">
        <v>128</v>
      </c>
      <c r="Y7" s="10">
        <v>121</v>
      </c>
      <c r="Z7" s="10">
        <v>63</v>
      </c>
      <c r="AA7" s="10">
        <v>156</v>
      </c>
      <c r="AB7" s="10">
        <v>136</v>
      </c>
      <c r="AC7" s="10">
        <v>94</v>
      </c>
      <c r="AD7" s="10">
        <v>35</v>
      </c>
      <c r="AE7" s="10"/>
      <c r="AF7" s="10">
        <v>847</v>
      </c>
      <c r="AG7" s="10">
        <v>618</v>
      </c>
      <c r="AH7" s="10"/>
      <c r="AI7" s="10">
        <v>460</v>
      </c>
      <c r="AJ7" s="10">
        <v>1007</v>
      </c>
      <c r="AK7" s="10"/>
      <c r="AL7" s="10">
        <v>101</v>
      </c>
      <c r="AM7" s="10">
        <v>1366</v>
      </c>
      <c r="AN7" s="10"/>
      <c r="AO7" s="10">
        <v>320</v>
      </c>
      <c r="AP7" s="10">
        <v>1147</v>
      </c>
    </row>
    <row r="8" spans="2:42" ht="30" customHeight="1" x14ac:dyDescent="0.35">
      <c r="B8" s="11" t="s">
        <v>20</v>
      </c>
      <c r="C8" s="11">
        <v>1460</v>
      </c>
      <c r="D8" s="11">
        <v>711</v>
      </c>
      <c r="E8" s="11">
        <v>743</v>
      </c>
      <c r="F8" s="11"/>
      <c r="G8" s="11">
        <v>222</v>
      </c>
      <c r="H8" s="11">
        <v>231</v>
      </c>
      <c r="I8" s="11">
        <v>238</v>
      </c>
      <c r="J8" s="11">
        <v>254</v>
      </c>
      <c r="K8" s="11">
        <v>199</v>
      </c>
      <c r="L8" s="11">
        <v>316</v>
      </c>
      <c r="M8" s="11"/>
      <c r="N8" s="11">
        <v>404</v>
      </c>
      <c r="O8" s="11">
        <v>365</v>
      </c>
      <c r="P8" s="11">
        <v>308</v>
      </c>
      <c r="Q8" s="11">
        <v>378</v>
      </c>
      <c r="R8" s="11"/>
      <c r="S8" s="11">
        <v>211</v>
      </c>
      <c r="T8" s="11">
        <v>177</v>
      </c>
      <c r="U8" s="11">
        <v>121</v>
      </c>
      <c r="V8" s="11">
        <v>126</v>
      </c>
      <c r="W8" s="11">
        <v>105</v>
      </c>
      <c r="X8" s="11">
        <v>134</v>
      </c>
      <c r="Y8" s="11">
        <v>116</v>
      </c>
      <c r="Z8" s="11">
        <v>61</v>
      </c>
      <c r="AA8" s="11">
        <v>149</v>
      </c>
      <c r="AB8" s="11">
        <v>130</v>
      </c>
      <c r="AC8" s="11">
        <v>87</v>
      </c>
      <c r="AD8" s="11">
        <v>44</v>
      </c>
      <c r="AE8" s="11"/>
      <c r="AF8" s="11">
        <v>840</v>
      </c>
      <c r="AG8" s="11">
        <v>618</v>
      </c>
      <c r="AH8" s="11"/>
      <c r="AI8" s="11">
        <v>458</v>
      </c>
      <c r="AJ8" s="11">
        <v>1002</v>
      </c>
      <c r="AK8" s="11"/>
      <c r="AL8" s="11">
        <v>99</v>
      </c>
      <c r="AM8" s="11">
        <v>1362</v>
      </c>
      <c r="AN8" s="11"/>
      <c r="AO8" s="11">
        <v>320</v>
      </c>
      <c r="AP8" s="11">
        <v>1140</v>
      </c>
    </row>
    <row r="9" spans="2:42" x14ac:dyDescent="0.35">
      <c r="B9" s="18" t="s">
        <v>261</v>
      </c>
      <c r="C9" s="17">
        <v>6.4663550175265594E-2</v>
      </c>
      <c r="D9" s="17">
        <v>8.3684313179185996E-2</v>
      </c>
      <c r="E9" s="17">
        <v>4.6986681524989103E-2</v>
      </c>
      <c r="F9" s="17"/>
      <c r="G9" s="17">
        <v>4.6949340695629803E-2</v>
      </c>
      <c r="H9" s="17">
        <v>4.8686935009467899E-2</v>
      </c>
      <c r="I9" s="17">
        <v>4.6108273049828397E-2</v>
      </c>
      <c r="J9" s="17">
        <v>5.0129672322878897E-2</v>
      </c>
      <c r="K9" s="17">
        <v>6.6089929469384301E-2</v>
      </c>
      <c r="L9" s="17">
        <v>0.11357886260133999</v>
      </c>
      <c r="M9" s="17"/>
      <c r="N9" s="17">
        <v>7.6534866645733501E-2</v>
      </c>
      <c r="O9" s="17">
        <v>7.1839197834821997E-2</v>
      </c>
      <c r="P9" s="17">
        <v>4.3564420391166599E-2</v>
      </c>
      <c r="Q9" s="17">
        <v>6.0411838485424599E-2</v>
      </c>
      <c r="R9" s="17"/>
      <c r="S9" s="17">
        <v>7.4829792408314E-2</v>
      </c>
      <c r="T9" s="17">
        <v>4.7707224693225102E-2</v>
      </c>
      <c r="U9" s="17">
        <v>3.2981474568976397E-2</v>
      </c>
      <c r="V9" s="17">
        <v>9.19627391894281E-2</v>
      </c>
      <c r="W9" s="17">
        <v>3.3225658273864402E-2</v>
      </c>
      <c r="X9" s="17">
        <v>6.1940500942209202E-2</v>
      </c>
      <c r="Y9" s="17">
        <v>0.113577887225407</v>
      </c>
      <c r="Z9" s="17">
        <v>5.8072530690992101E-2</v>
      </c>
      <c r="AA9" s="17">
        <v>0.10233973985949001</v>
      </c>
      <c r="AB9" s="17">
        <v>4.9173298902084599E-2</v>
      </c>
      <c r="AC9" s="17">
        <v>3.4837114084722301E-2</v>
      </c>
      <c r="AD9" s="17">
        <v>3.3834134003139602E-2</v>
      </c>
      <c r="AE9" s="17"/>
      <c r="AF9" s="17">
        <v>5.9068438278197299E-2</v>
      </c>
      <c r="AG9" s="17">
        <v>7.2503718296317701E-2</v>
      </c>
      <c r="AH9" s="17"/>
      <c r="AI9" s="17">
        <v>4.0285613805539001E-2</v>
      </c>
      <c r="AJ9" s="17">
        <v>7.58017792918525E-2</v>
      </c>
      <c r="AK9" s="17"/>
      <c r="AL9" s="17">
        <v>3.04235197993456E-2</v>
      </c>
      <c r="AM9" s="17">
        <v>6.7140218941952406E-2</v>
      </c>
      <c r="AN9" s="17"/>
      <c r="AO9" s="17">
        <v>3.6477654983073503E-2</v>
      </c>
      <c r="AP9" s="17">
        <v>7.2586375344907694E-2</v>
      </c>
    </row>
    <row r="10" spans="2:42" x14ac:dyDescent="0.35">
      <c r="B10" s="18" t="s">
        <v>262</v>
      </c>
      <c r="C10" s="17">
        <v>0.39133412480845498</v>
      </c>
      <c r="D10" s="17">
        <v>0.414695839099949</v>
      </c>
      <c r="E10" s="17">
        <v>0.36792253210949499</v>
      </c>
      <c r="F10" s="17"/>
      <c r="G10" s="17">
        <v>0.26580744622172298</v>
      </c>
      <c r="H10" s="17">
        <v>0.25266343670472702</v>
      </c>
      <c r="I10" s="17">
        <v>0.34205459930294102</v>
      </c>
      <c r="J10" s="17">
        <v>0.39830354029516202</v>
      </c>
      <c r="K10" s="17">
        <v>0.48696786459118901</v>
      </c>
      <c r="L10" s="17">
        <v>0.55216607691905695</v>
      </c>
      <c r="M10" s="17"/>
      <c r="N10" s="17">
        <v>0.40509831872811197</v>
      </c>
      <c r="O10" s="17">
        <v>0.36251396870486902</v>
      </c>
      <c r="P10" s="17">
        <v>0.43278464723736298</v>
      </c>
      <c r="Q10" s="17">
        <v>0.37061293207274898</v>
      </c>
      <c r="R10" s="17"/>
      <c r="S10" s="17">
        <v>0.402189179711892</v>
      </c>
      <c r="T10" s="17">
        <v>0.44641952120730199</v>
      </c>
      <c r="U10" s="17">
        <v>0.39200702619497602</v>
      </c>
      <c r="V10" s="17">
        <v>0.38349006714707301</v>
      </c>
      <c r="W10" s="17">
        <v>0.36235507707284798</v>
      </c>
      <c r="X10" s="17">
        <v>0.33403605215957</v>
      </c>
      <c r="Y10" s="17">
        <v>0.364064158777751</v>
      </c>
      <c r="Z10" s="17">
        <v>0.362260234899897</v>
      </c>
      <c r="AA10" s="17">
        <v>0.33820380819977303</v>
      </c>
      <c r="AB10" s="17">
        <v>0.40298569077410801</v>
      </c>
      <c r="AC10" s="17">
        <v>0.44182629362868497</v>
      </c>
      <c r="AD10" s="17">
        <v>0.539346215600643</v>
      </c>
      <c r="AE10" s="17"/>
      <c r="AF10" s="17">
        <v>0.40389569431420502</v>
      </c>
      <c r="AG10" s="17">
        <v>0.37567976538150999</v>
      </c>
      <c r="AH10" s="17"/>
      <c r="AI10" s="17">
        <v>0.39498576079011399</v>
      </c>
      <c r="AJ10" s="17">
        <v>0.38966569981967702</v>
      </c>
      <c r="AK10" s="17"/>
      <c r="AL10" s="17">
        <v>0.35035993530986398</v>
      </c>
      <c r="AM10" s="17">
        <v>0.39429789248790298</v>
      </c>
      <c r="AN10" s="17"/>
      <c r="AO10" s="17">
        <v>0.35737902328508298</v>
      </c>
      <c r="AP10" s="17">
        <v>0.40087862680680397</v>
      </c>
    </row>
    <row r="11" spans="2:42" x14ac:dyDescent="0.35">
      <c r="B11" s="18" t="s">
        <v>263</v>
      </c>
      <c r="C11" s="17">
        <v>0.33034138766912302</v>
      </c>
      <c r="D11" s="17">
        <v>0.312460427915353</v>
      </c>
      <c r="E11" s="17">
        <v>0.34767972867569602</v>
      </c>
      <c r="F11" s="17"/>
      <c r="G11" s="17">
        <v>0.364960009649058</v>
      </c>
      <c r="H11" s="17">
        <v>0.34912427459728501</v>
      </c>
      <c r="I11" s="17">
        <v>0.43483400385998799</v>
      </c>
      <c r="J11" s="17">
        <v>0.33995414256093698</v>
      </c>
      <c r="K11" s="17">
        <v>0.29833496921049202</v>
      </c>
      <c r="L11" s="17">
        <v>0.22586107823012799</v>
      </c>
      <c r="M11" s="17"/>
      <c r="N11" s="17">
        <v>0.31672071536570401</v>
      </c>
      <c r="O11" s="17">
        <v>0.34073566433006902</v>
      </c>
      <c r="P11" s="17">
        <v>0.32473806855554999</v>
      </c>
      <c r="Q11" s="17">
        <v>0.33850839556359402</v>
      </c>
      <c r="R11" s="17"/>
      <c r="S11" s="17">
        <v>0.30617771066442001</v>
      </c>
      <c r="T11" s="17">
        <v>0.32227436832073503</v>
      </c>
      <c r="U11" s="17">
        <v>0.42853801653614898</v>
      </c>
      <c r="V11" s="17">
        <v>0.33865682177983097</v>
      </c>
      <c r="W11" s="17">
        <v>0.35079416743987601</v>
      </c>
      <c r="X11" s="17">
        <v>0.33754015749792698</v>
      </c>
      <c r="Y11" s="17">
        <v>0.31761114451524503</v>
      </c>
      <c r="Z11" s="17">
        <v>0.36392065173235899</v>
      </c>
      <c r="AA11" s="17">
        <v>0.35016524442542302</v>
      </c>
      <c r="AB11" s="17">
        <v>0.30835167318103002</v>
      </c>
      <c r="AC11" s="17">
        <v>0.26534109643666298</v>
      </c>
      <c r="AD11" s="17">
        <v>0.228943127346458</v>
      </c>
      <c r="AE11" s="17"/>
      <c r="AF11" s="17">
        <v>0.33501874319636299</v>
      </c>
      <c r="AG11" s="17">
        <v>0.32155253956493102</v>
      </c>
      <c r="AH11" s="17"/>
      <c r="AI11" s="17">
        <v>0.35546533413305098</v>
      </c>
      <c r="AJ11" s="17">
        <v>0.31886230807091698</v>
      </c>
      <c r="AK11" s="17"/>
      <c r="AL11" s="17">
        <v>0.33540871254580601</v>
      </c>
      <c r="AM11" s="17">
        <v>0.32997485513060199</v>
      </c>
      <c r="AN11" s="17"/>
      <c r="AO11" s="17">
        <v>0.37840090817729399</v>
      </c>
      <c r="AP11" s="17">
        <v>0.31683224857218401</v>
      </c>
    </row>
    <row r="12" spans="2:42" x14ac:dyDescent="0.35">
      <c r="B12" s="18" t="s">
        <v>264</v>
      </c>
      <c r="C12" s="17">
        <v>0.10772893939209501</v>
      </c>
      <c r="D12" s="17">
        <v>9.2421003250568803E-2</v>
      </c>
      <c r="E12" s="17">
        <v>0.12177398381433099</v>
      </c>
      <c r="F12" s="17"/>
      <c r="G12" s="17">
        <v>0.183886210753121</v>
      </c>
      <c r="H12" s="17">
        <v>0.18419464140598699</v>
      </c>
      <c r="I12" s="17">
        <v>8.4915549256900605E-2</v>
      </c>
      <c r="J12" s="17">
        <v>9.5492498320664296E-2</v>
      </c>
      <c r="K12" s="17">
        <v>6.2897949388489902E-2</v>
      </c>
      <c r="L12" s="17">
        <v>5.3645183730218197E-2</v>
      </c>
      <c r="M12" s="17"/>
      <c r="N12" s="17">
        <v>0.12463327206177401</v>
      </c>
      <c r="O12" s="17">
        <v>0.128625328015087</v>
      </c>
      <c r="P12" s="17">
        <v>9.12858012448967E-2</v>
      </c>
      <c r="Q12" s="17">
        <v>8.4288769804879995E-2</v>
      </c>
      <c r="R12" s="17"/>
      <c r="S12" s="17">
        <v>0.111940702004697</v>
      </c>
      <c r="T12" s="17">
        <v>6.8831441486832304E-2</v>
      </c>
      <c r="U12" s="17">
        <v>8.5746664809672399E-2</v>
      </c>
      <c r="V12" s="17">
        <v>9.8271200044519405E-2</v>
      </c>
      <c r="W12" s="17">
        <v>0.12914870146638099</v>
      </c>
      <c r="X12" s="17">
        <v>9.9744212828710002E-2</v>
      </c>
      <c r="Y12" s="17">
        <v>0.115420485258489</v>
      </c>
      <c r="Z12" s="17">
        <v>0.111372863640864</v>
      </c>
      <c r="AA12" s="17">
        <v>0.118653603294853</v>
      </c>
      <c r="AB12" s="17">
        <v>0.14259637872997599</v>
      </c>
      <c r="AC12" s="17">
        <v>0.11957811155119499</v>
      </c>
      <c r="AD12" s="17">
        <v>0.115267886284496</v>
      </c>
      <c r="AE12" s="17"/>
      <c r="AF12" s="17">
        <v>0.103849754731049</v>
      </c>
      <c r="AG12" s="17">
        <v>0.113392979404664</v>
      </c>
      <c r="AH12" s="17"/>
      <c r="AI12" s="17">
        <v>0.112865032614673</v>
      </c>
      <c r="AJ12" s="17">
        <v>0.105382268935269</v>
      </c>
      <c r="AK12" s="17"/>
      <c r="AL12" s="17">
        <v>0.177107797075577</v>
      </c>
      <c r="AM12" s="17">
        <v>0.102710589583214</v>
      </c>
      <c r="AN12" s="17"/>
      <c r="AO12" s="17">
        <v>0.11474097594518801</v>
      </c>
      <c r="AP12" s="17">
        <v>0.105757913128268</v>
      </c>
    </row>
    <row r="13" spans="2:42" x14ac:dyDescent="0.35">
      <c r="B13" s="18" t="s">
        <v>265</v>
      </c>
      <c r="C13" s="19">
        <v>0.10593199795506</v>
      </c>
      <c r="D13" s="19">
        <v>9.6738416554943807E-2</v>
      </c>
      <c r="E13" s="19">
        <v>0.11563707387548899</v>
      </c>
      <c r="F13" s="19"/>
      <c r="G13" s="19">
        <v>0.13839699268046801</v>
      </c>
      <c r="H13" s="19">
        <v>0.16533071228253199</v>
      </c>
      <c r="I13" s="19">
        <v>9.2087574530342498E-2</v>
      </c>
      <c r="J13" s="19">
        <v>0.116120146500358</v>
      </c>
      <c r="K13" s="19">
        <v>8.5709287340445001E-2</v>
      </c>
      <c r="L13" s="19">
        <v>5.4748798519257097E-2</v>
      </c>
      <c r="M13" s="19"/>
      <c r="N13" s="19">
        <v>7.7012827198676304E-2</v>
      </c>
      <c r="O13" s="19">
        <v>9.6285841115153495E-2</v>
      </c>
      <c r="P13" s="19">
        <v>0.107627062571023</v>
      </c>
      <c r="Q13" s="19">
        <v>0.14617806407335199</v>
      </c>
      <c r="R13" s="19"/>
      <c r="S13" s="19">
        <v>0.104862615210676</v>
      </c>
      <c r="T13" s="19">
        <v>0.114767444291906</v>
      </c>
      <c r="U13" s="19">
        <v>6.0726817890226201E-2</v>
      </c>
      <c r="V13" s="19">
        <v>8.7619171839148594E-2</v>
      </c>
      <c r="W13" s="19">
        <v>0.124476395747031</v>
      </c>
      <c r="X13" s="19">
        <v>0.16673907657158299</v>
      </c>
      <c r="Y13" s="19">
        <v>8.9326324223108294E-2</v>
      </c>
      <c r="Z13" s="19">
        <v>0.104373719035888</v>
      </c>
      <c r="AA13" s="19">
        <v>9.0637604220461604E-2</v>
      </c>
      <c r="AB13" s="19">
        <v>9.6892958412801003E-2</v>
      </c>
      <c r="AC13" s="19">
        <v>0.13841738429873399</v>
      </c>
      <c r="AD13" s="19">
        <v>8.2608636765263796E-2</v>
      </c>
      <c r="AE13" s="19"/>
      <c r="AF13" s="19">
        <v>9.8167369480186895E-2</v>
      </c>
      <c r="AG13" s="19">
        <v>0.116870997352578</v>
      </c>
      <c r="AH13" s="19"/>
      <c r="AI13" s="19">
        <v>9.6398258656622896E-2</v>
      </c>
      <c r="AJ13" s="19">
        <v>0.110287943882283</v>
      </c>
      <c r="AK13" s="19"/>
      <c r="AL13" s="19">
        <v>0.106700035269407</v>
      </c>
      <c r="AM13" s="19">
        <v>0.105876443856328</v>
      </c>
      <c r="AN13" s="19"/>
      <c r="AO13" s="19">
        <v>0.113001437609362</v>
      </c>
      <c r="AP13" s="19">
        <v>0.10394483614783501</v>
      </c>
    </row>
    <row r="14" spans="2:42" x14ac:dyDescent="0.35">
      <c r="B14" s="16" t="s">
        <v>267</v>
      </c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P25"/>
  <sheetViews>
    <sheetView showGridLines="0" topLeftCell="A11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269</v>
      </c>
      <c r="C9" s="17">
        <v>0.47712953112333201</v>
      </c>
      <c r="D9" s="17">
        <v>0.47372547175316698</v>
      </c>
      <c r="E9" s="17">
        <v>0.47947990254288902</v>
      </c>
      <c r="F9" s="17"/>
      <c r="G9" s="17">
        <v>0.37690151675445999</v>
      </c>
      <c r="H9" s="17">
        <v>0.40503246752947603</v>
      </c>
      <c r="I9" s="17">
        <v>0.47059550708525</v>
      </c>
      <c r="J9" s="17">
        <v>0.47013017684522401</v>
      </c>
      <c r="K9" s="17">
        <v>0.59793170522733796</v>
      </c>
      <c r="L9" s="17">
        <v>0.53307849913679595</v>
      </c>
      <c r="M9" s="17"/>
      <c r="N9" s="17">
        <v>0.45101572396225498</v>
      </c>
      <c r="O9" s="17">
        <v>0.46609947292887899</v>
      </c>
      <c r="P9" s="17">
        <v>0.49201182757690498</v>
      </c>
      <c r="Q9" s="17">
        <v>0.50337265830177402</v>
      </c>
      <c r="R9" s="17"/>
      <c r="S9" s="17">
        <v>0.42940917328107098</v>
      </c>
      <c r="T9" s="17">
        <v>0.47844021377984097</v>
      </c>
      <c r="U9" s="17">
        <v>0.50419557854764196</v>
      </c>
      <c r="V9" s="17">
        <v>0.42762134952754399</v>
      </c>
      <c r="W9" s="17">
        <v>0.46039301684609002</v>
      </c>
      <c r="X9" s="17">
        <v>0.403389084029314</v>
      </c>
      <c r="Y9" s="17">
        <v>0.485006216113616</v>
      </c>
      <c r="Z9" s="17">
        <v>0.437064385852523</v>
      </c>
      <c r="AA9" s="17">
        <v>0.51335434351892995</v>
      </c>
      <c r="AB9" s="17">
        <v>0.56488618330398399</v>
      </c>
      <c r="AC9" s="17">
        <v>0.60396374101074901</v>
      </c>
      <c r="AD9" s="17">
        <v>0.45601680620989499</v>
      </c>
      <c r="AE9" s="17"/>
      <c r="AF9" s="17">
        <v>0.49503282841257301</v>
      </c>
      <c r="AG9" s="17">
        <v>0.45484646552666402</v>
      </c>
      <c r="AH9" s="17"/>
      <c r="AI9" s="17">
        <v>0.50384778957655496</v>
      </c>
      <c r="AJ9" s="17">
        <v>0.46508408582812799</v>
      </c>
      <c r="AK9" s="17"/>
      <c r="AL9" s="17">
        <v>0.55432907005394105</v>
      </c>
      <c r="AM9" s="17">
        <v>0.47126271187733598</v>
      </c>
      <c r="AN9" s="17"/>
      <c r="AO9" s="17">
        <v>0.48756326829468399</v>
      </c>
      <c r="AP9" s="17">
        <v>0.47428508371389999</v>
      </c>
    </row>
    <row r="10" spans="2:42" ht="29" x14ac:dyDescent="0.35">
      <c r="B10" s="18" t="s">
        <v>270</v>
      </c>
      <c r="C10" s="17">
        <v>0.337441500186069</v>
      </c>
      <c r="D10" s="17">
        <v>0.35076280884147898</v>
      </c>
      <c r="E10" s="17">
        <v>0.32483011366277398</v>
      </c>
      <c r="F10" s="17"/>
      <c r="G10" s="17">
        <v>0.28158760474775901</v>
      </c>
      <c r="H10" s="17">
        <v>0.22335471589400899</v>
      </c>
      <c r="I10" s="17">
        <v>0.24513557535025801</v>
      </c>
      <c r="J10" s="17">
        <v>0.34165679393724102</v>
      </c>
      <c r="K10" s="17">
        <v>0.37929183678196299</v>
      </c>
      <c r="L10" s="17">
        <v>0.51173982880392099</v>
      </c>
      <c r="M10" s="17"/>
      <c r="N10" s="17">
        <v>0.29646486812575901</v>
      </c>
      <c r="O10" s="17">
        <v>0.35054103662168001</v>
      </c>
      <c r="P10" s="17">
        <v>0.33285279549986002</v>
      </c>
      <c r="Q10" s="17">
        <v>0.37284795745576899</v>
      </c>
      <c r="R10" s="17"/>
      <c r="S10" s="17">
        <v>0.30681736081427402</v>
      </c>
      <c r="T10" s="17">
        <v>0.34795970442462498</v>
      </c>
      <c r="U10" s="17">
        <v>0.35686107320812499</v>
      </c>
      <c r="V10" s="17">
        <v>0.362142356642839</v>
      </c>
      <c r="W10" s="17">
        <v>0.39348390808051098</v>
      </c>
      <c r="X10" s="17">
        <v>0.318154352201307</v>
      </c>
      <c r="Y10" s="17">
        <v>0.33969647232669098</v>
      </c>
      <c r="Z10" s="17">
        <v>0.38626107752639499</v>
      </c>
      <c r="AA10" s="17">
        <v>0.328801847026367</v>
      </c>
      <c r="AB10" s="17">
        <v>0.31002922941086802</v>
      </c>
      <c r="AC10" s="17">
        <v>0.31328937558361702</v>
      </c>
      <c r="AD10" s="17">
        <v>0.31875559675948001</v>
      </c>
      <c r="AE10" s="17"/>
      <c r="AF10" s="17">
        <v>0.34044169522289902</v>
      </c>
      <c r="AG10" s="17">
        <v>0.33346362925843298</v>
      </c>
      <c r="AH10" s="17"/>
      <c r="AI10" s="17">
        <v>0.34295605130700701</v>
      </c>
      <c r="AJ10" s="17">
        <v>0.33495536419890698</v>
      </c>
      <c r="AK10" s="17"/>
      <c r="AL10" s="17">
        <v>0.351891529565247</v>
      </c>
      <c r="AM10" s="17">
        <v>0.336343362662953</v>
      </c>
      <c r="AN10" s="17"/>
      <c r="AO10" s="17">
        <v>0.35228648754395703</v>
      </c>
      <c r="AP10" s="17">
        <v>0.33339445691291397</v>
      </c>
    </row>
    <row r="11" spans="2:42" ht="29" x14ac:dyDescent="0.35">
      <c r="B11" s="18" t="s">
        <v>271</v>
      </c>
      <c r="C11" s="17">
        <v>0.32497663755318801</v>
      </c>
      <c r="D11" s="17">
        <v>0.29104483502001499</v>
      </c>
      <c r="E11" s="17">
        <v>0.35779474846324799</v>
      </c>
      <c r="F11" s="17"/>
      <c r="G11" s="17">
        <v>0.40027054888521202</v>
      </c>
      <c r="H11" s="17">
        <v>0.38606501806857701</v>
      </c>
      <c r="I11" s="17">
        <v>0.37512405423343598</v>
      </c>
      <c r="J11" s="17">
        <v>0.31994728971859498</v>
      </c>
      <c r="K11" s="17">
        <v>0.246238082170053</v>
      </c>
      <c r="L11" s="17">
        <v>0.240741089346073</v>
      </c>
      <c r="M11" s="17"/>
      <c r="N11" s="17">
        <v>0.377950022991488</v>
      </c>
      <c r="O11" s="17">
        <v>0.34211908451246598</v>
      </c>
      <c r="P11" s="17">
        <v>0.30044389032146501</v>
      </c>
      <c r="Q11" s="17">
        <v>0.274368527645239</v>
      </c>
      <c r="R11" s="17"/>
      <c r="S11" s="17">
        <v>0.33293764704728701</v>
      </c>
      <c r="T11" s="17">
        <v>0.30164213768319997</v>
      </c>
      <c r="U11" s="17">
        <v>0.27848348771519199</v>
      </c>
      <c r="V11" s="17">
        <v>0.30048994411348801</v>
      </c>
      <c r="W11" s="17">
        <v>0.34443415057102</v>
      </c>
      <c r="X11" s="17">
        <v>0.307762776298524</v>
      </c>
      <c r="Y11" s="17">
        <v>0.31708147704179201</v>
      </c>
      <c r="Z11" s="17">
        <v>0.42991902966706202</v>
      </c>
      <c r="AA11" s="17">
        <v>0.35434368665152099</v>
      </c>
      <c r="AB11" s="17">
        <v>0.31778171942188099</v>
      </c>
      <c r="AC11" s="17">
        <v>0.32083072626910297</v>
      </c>
      <c r="AD11" s="17">
        <v>0.39534525517690999</v>
      </c>
      <c r="AE11" s="17"/>
      <c r="AF11" s="17">
        <v>0.33607595030572202</v>
      </c>
      <c r="AG11" s="17">
        <v>0.31108849281896001</v>
      </c>
      <c r="AH11" s="17"/>
      <c r="AI11" s="17">
        <v>0.33663534023774899</v>
      </c>
      <c r="AJ11" s="17">
        <v>0.31972052156622</v>
      </c>
      <c r="AK11" s="17"/>
      <c r="AL11" s="17">
        <v>0.30364948846780698</v>
      </c>
      <c r="AM11" s="17">
        <v>0.326597405377058</v>
      </c>
      <c r="AN11" s="17"/>
      <c r="AO11" s="17">
        <v>0.34240074902395101</v>
      </c>
      <c r="AP11" s="17">
        <v>0.32022647297450302</v>
      </c>
    </row>
    <row r="12" spans="2:42" ht="43.5" x14ac:dyDescent="0.35">
      <c r="B12" s="18" t="s">
        <v>272</v>
      </c>
      <c r="C12" s="17">
        <v>0.213236963730419</v>
      </c>
      <c r="D12" s="17">
        <v>0.19935366942825899</v>
      </c>
      <c r="E12" s="17">
        <v>0.226212736821857</v>
      </c>
      <c r="F12" s="17"/>
      <c r="G12" s="17">
        <v>0.28675372927625198</v>
      </c>
      <c r="H12" s="17">
        <v>0.260970844107626</v>
      </c>
      <c r="I12" s="17">
        <v>0.21981979911534599</v>
      </c>
      <c r="J12" s="17">
        <v>0.20680883444172701</v>
      </c>
      <c r="K12" s="17">
        <v>0.19602563624932401</v>
      </c>
      <c r="L12" s="17">
        <v>0.13643598191807799</v>
      </c>
      <c r="M12" s="17"/>
      <c r="N12" s="17">
        <v>0.245500070627369</v>
      </c>
      <c r="O12" s="17">
        <v>0.203290073296618</v>
      </c>
      <c r="P12" s="17">
        <v>0.207796510378573</v>
      </c>
      <c r="Q12" s="17">
        <v>0.193757459606274</v>
      </c>
      <c r="R12" s="17"/>
      <c r="S12" s="17">
        <v>0.20057320030782799</v>
      </c>
      <c r="T12" s="17">
        <v>0.24210672948624401</v>
      </c>
      <c r="U12" s="17">
        <v>0.20461415041350101</v>
      </c>
      <c r="V12" s="17">
        <v>0.19721490437402001</v>
      </c>
      <c r="W12" s="17">
        <v>0.26402726823343797</v>
      </c>
      <c r="X12" s="17">
        <v>0.201467817962943</v>
      </c>
      <c r="Y12" s="17">
        <v>0.187560820054751</v>
      </c>
      <c r="Z12" s="17">
        <v>0.26620791747007999</v>
      </c>
      <c r="AA12" s="17">
        <v>0.212766177862417</v>
      </c>
      <c r="AB12" s="17">
        <v>0.232308147999957</v>
      </c>
      <c r="AC12" s="17">
        <v>0.15221867308266299</v>
      </c>
      <c r="AD12" s="17">
        <v>0.17888348912129001</v>
      </c>
      <c r="AE12" s="17"/>
      <c r="AF12" s="17">
        <v>0.204356418548713</v>
      </c>
      <c r="AG12" s="17">
        <v>0.22550433920792401</v>
      </c>
      <c r="AH12" s="17"/>
      <c r="AI12" s="17">
        <v>0.22656212326046099</v>
      </c>
      <c r="AJ12" s="17">
        <v>0.20722955570829901</v>
      </c>
      <c r="AK12" s="17"/>
      <c r="AL12" s="17">
        <v>0.21166242081173101</v>
      </c>
      <c r="AM12" s="17">
        <v>0.213356621941167</v>
      </c>
      <c r="AN12" s="17"/>
      <c r="AO12" s="17">
        <v>0.192335764608941</v>
      </c>
      <c r="AP12" s="17">
        <v>0.218935052604878</v>
      </c>
    </row>
    <row r="13" spans="2:42" ht="29" x14ac:dyDescent="0.35">
      <c r="B13" s="18" t="s">
        <v>273</v>
      </c>
      <c r="C13" s="17">
        <v>0.20559540503215101</v>
      </c>
      <c r="D13" s="17">
        <v>0.206775577348812</v>
      </c>
      <c r="E13" s="17">
        <v>0.20248196495590701</v>
      </c>
      <c r="F13" s="17"/>
      <c r="G13" s="17">
        <v>0.29394905860902099</v>
      </c>
      <c r="H13" s="17">
        <v>0.22138492123697601</v>
      </c>
      <c r="I13" s="17">
        <v>0.22095293354344001</v>
      </c>
      <c r="J13" s="17">
        <v>0.198674134945588</v>
      </c>
      <c r="K13" s="17">
        <v>0.168938081521216</v>
      </c>
      <c r="L13" s="17">
        <v>0.15128275333024299</v>
      </c>
      <c r="M13" s="17"/>
      <c r="N13" s="17">
        <v>0.180413305291106</v>
      </c>
      <c r="O13" s="17">
        <v>0.215419131151976</v>
      </c>
      <c r="P13" s="17">
        <v>0.20921702496133501</v>
      </c>
      <c r="Q13" s="17">
        <v>0.218226738503187</v>
      </c>
      <c r="R13" s="17"/>
      <c r="S13" s="17">
        <v>0.16182652039710699</v>
      </c>
      <c r="T13" s="17">
        <v>0.20555478753359199</v>
      </c>
      <c r="U13" s="17">
        <v>0.23753856505117399</v>
      </c>
      <c r="V13" s="17">
        <v>0.209168221391313</v>
      </c>
      <c r="W13" s="17">
        <v>0.22196390710587</v>
      </c>
      <c r="X13" s="17">
        <v>0.21254446739102201</v>
      </c>
      <c r="Y13" s="17">
        <v>0.209301469987942</v>
      </c>
      <c r="Z13" s="17">
        <v>0.168438651188204</v>
      </c>
      <c r="AA13" s="17">
        <v>0.194983263029056</v>
      </c>
      <c r="AB13" s="17">
        <v>0.17526284598585101</v>
      </c>
      <c r="AC13" s="17">
        <v>0.294183344918378</v>
      </c>
      <c r="AD13" s="17">
        <v>0.27726237987873797</v>
      </c>
      <c r="AE13" s="17"/>
      <c r="AF13" s="17">
        <v>0.177055306245163</v>
      </c>
      <c r="AG13" s="17">
        <v>0.245937369629467</v>
      </c>
      <c r="AH13" s="17"/>
      <c r="AI13" s="17">
        <v>0.17628071325040501</v>
      </c>
      <c r="AJ13" s="17">
        <v>0.21881140549943301</v>
      </c>
      <c r="AK13" s="17"/>
      <c r="AL13" s="17">
        <v>0.175225837306105</v>
      </c>
      <c r="AM13" s="17">
        <v>0.20790335617921499</v>
      </c>
      <c r="AN13" s="17"/>
      <c r="AO13" s="17">
        <v>0.19474236834282099</v>
      </c>
      <c r="AP13" s="17">
        <v>0.208554161955815</v>
      </c>
    </row>
    <row r="14" spans="2:42" ht="43.5" x14ac:dyDescent="0.35">
      <c r="B14" s="18" t="s">
        <v>274</v>
      </c>
      <c r="C14" s="17">
        <v>0.19809009670133201</v>
      </c>
      <c r="D14" s="17">
        <v>0.17889139627978401</v>
      </c>
      <c r="E14" s="17">
        <v>0.21764327572268999</v>
      </c>
      <c r="F14" s="17"/>
      <c r="G14" s="17">
        <v>0.14417363611588599</v>
      </c>
      <c r="H14" s="17">
        <v>0.213210615319088</v>
      </c>
      <c r="I14" s="17">
        <v>0.245978817097249</v>
      </c>
      <c r="J14" s="17">
        <v>0.183577725618668</v>
      </c>
      <c r="K14" s="17">
        <v>0.20650287518048399</v>
      </c>
      <c r="L14" s="17">
        <v>0.188954053616291</v>
      </c>
      <c r="M14" s="17"/>
      <c r="N14" s="17">
        <v>0.20865108496336399</v>
      </c>
      <c r="O14" s="17">
        <v>0.207375490859323</v>
      </c>
      <c r="P14" s="17">
        <v>0.18000432387552301</v>
      </c>
      <c r="Q14" s="17">
        <v>0.19295618713980101</v>
      </c>
      <c r="R14" s="17"/>
      <c r="S14" s="17">
        <v>0.21057389905486801</v>
      </c>
      <c r="T14" s="17">
        <v>0.17890615936425699</v>
      </c>
      <c r="U14" s="17">
        <v>0.17383340431028199</v>
      </c>
      <c r="V14" s="17">
        <v>0.205490573965705</v>
      </c>
      <c r="W14" s="17">
        <v>0.184486926873587</v>
      </c>
      <c r="X14" s="17">
        <v>0.19616326205020501</v>
      </c>
      <c r="Y14" s="17">
        <v>0.221310398427608</v>
      </c>
      <c r="Z14" s="17">
        <v>0.21801756457567301</v>
      </c>
      <c r="AA14" s="17">
        <v>0.19110897632725601</v>
      </c>
      <c r="AB14" s="17">
        <v>0.209667953009923</v>
      </c>
      <c r="AC14" s="17">
        <v>0.21723818363953001</v>
      </c>
      <c r="AD14" s="17">
        <v>0.173551199562472</v>
      </c>
      <c r="AE14" s="17"/>
      <c r="AF14" s="17">
        <v>0.22280417263997701</v>
      </c>
      <c r="AG14" s="17">
        <v>0.16544971332743799</v>
      </c>
      <c r="AH14" s="17"/>
      <c r="AI14" s="17">
        <v>0.23234938454833101</v>
      </c>
      <c r="AJ14" s="17">
        <v>0.18264491421175699</v>
      </c>
      <c r="AK14" s="17"/>
      <c r="AL14" s="17">
        <v>0.20269098318304901</v>
      </c>
      <c r="AM14" s="17">
        <v>0.19774044993227799</v>
      </c>
      <c r="AN14" s="17"/>
      <c r="AO14" s="17">
        <v>0.22796668000204701</v>
      </c>
      <c r="AP14" s="17">
        <v>0.18994513688715101</v>
      </c>
    </row>
    <row r="15" spans="2:42" ht="29" x14ac:dyDescent="0.35">
      <c r="B15" s="18" t="s">
        <v>275</v>
      </c>
      <c r="C15" s="17">
        <v>0.18351817232838599</v>
      </c>
      <c r="D15" s="17">
        <v>0.17134959792763599</v>
      </c>
      <c r="E15" s="17">
        <v>0.19474247672919701</v>
      </c>
      <c r="F15" s="17"/>
      <c r="G15" s="17">
        <v>0.30654687399062203</v>
      </c>
      <c r="H15" s="17">
        <v>0.28007707702583901</v>
      </c>
      <c r="I15" s="17">
        <v>0.21985398643271201</v>
      </c>
      <c r="J15" s="17">
        <v>0.15731726276330299</v>
      </c>
      <c r="K15" s="17">
        <v>0.10380683149538</v>
      </c>
      <c r="L15" s="17">
        <v>6.7449946417286105E-2</v>
      </c>
      <c r="M15" s="17"/>
      <c r="N15" s="17">
        <v>0.23033100990762001</v>
      </c>
      <c r="O15" s="17">
        <v>0.175027551115575</v>
      </c>
      <c r="P15" s="17">
        <v>0.156478833691506</v>
      </c>
      <c r="Q15" s="17">
        <v>0.16802075994068699</v>
      </c>
      <c r="R15" s="17"/>
      <c r="S15" s="17">
        <v>0.20801997651263099</v>
      </c>
      <c r="T15" s="17">
        <v>0.15554343959372099</v>
      </c>
      <c r="U15" s="17">
        <v>0.15344078381703</v>
      </c>
      <c r="V15" s="17">
        <v>0.14856342172895401</v>
      </c>
      <c r="W15" s="17">
        <v>0.12733762050148101</v>
      </c>
      <c r="X15" s="17">
        <v>0.20942770844490299</v>
      </c>
      <c r="Y15" s="17">
        <v>0.20716898141238901</v>
      </c>
      <c r="Z15" s="17">
        <v>0.17849365220872401</v>
      </c>
      <c r="AA15" s="17">
        <v>0.21587931597019899</v>
      </c>
      <c r="AB15" s="17">
        <v>0.20426225417361499</v>
      </c>
      <c r="AC15" s="17">
        <v>0.13856424548183399</v>
      </c>
      <c r="AD15" s="17">
        <v>0.26672466639459602</v>
      </c>
      <c r="AE15" s="17"/>
      <c r="AF15" s="17">
        <v>0.172236417633301</v>
      </c>
      <c r="AG15" s="17">
        <v>0.19894551480741399</v>
      </c>
      <c r="AH15" s="17"/>
      <c r="AI15" s="17">
        <v>0.202984867123151</v>
      </c>
      <c r="AJ15" s="17">
        <v>0.17474196381766699</v>
      </c>
      <c r="AK15" s="17"/>
      <c r="AL15" s="17">
        <v>0.232486927908195</v>
      </c>
      <c r="AM15" s="17">
        <v>0.179796766194778</v>
      </c>
      <c r="AN15" s="17"/>
      <c r="AO15" s="17">
        <v>0.18494844639640701</v>
      </c>
      <c r="AP15" s="17">
        <v>0.18312825074029701</v>
      </c>
    </row>
    <row r="16" spans="2:42" ht="29" x14ac:dyDescent="0.35">
      <c r="B16" s="18" t="s">
        <v>276</v>
      </c>
      <c r="C16" s="17">
        <v>0.18331590769579101</v>
      </c>
      <c r="D16" s="17">
        <v>0.193120042202788</v>
      </c>
      <c r="E16" s="17">
        <v>0.17325583436880301</v>
      </c>
      <c r="F16" s="17"/>
      <c r="G16" s="17">
        <v>0.18810755196364301</v>
      </c>
      <c r="H16" s="17">
        <v>0.224361178247065</v>
      </c>
      <c r="I16" s="17">
        <v>0.20136500032166699</v>
      </c>
      <c r="J16" s="17">
        <v>0.18668742891503201</v>
      </c>
      <c r="K16" s="17">
        <v>0.162666696588882</v>
      </c>
      <c r="L16" s="17">
        <v>0.14297503942406001</v>
      </c>
      <c r="M16" s="17"/>
      <c r="N16" s="17">
        <v>0.249562616369676</v>
      </c>
      <c r="O16" s="17">
        <v>0.18830132557448601</v>
      </c>
      <c r="P16" s="17">
        <v>0.138697492837703</v>
      </c>
      <c r="Q16" s="17">
        <v>0.14553470046202399</v>
      </c>
      <c r="R16" s="17"/>
      <c r="S16" s="17">
        <v>0.27025704937939998</v>
      </c>
      <c r="T16" s="17">
        <v>0.17325632978147101</v>
      </c>
      <c r="U16" s="17">
        <v>0.14858083979332701</v>
      </c>
      <c r="V16" s="17">
        <v>0.17292733289019999</v>
      </c>
      <c r="W16" s="17">
        <v>0.19755039130987201</v>
      </c>
      <c r="X16" s="17">
        <v>0.177776173706786</v>
      </c>
      <c r="Y16" s="17">
        <v>0.198260373115697</v>
      </c>
      <c r="Z16" s="17">
        <v>0.14659136474748799</v>
      </c>
      <c r="AA16" s="17">
        <v>0.168515571024862</v>
      </c>
      <c r="AB16" s="17">
        <v>0.14833443283789899</v>
      </c>
      <c r="AC16" s="17">
        <v>0.14973432620917401</v>
      </c>
      <c r="AD16" s="17">
        <v>0.15260136446582501</v>
      </c>
      <c r="AE16" s="17"/>
      <c r="AF16" s="17">
        <v>0.187317386981878</v>
      </c>
      <c r="AG16" s="17">
        <v>0.17687894535807</v>
      </c>
      <c r="AH16" s="17"/>
      <c r="AI16" s="17">
        <v>0.194033320690435</v>
      </c>
      <c r="AJ16" s="17">
        <v>0.178484155201178</v>
      </c>
      <c r="AK16" s="17"/>
      <c r="AL16" s="17">
        <v>0.17399900086481401</v>
      </c>
      <c r="AM16" s="17">
        <v>0.18402395089224399</v>
      </c>
      <c r="AN16" s="17"/>
      <c r="AO16" s="17">
        <v>0.19590806661787899</v>
      </c>
      <c r="AP16" s="17">
        <v>0.179883030938705</v>
      </c>
    </row>
    <row r="17" spans="2:42" ht="29" x14ac:dyDescent="0.35">
      <c r="B17" s="18" t="s">
        <v>277</v>
      </c>
      <c r="C17" s="17">
        <v>0.15623401278641899</v>
      </c>
      <c r="D17" s="17">
        <v>0.170992082105521</v>
      </c>
      <c r="E17" s="17">
        <v>0.142195378173646</v>
      </c>
      <c r="F17" s="17"/>
      <c r="G17" s="17">
        <v>9.4649443390031202E-2</v>
      </c>
      <c r="H17" s="17">
        <v>0.13481518124773001</v>
      </c>
      <c r="I17" s="17">
        <v>0.119336762335098</v>
      </c>
      <c r="J17" s="17">
        <v>0.17110753671014101</v>
      </c>
      <c r="K17" s="17">
        <v>0.1602054777479</v>
      </c>
      <c r="L17" s="17">
        <v>0.23024922660896099</v>
      </c>
      <c r="M17" s="17"/>
      <c r="N17" s="17">
        <v>0.128234111303449</v>
      </c>
      <c r="O17" s="17">
        <v>0.15274064396861101</v>
      </c>
      <c r="P17" s="17">
        <v>0.18395945015482801</v>
      </c>
      <c r="Q17" s="17">
        <v>0.16656103869824301</v>
      </c>
      <c r="R17" s="17"/>
      <c r="S17" s="17">
        <v>0.17137866384190301</v>
      </c>
      <c r="T17" s="17">
        <v>0.16260960516484799</v>
      </c>
      <c r="U17" s="17">
        <v>0.13877808294108099</v>
      </c>
      <c r="V17" s="17">
        <v>0.16415158902830501</v>
      </c>
      <c r="W17" s="17">
        <v>0.14470894103166501</v>
      </c>
      <c r="X17" s="17">
        <v>0.20752671061248301</v>
      </c>
      <c r="Y17" s="17">
        <v>0.13367963322325799</v>
      </c>
      <c r="Z17" s="17">
        <v>0.11581367692545499</v>
      </c>
      <c r="AA17" s="17">
        <v>0.142544334090493</v>
      </c>
      <c r="AB17" s="17">
        <v>0.16470267241692699</v>
      </c>
      <c r="AC17" s="17">
        <v>0.14421258086744199</v>
      </c>
      <c r="AD17" s="17">
        <v>0.112333054212553</v>
      </c>
      <c r="AE17" s="17"/>
      <c r="AF17" s="17">
        <v>0.15806070900736699</v>
      </c>
      <c r="AG17" s="17">
        <v>0.15448228683422099</v>
      </c>
      <c r="AH17" s="17"/>
      <c r="AI17" s="17">
        <v>0.167626483118966</v>
      </c>
      <c r="AJ17" s="17">
        <v>0.151097922857198</v>
      </c>
      <c r="AK17" s="17"/>
      <c r="AL17" s="17">
        <v>0.14779389217630901</v>
      </c>
      <c r="AM17" s="17">
        <v>0.15687542415648401</v>
      </c>
      <c r="AN17" s="17"/>
      <c r="AO17" s="17">
        <v>0.17784160249195399</v>
      </c>
      <c r="AP17" s="17">
        <v>0.15034334757676299</v>
      </c>
    </row>
    <row r="18" spans="2:42" ht="43.5" x14ac:dyDescent="0.35">
      <c r="B18" s="18" t="s">
        <v>278</v>
      </c>
      <c r="C18" s="17">
        <v>5.9273830517424603E-2</v>
      </c>
      <c r="D18" s="17">
        <v>6.5606511173813303E-2</v>
      </c>
      <c r="E18" s="17">
        <v>5.2907932364927003E-2</v>
      </c>
      <c r="F18" s="17"/>
      <c r="G18" s="17">
        <v>7.9277921060414897E-2</v>
      </c>
      <c r="H18" s="17">
        <v>8.6725267301839298E-2</v>
      </c>
      <c r="I18" s="17">
        <v>8.14830934190999E-2</v>
      </c>
      <c r="J18" s="17">
        <v>3.2902128253306899E-2</v>
      </c>
      <c r="K18" s="17">
        <v>5.2149885068347099E-2</v>
      </c>
      <c r="L18" s="17">
        <v>3.1569882294134897E-2</v>
      </c>
      <c r="M18" s="17"/>
      <c r="N18" s="17">
        <v>7.0602123987825699E-2</v>
      </c>
      <c r="O18" s="17">
        <v>5.6552934755310397E-2</v>
      </c>
      <c r="P18" s="17">
        <v>6.8467188387563299E-2</v>
      </c>
      <c r="Q18" s="17">
        <v>4.2565540115484302E-2</v>
      </c>
      <c r="R18" s="17"/>
      <c r="S18" s="17">
        <v>8.1818035163281802E-2</v>
      </c>
      <c r="T18" s="17">
        <v>7.4896656438530995E-2</v>
      </c>
      <c r="U18" s="17">
        <v>5.0190137920781801E-2</v>
      </c>
      <c r="V18" s="17">
        <v>3.2963725241797401E-2</v>
      </c>
      <c r="W18" s="17">
        <v>7.1957703199698103E-2</v>
      </c>
      <c r="X18" s="17">
        <v>6.2479258241275801E-2</v>
      </c>
      <c r="Y18" s="17">
        <v>6.4993948784604794E-2</v>
      </c>
      <c r="Z18" s="17">
        <v>6.0667604576278199E-2</v>
      </c>
      <c r="AA18" s="17">
        <v>4.4067042500485203E-2</v>
      </c>
      <c r="AB18" s="17">
        <v>3.6444437484357599E-2</v>
      </c>
      <c r="AC18" s="17">
        <v>6.9086180362068594E-2</v>
      </c>
      <c r="AD18" s="17">
        <v>4.1242008911235202E-2</v>
      </c>
      <c r="AE18" s="17"/>
      <c r="AF18" s="17">
        <v>6.50698771249512E-2</v>
      </c>
      <c r="AG18" s="17">
        <v>5.1227889563773499E-2</v>
      </c>
      <c r="AH18" s="17"/>
      <c r="AI18" s="17">
        <v>7.3264517543064706E-2</v>
      </c>
      <c r="AJ18" s="17">
        <v>5.2966381418348397E-2</v>
      </c>
      <c r="AK18" s="17"/>
      <c r="AL18" s="17">
        <v>5.2687906611676903E-2</v>
      </c>
      <c r="AM18" s="17">
        <v>5.9774331241368502E-2</v>
      </c>
      <c r="AN18" s="17"/>
      <c r="AO18" s="17">
        <v>6.52650753863772E-2</v>
      </c>
      <c r="AP18" s="17">
        <v>5.7640496203277297E-2</v>
      </c>
    </row>
    <row r="19" spans="2:42" x14ac:dyDescent="0.35">
      <c r="B19" s="18" t="s">
        <v>279</v>
      </c>
      <c r="C19" s="17">
        <v>2.1546543440992799E-2</v>
      </c>
      <c r="D19" s="17">
        <v>2.7040573155802501E-2</v>
      </c>
      <c r="E19" s="17">
        <v>1.6338920494256299E-2</v>
      </c>
      <c r="F19" s="17"/>
      <c r="G19" s="17">
        <v>3.2688445570045299E-2</v>
      </c>
      <c r="H19" s="17">
        <v>2.30088452277783E-2</v>
      </c>
      <c r="I19" s="17">
        <v>1.8503492783841499E-2</v>
      </c>
      <c r="J19" s="17">
        <v>2.3415257426670201E-2</v>
      </c>
      <c r="K19" s="17">
        <v>1.55060306051661E-2</v>
      </c>
      <c r="L19" s="17">
        <v>1.79089009502321E-2</v>
      </c>
      <c r="M19" s="17"/>
      <c r="N19" s="17">
        <v>7.3976372749560201E-3</v>
      </c>
      <c r="O19" s="17">
        <v>2.1382015390918999E-2</v>
      </c>
      <c r="P19" s="17">
        <v>2.3820186059172702E-2</v>
      </c>
      <c r="Q19" s="17">
        <v>3.2593175743145901E-2</v>
      </c>
      <c r="R19" s="17"/>
      <c r="S19" s="17">
        <v>1.7181601347105301E-2</v>
      </c>
      <c r="T19" s="17">
        <v>2.1054109821514799E-2</v>
      </c>
      <c r="U19" s="17">
        <v>4.4009905458935301E-2</v>
      </c>
      <c r="V19" s="17">
        <v>2.56081001394406E-2</v>
      </c>
      <c r="W19" s="17">
        <v>8.5629104282511203E-3</v>
      </c>
      <c r="X19" s="17">
        <v>3.7847961681238301E-2</v>
      </c>
      <c r="Y19" s="17">
        <v>3.6310698483258602E-2</v>
      </c>
      <c r="Z19" s="17">
        <v>0</v>
      </c>
      <c r="AA19" s="17">
        <v>1.0191246310723901E-2</v>
      </c>
      <c r="AB19" s="17">
        <v>2.1531849661677E-2</v>
      </c>
      <c r="AC19" s="17">
        <v>1.19918265023869E-2</v>
      </c>
      <c r="AD19" s="17">
        <v>0</v>
      </c>
      <c r="AE19" s="17"/>
      <c r="AF19" s="17">
        <v>1.57765610431275E-2</v>
      </c>
      <c r="AG19" s="17">
        <v>2.7979823436283399E-2</v>
      </c>
      <c r="AH19" s="17"/>
      <c r="AI19" s="17">
        <v>1.2708388243255099E-2</v>
      </c>
      <c r="AJ19" s="17">
        <v>2.5531066426697599E-2</v>
      </c>
      <c r="AK19" s="17"/>
      <c r="AL19" s="17">
        <v>9.9669969785010602E-3</v>
      </c>
      <c r="AM19" s="17">
        <v>2.2426537116953901E-2</v>
      </c>
      <c r="AN19" s="17"/>
      <c r="AO19" s="17">
        <v>1.1507425528612499E-2</v>
      </c>
      <c r="AP19" s="17">
        <v>2.4283409673089899E-2</v>
      </c>
    </row>
    <row r="20" spans="2:42" x14ac:dyDescent="0.35">
      <c r="B20" s="18" t="s">
        <v>107</v>
      </c>
      <c r="C20" s="19">
        <v>2.2968843442991899E-2</v>
      </c>
      <c r="D20" s="19">
        <v>2.3778144509820201E-2</v>
      </c>
      <c r="E20" s="19">
        <v>2.2345247765749102E-2</v>
      </c>
      <c r="F20" s="19"/>
      <c r="G20" s="19">
        <v>2.0765246236471E-2</v>
      </c>
      <c r="H20" s="19">
        <v>0</v>
      </c>
      <c r="I20" s="19">
        <v>1.46431529485912E-2</v>
      </c>
      <c r="J20" s="19">
        <v>1.7806125920220899E-2</v>
      </c>
      <c r="K20" s="19">
        <v>3.3209625279343097E-2</v>
      </c>
      <c r="L20" s="19">
        <v>4.7322570672570299E-2</v>
      </c>
      <c r="M20" s="19"/>
      <c r="N20" s="19">
        <v>2.45483133642793E-2</v>
      </c>
      <c r="O20" s="19">
        <v>1.8990910024808499E-2</v>
      </c>
      <c r="P20" s="19">
        <v>2.8505456631237099E-2</v>
      </c>
      <c r="Q20" s="19">
        <v>2.0828794411938901E-2</v>
      </c>
      <c r="R20" s="19"/>
      <c r="S20" s="19">
        <v>9.5028121636267001E-3</v>
      </c>
      <c r="T20" s="19">
        <v>3.6764050337472098E-2</v>
      </c>
      <c r="U20" s="19">
        <v>2.28378055948954E-2</v>
      </c>
      <c r="V20" s="19">
        <v>1.8579466960228299E-2</v>
      </c>
      <c r="W20" s="19">
        <v>2.1825287311552501E-2</v>
      </c>
      <c r="X20" s="19">
        <v>4.11649856956747E-2</v>
      </c>
      <c r="Y20" s="19">
        <v>2.7411134037047501E-2</v>
      </c>
      <c r="Z20" s="19">
        <v>3.2915986688724197E-2</v>
      </c>
      <c r="AA20" s="19">
        <v>1.49662095281617E-2</v>
      </c>
      <c r="AB20" s="19">
        <v>2.71184809481743E-2</v>
      </c>
      <c r="AC20" s="19">
        <v>1.05283106904372E-2</v>
      </c>
      <c r="AD20" s="19">
        <v>0</v>
      </c>
      <c r="AE20" s="19"/>
      <c r="AF20" s="19">
        <v>1.9055293540582701E-2</v>
      </c>
      <c r="AG20" s="19">
        <v>2.7572852943680701E-2</v>
      </c>
      <c r="AH20" s="19"/>
      <c r="AI20" s="19">
        <v>1.5131293221773499E-2</v>
      </c>
      <c r="AJ20" s="19">
        <v>2.65022617083846E-2</v>
      </c>
      <c r="AK20" s="19"/>
      <c r="AL20" s="19">
        <v>9.2622127426000601E-3</v>
      </c>
      <c r="AM20" s="19">
        <v>2.4010485995586601E-2</v>
      </c>
      <c r="AN20" s="19"/>
      <c r="AO20" s="19">
        <v>1.6050425263703601E-2</v>
      </c>
      <c r="AP20" s="19">
        <v>2.48549439211097E-2</v>
      </c>
    </row>
    <row r="21" spans="2:42" x14ac:dyDescent="0.35">
      <c r="B21" s="16"/>
    </row>
    <row r="22" spans="2:42" x14ac:dyDescent="0.35">
      <c r="B22" t="s">
        <v>60</v>
      </c>
    </row>
    <row r="23" spans="2:42" x14ac:dyDescent="0.35">
      <c r="B23" t="s">
        <v>61</v>
      </c>
    </row>
    <row r="25" spans="2:42" x14ac:dyDescent="0.35">
      <c r="B25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281</v>
      </c>
      <c r="C9" s="17">
        <v>0.17415410083737601</v>
      </c>
      <c r="D9" s="17">
        <v>0.17377844037801399</v>
      </c>
      <c r="E9" s="17">
        <v>0.175170476266478</v>
      </c>
      <c r="F9" s="17"/>
      <c r="G9" s="17">
        <v>0.16479041488391399</v>
      </c>
      <c r="H9" s="17">
        <v>0.15627124711551499</v>
      </c>
      <c r="I9" s="17">
        <v>0.16312901954332601</v>
      </c>
      <c r="J9" s="17">
        <v>0.13776192580048099</v>
      </c>
      <c r="K9" s="17">
        <v>0.20083487880880399</v>
      </c>
      <c r="L9" s="17">
        <v>0.21568328403990999</v>
      </c>
      <c r="M9" s="17"/>
      <c r="N9" s="17">
        <v>0.165425496487143</v>
      </c>
      <c r="O9" s="17">
        <v>0.174042735854359</v>
      </c>
      <c r="P9" s="17">
        <v>0.162857348996647</v>
      </c>
      <c r="Q9" s="17">
        <v>0.194708274046139</v>
      </c>
      <c r="R9" s="17"/>
      <c r="S9" s="17">
        <v>0.177574686659801</v>
      </c>
      <c r="T9" s="17">
        <v>0.14722298073818799</v>
      </c>
      <c r="U9" s="17">
        <v>0.18528818605210501</v>
      </c>
      <c r="V9" s="17">
        <v>0.19771441348344199</v>
      </c>
      <c r="W9" s="17">
        <v>0.21656660664916499</v>
      </c>
      <c r="X9" s="17">
        <v>0.170469714182656</v>
      </c>
      <c r="Y9" s="17">
        <v>0.18833150702578799</v>
      </c>
      <c r="Z9" s="17">
        <v>0.14123481774045299</v>
      </c>
      <c r="AA9" s="17">
        <v>0.16314103144027001</v>
      </c>
      <c r="AB9" s="17">
        <v>0.167561948063607</v>
      </c>
      <c r="AC9" s="17">
        <v>0.176833119000329</v>
      </c>
      <c r="AD9" s="17">
        <v>0.147873667786691</v>
      </c>
      <c r="AE9" s="17"/>
      <c r="AF9" s="17">
        <v>0.19738510014322799</v>
      </c>
      <c r="AG9" s="17">
        <v>0.14294878077932799</v>
      </c>
      <c r="AH9" s="17"/>
      <c r="AI9" s="17">
        <v>0.20113528442793399</v>
      </c>
      <c r="AJ9" s="17">
        <v>0.16199012048255901</v>
      </c>
      <c r="AK9" s="17"/>
      <c r="AL9" s="17">
        <v>0.17866831320306201</v>
      </c>
      <c r="AM9" s="17">
        <v>0.17381104091299801</v>
      </c>
      <c r="AN9" s="17"/>
      <c r="AO9" s="17">
        <v>0.180345885719465</v>
      </c>
      <c r="AP9" s="17">
        <v>0.17246609526675699</v>
      </c>
    </row>
    <row r="10" spans="2:42" x14ac:dyDescent="0.35">
      <c r="B10" s="18" t="s">
        <v>282</v>
      </c>
      <c r="C10" s="17">
        <v>0.286684277717071</v>
      </c>
      <c r="D10" s="17">
        <v>0.27879777198510303</v>
      </c>
      <c r="E10" s="17">
        <v>0.29526141473498202</v>
      </c>
      <c r="F10" s="17"/>
      <c r="G10" s="17">
        <v>0.32119299241226101</v>
      </c>
      <c r="H10" s="17">
        <v>0.34947812652877602</v>
      </c>
      <c r="I10" s="17">
        <v>0.28483020686249699</v>
      </c>
      <c r="J10" s="17">
        <v>0.26465298017338801</v>
      </c>
      <c r="K10" s="17">
        <v>0.27303454659473098</v>
      </c>
      <c r="L10" s="17">
        <v>0.24083329238861101</v>
      </c>
      <c r="M10" s="17"/>
      <c r="N10" s="17">
        <v>0.300257058703358</v>
      </c>
      <c r="O10" s="17">
        <v>0.28279560916600999</v>
      </c>
      <c r="P10" s="17">
        <v>0.308094312097831</v>
      </c>
      <c r="Q10" s="17">
        <v>0.25837951720484598</v>
      </c>
      <c r="R10" s="17"/>
      <c r="S10" s="17">
        <v>0.27190740636966299</v>
      </c>
      <c r="T10" s="17">
        <v>0.29120244191675998</v>
      </c>
      <c r="U10" s="17">
        <v>0.291372554174959</v>
      </c>
      <c r="V10" s="17">
        <v>0.274469189350662</v>
      </c>
      <c r="W10" s="17">
        <v>0.282047880081221</v>
      </c>
      <c r="X10" s="17">
        <v>0.29666058648207599</v>
      </c>
      <c r="Y10" s="17">
        <v>0.26263411588429297</v>
      </c>
      <c r="Z10" s="17">
        <v>0.37246290883664102</v>
      </c>
      <c r="AA10" s="17">
        <v>0.287338670744893</v>
      </c>
      <c r="AB10" s="17">
        <v>0.25787286924276398</v>
      </c>
      <c r="AC10" s="17">
        <v>0.31570163368563098</v>
      </c>
      <c r="AD10" s="17">
        <v>0.327254573739721</v>
      </c>
      <c r="AE10" s="17"/>
      <c r="AF10" s="17">
        <v>0.29780135811676101</v>
      </c>
      <c r="AG10" s="17">
        <v>0.27421718577120102</v>
      </c>
      <c r="AH10" s="17"/>
      <c r="AI10" s="17">
        <v>0.30493095635327</v>
      </c>
      <c r="AJ10" s="17">
        <v>0.27845809150376399</v>
      </c>
      <c r="AK10" s="17"/>
      <c r="AL10" s="17">
        <v>0.32243310564695099</v>
      </c>
      <c r="AM10" s="17">
        <v>0.28396752688376198</v>
      </c>
      <c r="AN10" s="17"/>
      <c r="AO10" s="17">
        <v>0.266232236704536</v>
      </c>
      <c r="AP10" s="17">
        <v>0.29225991702255699</v>
      </c>
    </row>
    <row r="11" spans="2:42" ht="29" x14ac:dyDescent="0.35">
      <c r="B11" s="18" t="s">
        <v>283</v>
      </c>
      <c r="C11" s="17">
        <v>0.44972566573763301</v>
      </c>
      <c r="D11" s="17">
        <v>0.45231623397563903</v>
      </c>
      <c r="E11" s="17">
        <v>0.446242227566164</v>
      </c>
      <c r="F11" s="17"/>
      <c r="G11" s="17">
        <v>0.37036737165774802</v>
      </c>
      <c r="H11" s="17">
        <v>0.39128904449083501</v>
      </c>
      <c r="I11" s="17">
        <v>0.444014685944425</v>
      </c>
      <c r="J11" s="17">
        <v>0.51749798114354795</v>
      </c>
      <c r="K11" s="17">
        <v>0.47069660309518802</v>
      </c>
      <c r="L11" s="17">
        <v>0.486106951035912</v>
      </c>
      <c r="M11" s="17"/>
      <c r="N11" s="17">
        <v>0.46158229107648102</v>
      </c>
      <c r="O11" s="17">
        <v>0.45918698022726601</v>
      </c>
      <c r="P11" s="17">
        <v>0.426915239402821</v>
      </c>
      <c r="Q11" s="17">
        <v>0.44648123001176898</v>
      </c>
      <c r="R11" s="17"/>
      <c r="S11" s="17">
        <v>0.43097452741245101</v>
      </c>
      <c r="T11" s="17">
        <v>0.49812296173528797</v>
      </c>
      <c r="U11" s="17">
        <v>0.433838454830001</v>
      </c>
      <c r="V11" s="17">
        <v>0.45568634671567199</v>
      </c>
      <c r="W11" s="17">
        <v>0.39275934430536402</v>
      </c>
      <c r="X11" s="17">
        <v>0.42518980683396201</v>
      </c>
      <c r="Y11" s="17">
        <v>0.46444937254210999</v>
      </c>
      <c r="Z11" s="17">
        <v>0.37781278555908299</v>
      </c>
      <c r="AA11" s="17">
        <v>0.46594710073361001</v>
      </c>
      <c r="AB11" s="17">
        <v>0.49562244464211203</v>
      </c>
      <c r="AC11" s="17">
        <v>0.42581495516483098</v>
      </c>
      <c r="AD11" s="17">
        <v>0.45765888044261399</v>
      </c>
      <c r="AE11" s="17"/>
      <c r="AF11" s="17">
        <v>0.43036639201337501</v>
      </c>
      <c r="AG11" s="17">
        <v>0.47480234295063201</v>
      </c>
      <c r="AH11" s="17"/>
      <c r="AI11" s="17">
        <v>0.40166522418443601</v>
      </c>
      <c r="AJ11" s="17">
        <v>0.471392849645069</v>
      </c>
      <c r="AK11" s="17"/>
      <c r="AL11" s="17">
        <v>0.41982155483077999</v>
      </c>
      <c r="AM11" s="17">
        <v>0.45199824425083401</v>
      </c>
      <c r="AN11" s="17"/>
      <c r="AO11" s="17">
        <v>0.46694676919620198</v>
      </c>
      <c r="AP11" s="17">
        <v>0.44503084524179198</v>
      </c>
    </row>
    <row r="12" spans="2:42" x14ac:dyDescent="0.35">
      <c r="B12" s="18" t="s">
        <v>284</v>
      </c>
      <c r="C12" s="17">
        <v>3.1648217457054401E-2</v>
      </c>
      <c r="D12" s="17">
        <v>3.56898578138845E-2</v>
      </c>
      <c r="E12" s="17">
        <v>2.7931805461085001E-2</v>
      </c>
      <c r="F12" s="17"/>
      <c r="G12" s="17">
        <v>5.5907800359063398E-2</v>
      </c>
      <c r="H12" s="17">
        <v>4.0230328719233897E-2</v>
      </c>
      <c r="I12" s="17">
        <v>4.99553474521773E-2</v>
      </c>
      <c r="J12" s="17">
        <v>2.0452719833166599E-2</v>
      </c>
      <c r="K12" s="17">
        <v>1.0410566850152301E-2</v>
      </c>
      <c r="L12" s="17">
        <v>1.6838585364911202E-2</v>
      </c>
      <c r="M12" s="17"/>
      <c r="N12" s="17">
        <v>4.0196585482181003E-2</v>
      </c>
      <c r="O12" s="17">
        <v>2.8100062825195501E-2</v>
      </c>
      <c r="P12" s="17">
        <v>2.8629185931761801E-2</v>
      </c>
      <c r="Q12" s="17">
        <v>2.7791347801400301E-2</v>
      </c>
      <c r="R12" s="17"/>
      <c r="S12" s="17">
        <v>5.7104382510401702E-2</v>
      </c>
      <c r="T12" s="17">
        <v>3.5638201758814103E-2</v>
      </c>
      <c r="U12" s="17">
        <v>2.7740933873841401E-2</v>
      </c>
      <c r="V12" s="17">
        <v>9.4247570744613301E-3</v>
      </c>
      <c r="W12" s="17">
        <v>3.2941447337645501E-2</v>
      </c>
      <c r="X12" s="17">
        <v>3.7079245999764802E-2</v>
      </c>
      <c r="Y12" s="17">
        <v>1.6439934920061901E-2</v>
      </c>
      <c r="Z12" s="17">
        <v>3.3627663838006999E-2</v>
      </c>
      <c r="AA12" s="17">
        <v>2.99370065942395E-2</v>
      </c>
      <c r="AB12" s="17">
        <v>2.25704473637773E-2</v>
      </c>
      <c r="AC12" s="17">
        <v>3.8958852007706303E-2</v>
      </c>
      <c r="AD12" s="17">
        <v>1.2756289775001199E-2</v>
      </c>
      <c r="AE12" s="17"/>
      <c r="AF12" s="17">
        <v>2.75439651246141E-2</v>
      </c>
      <c r="AG12" s="17">
        <v>3.7468089882292797E-2</v>
      </c>
      <c r="AH12" s="17"/>
      <c r="AI12" s="17">
        <v>3.8694601094590698E-2</v>
      </c>
      <c r="AJ12" s="17">
        <v>2.8471482387156001E-2</v>
      </c>
      <c r="AK12" s="17"/>
      <c r="AL12" s="17">
        <v>4.4076985072531903E-2</v>
      </c>
      <c r="AM12" s="17">
        <v>3.0703686776423902E-2</v>
      </c>
      <c r="AN12" s="17"/>
      <c r="AO12" s="17">
        <v>3.5796500692919703E-2</v>
      </c>
      <c r="AP12" s="17">
        <v>3.0517311693370401E-2</v>
      </c>
    </row>
    <row r="13" spans="2:42" x14ac:dyDescent="0.35">
      <c r="B13" s="18" t="s">
        <v>285</v>
      </c>
      <c r="C13" s="17">
        <v>2.4966429594017299E-2</v>
      </c>
      <c r="D13" s="17">
        <v>2.8256703755111998E-2</v>
      </c>
      <c r="E13" s="17">
        <v>2.19351348392729E-2</v>
      </c>
      <c r="F13" s="17"/>
      <c r="G13" s="17">
        <v>4.3590272799758002E-2</v>
      </c>
      <c r="H13" s="17">
        <v>2.4200068456395701E-2</v>
      </c>
      <c r="I13" s="17">
        <v>2.6787168427310999E-2</v>
      </c>
      <c r="J13" s="17">
        <v>2.2643874615833899E-2</v>
      </c>
      <c r="K13" s="17">
        <v>1.98166652656615E-2</v>
      </c>
      <c r="L13" s="17">
        <v>1.69910598433171E-2</v>
      </c>
      <c r="M13" s="17"/>
      <c r="N13" s="17">
        <v>1.7554616799231301E-2</v>
      </c>
      <c r="O13" s="17">
        <v>2.50198763906355E-2</v>
      </c>
      <c r="P13" s="17">
        <v>2.51301471276076E-2</v>
      </c>
      <c r="Q13" s="17">
        <v>3.3104488304659299E-2</v>
      </c>
      <c r="R13" s="17"/>
      <c r="S13" s="17">
        <v>2.6485454385197001E-2</v>
      </c>
      <c r="T13" s="17">
        <v>1.0300891252043099E-2</v>
      </c>
      <c r="U13" s="17">
        <v>3.0917928739392701E-2</v>
      </c>
      <c r="V13" s="17">
        <v>1.56221584909022E-2</v>
      </c>
      <c r="W13" s="17">
        <v>4.2597927572434198E-2</v>
      </c>
      <c r="X13" s="17">
        <v>3.1698372036347199E-2</v>
      </c>
      <c r="Y13" s="17">
        <v>2.5640503789758198E-2</v>
      </c>
      <c r="Z13" s="17">
        <v>2.9232392141644699E-2</v>
      </c>
      <c r="AA13" s="17">
        <v>2.5707608523120901E-2</v>
      </c>
      <c r="AB13" s="17">
        <v>1.9060546708534E-2</v>
      </c>
      <c r="AC13" s="17">
        <v>3.1145730363255901E-2</v>
      </c>
      <c r="AD13" s="17">
        <v>2.9432300043327801E-2</v>
      </c>
      <c r="AE13" s="17"/>
      <c r="AF13" s="17">
        <v>1.9317510233891499E-2</v>
      </c>
      <c r="AG13" s="17">
        <v>3.2812048168068299E-2</v>
      </c>
      <c r="AH13" s="17"/>
      <c r="AI13" s="17">
        <v>2.3813582767460598E-2</v>
      </c>
      <c r="AJ13" s="17">
        <v>2.5486169808647999E-2</v>
      </c>
      <c r="AK13" s="17"/>
      <c r="AL13" s="17">
        <v>1.63146602615841E-2</v>
      </c>
      <c r="AM13" s="17">
        <v>2.5623925319180299E-2</v>
      </c>
      <c r="AN13" s="17"/>
      <c r="AO13" s="17">
        <v>2.4147407111591399E-2</v>
      </c>
      <c r="AP13" s="17">
        <v>2.5189711658740802E-2</v>
      </c>
    </row>
    <row r="14" spans="2:42" x14ac:dyDescent="0.35">
      <c r="B14" s="18" t="s">
        <v>75</v>
      </c>
      <c r="C14" s="19">
        <v>3.2821308656848298E-2</v>
      </c>
      <c r="D14" s="19">
        <v>3.1160992092248201E-2</v>
      </c>
      <c r="E14" s="19">
        <v>3.3458941132018097E-2</v>
      </c>
      <c r="F14" s="19"/>
      <c r="G14" s="19">
        <v>4.4151147887255299E-2</v>
      </c>
      <c r="H14" s="19">
        <v>3.8531184689244102E-2</v>
      </c>
      <c r="I14" s="19">
        <v>3.12835717702643E-2</v>
      </c>
      <c r="J14" s="19">
        <v>3.69905184335826E-2</v>
      </c>
      <c r="K14" s="19">
        <v>2.5206739385462602E-2</v>
      </c>
      <c r="L14" s="19">
        <v>2.35468273273391E-2</v>
      </c>
      <c r="M14" s="19"/>
      <c r="N14" s="19">
        <v>1.49839514516064E-2</v>
      </c>
      <c r="O14" s="19">
        <v>3.0854735536534401E-2</v>
      </c>
      <c r="P14" s="19">
        <v>4.8373766443331002E-2</v>
      </c>
      <c r="Q14" s="19">
        <v>3.9535142631186099E-2</v>
      </c>
      <c r="R14" s="19"/>
      <c r="S14" s="19">
        <v>3.5953542662486501E-2</v>
      </c>
      <c r="T14" s="19">
        <v>1.7512522598907301E-2</v>
      </c>
      <c r="U14" s="19">
        <v>3.08419423297004E-2</v>
      </c>
      <c r="V14" s="19">
        <v>4.7083134884860302E-2</v>
      </c>
      <c r="W14" s="19">
        <v>3.3086794054169699E-2</v>
      </c>
      <c r="X14" s="19">
        <v>3.8902274465194203E-2</v>
      </c>
      <c r="Y14" s="19">
        <v>4.2504565837989498E-2</v>
      </c>
      <c r="Z14" s="19">
        <v>4.5629431884172102E-2</v>
      </c>
      <c r="AA14" s="19">
        <v>2.79285819638663E-2</v>
      </c>
      <c r="AB14" s="19">
        <v>3.73117439792061E-2</v>
      </c>
      <c r="AC14" s="19">
        <v>1.1545709778245599E-2</v>
      </c>
      <c r="AD14" s="19">
        <v>2.5024288212645001E-2</v>
      </c>
      <c r="AE14" s="19"/>
      <c r="AF14" s="19">
        <v>2.75856743681306E-2</v>
      </c>
      <c r="AG14" s="19">
        <v>3.7751552448478401E-2</v>
      </c>
      <c r="AH14" s="19"/>
      <c r="AI14" s="19">
        <v>2.97603511723093E-2</v>
      </c>
      <c r="AJ14" s="19">
        <v>3.4201286172804803E-2</v>
      </c>
      <c r="AK14" s="19"/>
      <c r="AL14" s="19">
        <v>1.8685380985089799E-2</v>
      </c>
      <c r="AM14" s="19">
        <v>3.3895575856801703E-2</v>
      </c>
      <c r="AN14" s="19"/>
      <c r="AO14" s="19">
        <v>2.6531200575286702E-2</v>
      </c>
      <c r="AP14" s="19">
        <v>3.4536119116783101E-2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J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257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287</v>
      </c>
      <c r="D6" s="20" t="s">
        <v>288</v>
      </c>
      <c r="E6" s="20" t="s">
        <v>289</v>
      </c>
      <c r="F6" s="20" t="s">
        <v>290</v>
      </c>
      <c r="G6" s="20" t="s">
        <v>291</v>
      </c>
      <c r="H6" s="20" t="s">
        <v>292</v>
      </c>
      <c r="I6" s="20" t="s">
        <v>293</v>
      </c>
    </row>
    <row r="7" spans="2:10" x14ac:dyDescent="0.35">
      <c r="B7" s="18" t="s">
        <v>249</v>
      </c>
      <c r="C7" s="17">
        <v>0.24175952017334901</v>
      </c>
      <c r="D7" s="17">
        <v>0.30274525842569799</v>
      </c>
      <c r="E7" s="17">
        <v>0.16076538486313299</v>
      </c>
      <c r="F7" s="17">
        <v>0.13608382806934</v>
      </c>
      <c r="G7" s="17">
        <v>0.17647309228646799</v>
      </c>
      <c r="H7" s="17">
        <v>0.11680535846594101</v>
      </c>
      <c r="I7" s="17">
        <v>0.11901353949686</v>
      </c>
    </row>
    <row r="8" spans="2:10" x14ac:dyDescent="0.35">
      <c r="B8" s="18" t="s">
        <v>250</v>
      </c>
      <c r="C8" s="17">
        <v>0.46261407366948198</v>
      </c>
      <c r="D8" s="17">
        <v>0.46126082995220102</v>
      </c>
      <c r="E8" s="17">
        <v>0.415644773157198</v>
      </c>
      <c r="F8" s="17">
        <v>0.35388862965630802</v>
      </c>
      <c r="G8" s="17">
        <v>0.33683617367554403</v>
      </c>
      <c r="H8" s="17">
        <v>0.36177864577660901</v>
      </c>
      <c r="I8" s="17">
        <v>0.306077739124618</v>
      </c>
    </row>
    <row r="9" spans="2:10" x14ac:dyDescent="0.35">
      <c r="B9" s="18" t="s">
        <v>251</v>
      </c>
      <c r="C9" s="17">
        <v>0.234745179294126</v>
      </c>
      <c r="D9" s="17">
        <v>0.17108413346756501</v>
      </c>
      <c r="E9" s="17">
        <v>0.28929124764119901</v>
      </c>
      <c r="F9" s="17">
        <v>0.38385524644112501</v>
      </c>
      <c r="G9" s="17">
        <v>0.35497294950754699</v>
      </c>
      <c r="H9" s="17">
        <v>0.380293157118888</v>
      </c>
      <c r="I9" s="17">
        <v>0.36067699903734601</v>
      </c>
    </row>
    <row r="10" spans="2:10" x14ac:dyDescent="0.35">
      <c r="B10" s="18" t="s">
        <v>252</v>
      </c>
      <c r="C10" s="17">
        <v>2.8060244176001999E-2</v>
      </c>
      <c r="D10" s="17">
        <v>3.6721937019790603E-2</v>
      </c>
      <c r="E10" s="17">
        <v>6.6414691935742204E-2</v>
      </c>
      <c r="F10" s="17">
        <v>7.9401602121114301E-2</v>
      </c>
      <c r="G10" s="17">
        <v>7.4589499395597406E-2</v>
      </c>
      <c r="H10" s="17">
        <v>8.1067028351790096E-2</v>
      </c>
      <c r="I10" s="17">
        <v>0.15127084646372099</v>
      </c>
    </row>
    <row r="11" spans="2:10" x14ac:dyDescent="0.35">
      <c r="B11" s="18" t="s">
        <v>253</v>
      </c>
      <c r="C11" s="17">
        <v>1.11006001062127E-2</v>
      </c>
      <c r="D11" s="17">
        <v>1.2435252754558399E-2</v>
      </c>
      <c r="E11" s="17">
        <v>1.51468809797888E-2</v>
      </c>
      <c r="F11" s="17">
        <v>2.51581089562469E-2</v>
      </c>
      <c r="G11" s="17">
        <v>3.15486625629538E-2</v>
      </c>
      <c r="H11" s="17">
        <v>2.9499994509046099E-2</v>
      </c>
      <c r="I11" s="17">
        <v>3.5363698695439698E-2</v>
      </c>
    </row>
    <row r="12" spans="2:10" x14ac:dyDescent="0.35">
      <c r="B12" s="18" t="s">
        <v>75</v>
      </c>
      <c r="C12" s="17">
        <v>2.1720382580827299E-2</v>
      </c>
      <c r="D12" s="17">
        <v>1.57525883801885E-2</v>
      </c>
      <c r="E12" s="17">
        <v>5.27370214229387E-2</v>
      </c>
      <c r="F12" s="17">
        <v>2.16125847558661E-2</v>
      </c>
      <c r="G12" s="17">
        <v>2.55796225718894E-2</v>
      </c>
      <c r="H12" s="17">
        <v>3.0555815777726099E-2</v>
      </c>
      <c r="I12" s="17">
        <v>2.7597177182014401E-2</v>
      </c>
    </row>
    <row r="13" spans="2:10" x14ac:dyDescent="0.35">
      <c r="B13" s="23" t="s">
        <v>254</v>
      </c>
      <c r="C13" s="21">
        <v>0.70437359384283205</v>
      </c>
      <c r="D13" s="21">
        <v>0.76400608837789796</v>
      </c>
      <c r="E13" s="21">
        <v>0.57641015802033102</v>
      </c>
      <c r="F13" s="21">
        <v>0.48997245772564801</v>
      </c>
      <c r="G13" s="21">
        <v>0.51330926596201298</v>
      </c>
      <c r="H13" s="21">
        <v>0.47858400424254999</v>
      </c>
      <c r="I13" s="21">
        <v>0.425091278621479</v>
      </c>
    </row>
    <row r="14" spans="2:10" x14ac:dyDescent="0.35">
      <c r="B14" s="23" t="s">
        <v>255</v>
      </c>
      <c r="C14" s="21">
        <v>3.9160844282214703E-2</v>
      </c>
      <c r="D14" s="21">
        <v>4.9157189774348901E-2</v>
      </c>
      <c r="E14" s="21">
        <v>8.1561572915531094E-2</v>
      </c>
      <c r="F14" s="21">
        <v>0.10455971107736101</v>
      </c>
      <c r="G14" s="21">
        <v>0.106138161958551</v>
      </c>
      <c r="H14" s="21">
        <v>0.110567022860836</v>
      </c>
      <c r="I14" s="21">
        <v>0.186634545159161</v>
      </c>
    </row>
    <row r="15" spans="2:10" x14ac:dyDescent="0.35">
      <c r="B15" s="23" t="s">
        <v>256</v>
      </c>
      <c r="C15" s="22">
        <v>0.66521274956061704</v>
      </c>
      <c r="D15" s="22">
        <v>0.71484889860354905</v>
      </c>
      <c r="E15" s="22">
        <v>0.49484858510480001</v>
      </c>
      <c r="F15" s="22">
        <v>0.38541274664828701</v>
      </c>
      <c r="G15" s="22">
        <v>0.40717110400346201</v>
      </c>
      <c r="H15" s="22">
        <v>0.36801698138171401</v>
      </c>
      <c r="I15" s="22">
        <v>0.23845673346231799</v>
      </c>
    </row>
    <row r="16" spans="2:10" x14ac:dyDescent="0.35">
      <c r="B16" s="16"/>
      <c r="C16" s="16"/>
      <c r="D16" s="16"/>
      <c r="E16" s="16"/>
      <c r="F16" s="16"/>
      <c r="G16" s="16"/>
      <c r="H16" s="16"/>
      <c r="I16" s="16"/>
    </row>
    <row r="17" spans="2:2" x14ac:dyDescent="0.35">
      <c r="B17" t="s">
        <v>60</v>
      </c>
    </row>
    <row r="18" spans="2:2" x14ac:dyDescent="0.35">
      <c r="B18" t="s">
        <v>61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0.16076538486313299</v>
      </c>
      <c r="D9" s="17">
        <v>0.174894321685201</v>
      </c>
      <c r="E9" s="17">
        <v>0.146021327412931</v>
      </c>
      <c r="F9" s="17"/>
      <c r="G9" s="17">
        <v>0.14162450910574201</v>
      </c>
      <c r="H9" s="17">
        <v>0.14559119707455401</v>
      </c>
      <c r="I9" s="17">
        <v>0.16804248568487501</v>
      </c>
      <c r="J9" s="17">
        <v>0.14636007085976799</v>
      </c>
      <c r="K9" s="17">
        <v>0.21124453493888701</v>
      </c>
      <c r="L9" s="17">
        <v>0.15788323287524</v>
      </c>
      <c r="M9" s="17"/>
      <c r="N9" s="17">
        <v>0.163512856806143</v>
      </c>
      <c r="O9" s="17">
        <v>0.15387120941259999</v>
      </c>
      <c r="P9" s="17">
        <v>0.14260924198164199</v>
      </c>
      <c r="Q9" s="17">
        <v>0.18061931815278401</v>
      </c>
      <c r="R9" s="17"/>
      <c r="S9" s="17">
        <v>0.17974965481549601</v>
      </c>
      <c r="T9" s="17">
        <v>0.13280423650935999</v>
      </c>
      <c r="U9" s="17">
        <v>0.15797626223855701</v>
      </c>
      <c r="V9" s="17">
        <v>0.14435514098962399</v>
      </c>
      <c r="W9" s="17">
        <v>0.207845038188919</v>
      </c>
      <c r="X9" s="17">
        <v>0.17519280155349601</v>
      </c>
      <c r="Y9" s="17">
        <v>0.17696032242155699</v>
      </c>
      <c r="Z9" s="17">
        <v>0.14261238272170701</v>
      </c>
      <c r="AA9" s="17">
        <v>0.16918488289384101</v>
      </c>
      <c r="AB9" s="17">
        <v>0.122170677047499</v>
      </c>
      <c r="AC9" s="17">
        <v>0.14429514118079101</v>
      </c>
      <c r="AD9" s="17">
        <v>0.190030889320386</v>
      </c>
      <c r="AE9" s="17"/>
      <c r="AF9" s="17">
        <v>0.163798278371691</v>
      </c>
      <c r="AG9" s="17">
        <v>0.157373103918901</v>
      </c>
      <c r="AH9" s="17"/>
      <c r="AI9" s="17">
        <v>0.16801942491489799</v>
      </c>
      <c r="AJ9" s="17">
        <v>0.157495031641357</v>
      </c>
      <c r="AK9" s="17"/>
      <c r="AL9" s="17">
        <v>0.13350815537576399</v>
      </c>
      <c r="AM9" s="17">
        <v>0.16283681224164101</v>
      </c>
      <c r="AN9" s="17"/>
      <c r="AO9" s="17">
        <v>0.15417446535072801</v>
      </c>
      <c r="AP9" s="17">
        <v>0.16256220259248</v>
      </c>
    </row>
    <row r="10" spans="2:42" x14ac:dyDescent="0.35">
      <c r="B10" s="18" t="s">
        <v>250</v>
      </c>
      <c r="C10" s="17">
        <v>0.415644773157198</v>
      </c>
      <c r="D10" s="17">
        <v>0.43243884137136801</v>
      </c>
      <c r="E10" s="17">
        <v>0.40041149324938602</v>
      </c>
      <c r="F10" s="17"/>
      <c r="G10" s="17">
        <v>0.33099644994259297</v>
      </c>
      <c r="H10" s="17">
        <v>0.38218693921453201</v>
      </c>
      <c r="I10" s="17">
        <v>0.36274569693824499</v>
      </c>
      <c r="J10" s="17">
        <v>0.48149398324419301</v>
      </c>
      <c r="K10" s="17">
        <v>0.44619687454847801</v>
      </c>
      <c r="L10" s="17">
        <v>0.468709652272841</v>
      </c>
      <c r="M10" s="17"/>
      <c r="N10" s="17">
        <v>0.45923856164647098</v>
      </c>
      <c r="O10" s="17">
        <v>0.40853838772314099</v>
      </c>
      <c r="P10" s="17">
        <v>0.42042607759447898</v>
      </c>
      <c r="Q10" s="17">
        <v>0.373198764430209</v>
      </c>
      <c r="R10" s="17"/>
      <c r="S10" s="17">
        <v>0.40908310257091002</v>
      </c>
      <c r="T10" s="17">
        <v>0.41099621280086501</v>
      </c>
      <c r="U10" s="17">
        <v>0.42204426537059497</v>
      </c>
      <c r="V10" s="17">
        <v>0.47260133860120701</v>
      </c>
      <c r="W10" s="17">
        <v>0.34855558825684102</v>
      </c>
      <c r="X10" s="17">
        <v>0.38021118252545899</v>
      </c>
      <c r="Y10" s="17">
        <v>0.38728767206272302</v>
      </c>
      <c r="Z10" s="17">
        <v>0.35215091087102302</v>
      </c>
      <c r="AA10" s="17">
        <v>0.446625359560128</v>
      </c>
      <c r="AB10" s="17">
        <v>0.44325353502247</v>
      </c>
      <c r="AC10" s="17">
        <v>0.46759292246678602</v>
      </c>
      <c r="AD10" s="17">
        <v>0.41881789746396603</v>
      </c>
      <c r="AE10" s="17"/>
      <c r="AF10" s="17">
        <v>0.44180493280963601</v>
      </c>
      <c r="AG10" s="17">
        <v>0.38247088965062298</v>
      </c>
      <c r="AH10" s="17"/>
      <c r="AI10" s="17">
        <v>0.47658653289395497</v>
      </c>
      <c r="AJ10" s="17">
        <v>0.38817027909959501</v>
      </c>
      <c r="AK10" s="17"/>
      <c r="AL10" s="17">
        <v>0.43306039543124197</v>
      </c>
      <c r="AM10" s="17">
        <v>0.41432126385450402</v>
      </c>
      <c r="AN10" s="17"/>
      <c r="AO10" s="17">
        <v>0.44491788498763801</v>
      </c>
      <c r="AP10" s="17">
        <v>0.407664331849866</v>
      </c>
    </row>
    <row r="11" spans="2:42" x14ac:dyDescent="0.35">
      <c r="B11" s="18" t="s">
        <v>251</v>
      </c>
      <c r="C11" s="17">
        <v>0.28929124764119901</v>
      </c>
      <c r="D11" s="17">
        <v>0.25597744655960403</v>
      </c>
      <c r="E11" s="17">
        <v>0.32123945854883001</v>
      </c>
      <c r="F11" s="17"/>
      <c r="G11" s="17">
        <v>0.344732368736614</v>
      </c>
      <c r="H11" s="17">
        <v>0.30804540513578599</v>
      </c>
      <c r="I11" s="17">
        <v>0.33337965346075799</v>
      </c>
      <c r="J11" s="17">
        <v>0.245220060752428</v>
      </c>
      <c r="K11" s="17">
        <v>0.25147885575665901</v>
      </c>
      <c r="L11" s="17">
        <v>0.26214087253638901</v>
      </c>
      <c r="M11" s="17"/>
      <c r="N11" s="17">
        <v>0.27218700283638703</v>
      </c>
      <c r="O11" s="17">
        <v>0.28038683311717699</v>
      </c>
      <c r="P11" s="17">
        <v>0.31410464917286202</v>
      </c>
      <c r="Q11" s="17">
        <v>0.296419219040709</v>
      </c>
      <c r="R11" s="17"/>
      <c r="S11" s="17">
        <v>0.29080636791076397</v>
      </c>
      <c r="T11" s="17">
        <v>0.31965943340932002</v>
      </c>
      <c r="U11" s="17">
        <v>0.29233668913960598</v>
      </c>
      <c r="V11" s="17">
        <v>0.244318906407855</v>
      </c>
      <c r="W11" s="17">
        <v>0.28135364042059002</v>
      </c>
      <c r="X11" s="17">
        <v>0.30259547918491703</v>
      </c>
      <c r="Y11" s="17">
        <v>0.30485864465124601</v>
      </c>
      <c r="Z11" s="17">
        <v>0.37990529642020199</v>
      </c>
      <c r="AA11" s="17">
        <v>0.25093711450698197</v>
      </c>
      <c r="AB11" s="17">
        <v>0.303361305907906</v>
      </c>
      <c r="AC11" s="17">
        <v>0.25470764034117499</v>
      </c>
      <c r="AD11" s="17">
        <v>0.24990932259849399</v>
      </c>
      <c r="AE11" s="17"/>
      <c r="AF11" s="17">
        <v>0.27315700283966099</v>
      </c>
      <c r="AG11" s="17">
        <v>0.309469494301227</v>
      </c>
      <c r="AH11" s="17"/>
      <c r="AI11" s="17">
        <v>0.25921367673096701</v>
      </c>
      <c r="AJ11" s="17">
        <v>0.30285117841461101</v>
      </c>
      <c r="AK11" s="17"/>
      <c r="AL11" s="17">
        <v>0.31700151188088599</v>
      </c>
      <c r="AM11" s="17">
        <v>0.28718539165028301</v>
      </c>
      <c r="AN11" s="17"/>
      <c r="AO11" s="17">
        <v>0.28487225860954501</v>
      </c>
      <c r="AP11" s="17">
        <v>0.29049595327034899</v>
      </c>
    </row>
    <row r="12" spans="2:42" x14ac:dyDescent="0.35">
      <c r="B12" s="18" t="s">
        <v>252</v>
      </c>
      <c r="C12" s="17">
        <v>6.6414691935742204E-2</v>
      </c>
      <c r="D12" s="17">
        <v>6.85223751337211E-2</v>
      </c>
      <c r="E12" s="17">
        <v>6.4838470507568302E-2</v>
      </c>
      <c r="F12" s="17"/>
      <c r="G12" s="17">
        <v>0.103372143104918</v>
      </c>
      <c r="H12" s="17">
        <v>8.8096625441647494E-2</v>
      </c>
      <c r="I12" s="17">
        <v>7.5396397072393304E-2</v>
      </c>
      <c r="J12" s="17">
        <v>7.0810081219589496E-2</v>
      </c>
      <c r="K12" s="17">
        <v>4.0978806991480703E-2</v>
      </c>
      <c r="L12" s="17">
        <v>3.0143482761327198E-2</v>
      </c>
      <c r="M12" s="17"/>
      <c r="N12" s="17">
        <v>4.8005671621118302E-2</v>
      </c>
      <c r="O12" s="17">
        <v>9.4558828131481198E-2</v>
      </c>
      <c r="P12" s="17">
        <v>5.71291981239683E-2</v>
      </c>
      <c r="Q12" s="17">
        <v>6.4607416736224596E-2</v>
      </c>
      <c r="R12" s="17"/>
      <c r="S12" s="17">
        <v>7.5438870702442498E-2</v>
      </c>
      <c r="T12" s="17">
        <v>4.5326597398305003E-2</v>
      </c>
      <c r="U12" s="17">
        <v>4.8842259462596502E-2</v>
      </c>
      <c r="V12" s="17">
        <v>6.3676161336261305E-2</v>
      </c>
      <c r="W12" s="17">
        <v>8.7352652488553506E-2</v>
      </c>
      <c r="X12" s="17">
        <v>7.0395938838425404E-2</v>
      </c>
      <c r="Y12" s="17">
        <v>6.9264440626274099E-2</v>
      </c>
      <c r="Z12" s="17">
        <v>5.2086508169450103E-2</v>
      </c>
      <c r="AA12" s="17">
        <v>7.0845923571597996E-2</v>
      </c>
      <c r="AB12" s="17">
        <v>8.4067085035498507E-2</v>
      </c>
      <c r="AC12" s="17">
        <v>7.0079831603167303E-2</v>
      </c>
      <c r="AD12" s="17">
        <v>4.5954708563825102E-2</v>
      </c>
      <c r="AE12" s="17"/>
      <c r="AF12" s="17">
        <v>5.7560507108763599E-2</v>
      </c>
      <c r="AG12" s="17">
        <v>7.8953545231625302E-2</v>
      </c>
      <c r="AH12" s="17"/>
      <c r="AI12" s="17">
        <v>4.70740372461124E-2</v>
      </c>
      <c r="AJ12" s="17">
        <v>7.5134077536612595E-2</v>
      </c>
      <c r="AK12" s="17"/>
      <c r="AL12" s="17">
        <v>5.0055879751959999E-2</v>
      </c>
      <c r="AM12" s="17">
        <v>6.76578884041526E-2</v>
      </c>
      <c r="AN12" s="17"/>
      <c r="AO12" s="17">
        <v>5.9551975448928103E-2</v>
      </c>
      <c r="AP12" s="17">
        <v>6.8285607007877794E-2</v>
      </c>
    </row>
    <row r="13" spans="2:42" x14ac:dyDescent="0.35">
      <c r="B13" s="18" t="s">
        <v>253</v>
      </c>
      <c r="C13" s="17">
        <v>1.51468809797888E-2</v>
      </c>
      <c r="D13" s="17">
        <v>1.71929105830659E-2</v>
      </c>
      <c r="E13" s="17">
        <v>1.3259152939305499E-2</v>
      </c>
      <c r="F13" s="17"/>
      <c r="G13" s="17">
        <v>1.38651462433836E-2</v>
      </c>
      <c r="H13" s="17">
        <v>2.5501822588341799E-2</v>
      </c>
      <c r="I13" s="17">
        <v>2.5852257869344999E-2</v>
      </c>
      <c r="J13" s="17">
        <v>1.38589738307146E-2</v>
      </c>
      <c r="K13" s="17">
        <v>8.1257461850995708E-3</v>
      </c>
      <c r="L13" s="17">
        <v>4.57944063152943E-3</v>
      </c>
      <c r="M13" s="17"/>
      <c r="N13" s="17">
        <v>1.50102944551517E-2</v>
      </c>
      <c r="O13" s="17">
        <v>1.31902875024155E-2</v>
      </c>
      <c r="P13" s="17">
        <v>1.5938686642467802E-2</v>
      </c>
      <c r="Q13" s="17">
        <v>1.6831812281468302E-2</v>
      </c>
      <c r="R13" s="17"/>
      <c r="S13" s="17">
        <v>1.6918545908574702E-2</v>
      </c>
      <c r="T13" s="17">
        <v>7.7012620985265996E-3</v>
      </c>
      <c r="U13" s="17">
        <v>8.8958256009617192E-3</v>
      </c>
      <c r="V13" s="17">
        <v>2.3451375262690501E-2</v>
      </c>
      <c r="W13" s="17">
        <v>5.6506733853525903E-3</v>
      </c>
      <c r="X13" s="17">
        <v>1.7889002066075101E-2</v>
      </c>
      <c r="Y13" s="17">
        <v>2.4231450838885699E-2</v>
      </c>
      <c r="Z13" s="17">
        <v>7.1783198461278603E-3</v>
      </c>
      <c r="AA13" s="17">
        <v>1.72819710362806E-2</v>
      </c>
      <c r="AB13" s="17">
        <v>9.2625885403922002E-3</v>
      </c>
      <c r="AC13" s="17">
        <v>2.2199406877562399E-2</v>
      </c>
      <c r="AD13" s="17">
        <v>2.9355091902858101E-2</v>
      </c>
      <c r="AE13" s="17"/>
      <c r="AF13" s="17">
        <v>1.5304518191516899E-2</v>
      </c>
      <c r="AG13" s="17">
        <v>1.50682111011842E-2</v>
      </c>
      <c r="AH13" s="17"/>
      <c r="AI13" s="17">
        <v>1.3865757454769201E-2</v>
      </c>
      <c r="AJ13" s="17">
        <v>1.57244524320614E-2</v>
      </c>
      <c r="AK13" s="17"/>
      <c r="AL13" s="17">
        <v>1.6405942832236401E-2</v>
      </c>
      <c r="AM13" s="17">
        <v>1.5051197917296999E-2</v>
      </c>
      <c r="AN13" s="17"/>
      <c r="AO13" s="17">
        <v>1.5209914942264299E-2</v>
      </c>
      <c r="AP13" s="17">
        <v>1.5129696648966099E-2</v>
      </c>
    </row>
    <row r="14" spans="2:42" x14ac:dyDescent="0.35">
      <c r="B14" s="18" t="s">
        <v>75</v>
      </c>
      <c r="C14" s="17">
        <v>5.27370214229387E-2</v>
      </c>
      <c r="D14" s="17">
        <v>5.0974104667039999E-2</v>
      </c>
      <c r="E14" s="17">
        <v>5.4230097341978402E-2</v>
      </c>
      <c r="F14" s="17"/>
      <c r="G14" s="17">
        <v>6.5409382866748703E-2</v>
      </c>
      <c r="H14" s="17">
        <v>5.05780105451379E-2</v>
      </c>
      <c r="I14" s="17">
        <v>3.4583508974383503E-2</v>
      </c>
      <c r="J14" s="17">
        <v>4.2256830093306399E-2</v>
      </c>
      <c r="K14" s="17">
        <v>4.1975181579395698E-2</v>
      </c>
      <c r="L14" s="17">
        <v>7.6543318922674103E-2</v>
      </c>
      <c r="M14" s="17"/>
      <c r="N14" s="17">
        <v>4.2045612634728502E-2</v>
      </c>
      <c r="O14" s="17">
        <v>4.94544541131854E-2</v>
      </c>
      <c r="P14" s="17">
        <v>4.9792146484581398E-2</v>
      </c>
      <c r="Q14" s="17">
        <v>6.8323469358604796E-2</v>
      </c>
      <c r="R14" s="17"/>
      <c r="S14" s="17">
        <v>2.8003458091813201E-2</v>
      </c>
      <c r="T14" s="17">
        <v>8.3512257783623797E-2</v>
      </c>
      <c r="U14" s="17">
        <v>6.9904698187683703E-2</v>
      </c>
      <c r="V14" s="17">
        <v>5.1597077402362398E-2</v>
      </c>
      <c r="W14" s="17">
        <v>6.9242407259743899E-2</v>
      </c>
      <c r="X14" s="17">
        <v>5.37155958316273E-2</v>
      </c>
      <c r="Y14" s="17">
        <v>3.7397469399314598E-2</v>
      </c>
      <c r="Z14" s="17">
        <v>6.6066581971490096E-2</v>
      </c>
      <c r="AA14" s="17">
        <v>4.5124748431170397E-2</v>
      </c>
      <c r="AB14" s="17">
        <v>3.7884808446234097E-2</v>
      </c>
      <c r="AC14" s="17">
        <v>4.11250575305179E-2</v>
      </c>
      <c r="AD14" s="17">
        <v>6.5932090150470496E-2</v>
      </c>
      <c r="AE14" s="17"/>
      <c r="AF14" s="17">
        <v>4.8374760678731102E-2</v>
      </c>
      <c r="AG14" s="17">
        <v>5.6664755796438898E-2</v>
      </c>
      <c r="AH14" s="17"/>
      <c r="AI14" s="17">
        <v>3.5240570759298699E-2</v>
      </c>
      <c r="AJ14" s="17">
        <v>6.06249808757632E-2</v>
      </c>
      <c r="AK14" s="17"/>
      <c r="AL14" s="17">
        <v>4.9968114727911399E-2</v>
      </c>
      <c r="AM14" s="17">
        <v>5.2947445932123298E-2</v>
      </c>
      <c r="AN14" s="17"/>
      <c r="AO14" s="17">
        <v>4.1273500660896703E-2</v>
      </c>
      <c r="AP14" s="17">
        <v>5.5862208630460798E-2</v>
      </c>
    </row>
    <row r="15" spans="2:42" x14ac:dyDescent="0.35">
      <c r="B15" s="18" t="s">
        <v>254</v>
      </c>
      <c r="C15" s="21">
        <v>0.57641015802033102</v>
      </c>
      <c r="D15" s="21">
        <v>0.60733316305656904</v>
      </c>
      <c r="E15" s="21">
        <v>0.54643282066231702</v>
      </c>
      <c r="F15" s="21"/>
      <c r="G15" s="21">
        <v>0.47262095904833601</v>
      </c>
      <c r="H15" s="21">
        <v>0.52777813628908599</v>
      </c>
      <c r="I15" s="21">
        <v>0.53078818262312</v>
      </c>
      <c r="J15" s="21">
        <v>0.627854054103962</v>
      </c>
      <c r="K15" s="21">
        <v>0.65744140948736496</v>
      </c>
      <c r="L15" s="21">
        <v>0.62659288514808098</v>
      </c>
      <c r="M15" s="21"/>
      <c r="N15" s="21">
        <v>0.62275141845261395</v>
      </c>
      <c r="O15" s="21">
        <v>0.56240959713574101</v>
      </c>
      <c r="P15" s="21">
        <v>0.56303531957612096</v>
      </c>
      <c r="Q15" s="21">
        <v>0.55381808258299303</v>
      </c>
      <c r="R15" s="21"/>
      <c r="S15" s="21">
        <v>0.58883275738640595</v>
      </c>
      <c r="T15" s="21">
        <v>0.54380044931022498</v>
      </c>
      <c r="U15" s="21">
        <v>0.58002052760915201</v>
      </c>
      <c r="V15" s="21">
        <v>0.616956479590831</v>
      </c>
      <c r="W15" s="21">
        <v>0.55640062644576005</v>
      </c>
      <c r="X15" s="21">
        <v>0.55540398407895497</v>
      </c>
      <c r="Y15" s="21">
        <v>0.56424799448427898</v>
      </c>
      <c r="Z15" s="21">
        <v>0.49476329359273002</v>
      </c>
      <c r="AA15" s="21">
        <v>0.61581024245396898</v>
      </c>
      <c r="AB15" s="21">
        <v>0.56542421206996896</v>
      </c>
      <c r="AC15" s="21">
        <v>0.61188806364757697</v>
      </c>
      <c r="AD15" s="21">
        <v>0.60884878678435195</v>
      </c>
      <c r="AE15" s="21"/>
      <c r="AF15" s="21">
        <v>0.60560321118132698</v>
      </c>
      <c r="AG15" s="21">
        <v>0.53984399356952495</v>
      </c>
      <c r="AH15" s="21"/>
      <c r="AI15" s="21">
        <v>0.64460595780885299</v>
      </c>
      <c r="AJ15" s="21">
        <v>0.54566531074095204</v>
      </c>
      <c r="AK15" s="21"/>
      <c r="AL15" s="21">
        <v>0.56656855080700597</v>
      </c>
      <c r="AM15" s="21">
        <v>0.577158076096145</v>
      </c>
      <c r="AN15" s="21"/>
      <c r="AO15" s="21">
        <v>0.59909235033836605</v>
      </c>
      <c r="AP15" s="21">
        <v>0.57022653444234594</v>
      </c>
    </row>
    <row r="16" spans="2:42" x14ac:dyDescent="0.35">
      <c r="B16" s="18" t="s">
        <v>255</v>
      </c>
      <c r="C16" s="21">
        <v>8.1561572915531094E-2</v>
      </c>
      <c r="D16" s="21">
        <v>8.5715285716787007E-2</v>
      </c>
      <c r="E16" s="21">
        <v>7.8097623446873904E-2</v>
      </c>
      <c r="F16" s="21"/>
      <c r="G16" s="21">
        <v>0.11723728934830099</v>
      </c>
      <c r="H16" s="21">
        <v>0.113598448029989</v>
      </c>
      <c r="I16" s="21">
        <v>0.101248654941738</v>
      </c>
      <c r="J16" s="21">
        <v>8.4669055050304101E-2</v>
      </c>
      <c r="K16" s="21">
        <v>4.9104553176580301E-2</v>
      </c>
      <c r="L16" s="21">
        <v>3.4722923392856597E-2</v>
      </c>
      <c r="M16" s="21"/>
      <c r="N16" s="21">
        <v>6.3015966076269997E-2</v>
      </c>
      <c r="O16" s="21">
        <v>0.107749115633897</v>
      </c>
      <c r="P16" s="21">
        <v>7.3067884766436095E-2</v>
      </c>
      <c r="Q16" s="21">
        <v>8.1439229017692905E-2</v>
      </c>
      <c r="R16" s="21"/>
      <c r="S16" s="21">
        <v>9.2357416611017207E-2</v>
      </c>
      <c r="T16" s="21">
        <v>5.30278594968316E-2</v>
      </c>
      <c r="U16" s="21">
        <v>5.7738085063558202E-2</v>
      </c>
      <c r="V16" s="21">
        <v>8.7127536598951796E-2</v>
      </c>
      <c r="W16" s="21">
        <v>9.3003325873906098E-2</v>
      </c>
      <c r="X16" s="21">
        <v>8.8284940904500495E-2</v>
      </c>
      <c r="Y16" s="21">
        <v>9.3495891465159797E-2</v>
      </c>
      <c r="Z16" s="21">
        <v>5.9264828015578003E-2</v>
      </c>
      <c r="AA16" s="21">
        <v>8.8127894607878496E-2</v>
      </c>
      <c r="AB16" s="21">
        <v>9.3329673575890795E-2</v>
      </c>
      <c r="AC16" s="21">
        <v>9.2279238480729706E-2</v>
      </c>
      <c r="AD16" s="21">
        <v>7.5309800466683299E-2</v>
      </c>
      <c r="AE16" s="21"/>
      <c r="AF16" s="21">
        <v>7.2865025300280495E-2</v>
      </c>
      <c r="AG16" s="21">
        <v>9.40217563328095E-2</v>
      </c>
      <c r="AH16" s="21"/>
      <c r="AI16" s="21">
        <v>6.0939794700881497E-2</v>
      </c>
      <c r="AJ16" s="21">
        <v>9.0858529968673996E-2</v>
      </c>
      <c r="AK16" s="21"/>
      <c r="AL16" s="21">
        <v>6.64618225841965E-2</v>
      </c>
      <c r="AM16" s="21">
        <v>8.2709086321449604E-2</v>
      </c>
      <c r="AN16" s="21"/>
      <c r="AO16" s="21">
        <v>7.4761890391192506E-2</v>
      </c>
      <c r="AP16" s="21">
        <v>8.3415303656843895E-2</v>
      </c>
    </row>
    <row r="17" spans="2:42" x14ac:dyDescent="0.35">
      <c r="B17" s="18" t="s">
        <v>256</v>
      </c>
      <c r="C17" s="22">
        <v>0.49484858510480001</v>
      </c>
      <c r="D17" s="22">
        <v>0.52161787733978204</v>
      </c>
      <c r="E17" s="22">
        <v>0.46833519721544298</v>
      </c>
      <c r="F17" s="22"/>
      <c r="G17" s="22">
        <v>0.35538366970003499</v>
      </c>
      <c r="H17" s="22">
        <v>0.41417968825909701</v>
      </c>
      <c r="I17" s="22">
        <v>0.42953952768138198</v>
      </c>
      <c r="J17" s="22">
        <v>0.54318499905365802</v>
      </c>
      <c r="K17" s="22">
        <v>0.60833685631078505</v>
      </c>
      <c r="L17" s="22">
        <v>0.59186996175522399</v>
      </c>
      <c r="M17" s="22"/>
      <c r="N17" s="22">
        <v>0.55973545237634403</v>
      </c>
      <c r="O17" s="22">
        <v>0.45466048150184402</v>
      </c>
      <c r="P17" s="22">
        <v>0.48996743480968502</v>
      </c>
      <c r="Q17" s="22">
        <v>0.47237885356530002</v>
      </c>
      <c r="R17" s="22"/>
      <c r="S17" s="22">
        <v>0.49647534077538902</v>
      </c>
      <c r="T17" s="22">
        <v>0.490772589813393</v>
      </c>
      <c r="U17" s="22">
        <v>0.52228244254559397</v>
      </c>
      <c r="V17" s="22">
        <v>0.52982894299187899</v>
      </c>
      <c r="W17" s="22">
        <v>0.46339730057185402</v>
      </c>
      <c r="X17" s="22">
        <v>0.46711904317445402</v>
      </c>
      <c r="Y17" s="22">
        <v>0.47075210301912002</v>
      </c>
      <c r="Z17" s="22">
        <v>0.43549846557715199</v>
      </c>
      <c r="AA17" s="22">
        <v>0.52768234784609003</v>
      </c>
      <c r="AB17" s="22">
        <v>0.47209453849407801</v>
      </c>
      <c r="AC17" s="22">
        <v>0.51960882516684703</v>
      </c>
      <c r="AD17" s="22">
        <v>0.53353898631766905</v>
      </c>
      <c r="AE17" s="22"/>
      <c r="AF17" s="22">
        <v>0.53273818588104704</v>
      </c>
      <c r="AG17" s="22">
        <v>0.44582223723671499</v>
      </c>
      <c r="AH17" s="22"/>
      <c r="AI17" s="22">
        <v>0.58366616310797204</v>
      </c>
      <c r="AJ17" s="22">
        <v>0.45480678077227799</v>
      </c>
      <c r="AK17" s="22"/>
      <c r="AL17" s="22">
        <v>0.50010672822280999</v>
      </c>
      <c r="AM17" s="22">
        <v>0.49444898977469498</v>
      </c>
      <c r="AN17" s="22"/>
      <c r="AO17" s="22">
        <v>0.52433045994717398</v>
      </c>
      <c r="AP17" s="22">
        <v>0.48681123078550198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0.11901353949686</v>
      </c>
      <c r="D9" s="17">
        <v>0.12577807960891499</v>
      </c>
      <c r="E9" s="17">
        <v>0.11327216337035299</v>
      </c>
      <c r="F9" s="17"/>
      <c r="G9" s="17">
        <v>0.111875047136773</v>
      </c>
      <c r="H9" s="17">
        <v>0.110994845507667</v>
      </c>
      <c r="I9" s="17">
        <v>9.8116491315986903E-2</v>
      </c>
      <c r="J9" s="17">
        <v>0.11885627753842801</v>
      </c>
      <c r="K9" s="17">
        <v>0.117860355714281</v>
      </c>
      <c r="L9" s="17">
        <v>0.148264790972643</v>
      </c>
      <c r="M9" s="17"/>
      <c r="N9" s="17">
        <v>0.109327157939183</v>
      </c>
      <c r="O9" s="17">
        <v>0.11350124533183099</v>
      </c>
      <c r="P9" s="17">
        <v>0.113041807819334</v>
      </c>
      <c r="Q9" s="17">
        <v>0.140790651971889</v>
      </c>
      <c r="R9" s="17"/>
      <c r="S9" s="17">
        <v>0.122755314605525</v>
      </c>
      <c r="T9" s="17">
        <v>7.8575295682826396E-2</v>
      </c>
      <c r="U9" s="17">
        <v>0.15992592619788801</v>
      </c>
      <c r="V9" s="17">
        <v>0.14756477629786599</v>
      </c>
      <c r="W9" s="17">
        <v>0.109066165421506</v>
      </c>
      <c r="X9" s="17">
        <v>0.13894761404923001</v>
      </c>
      <c r="Y9" s="17">
        <v>0.13394382220017301</v>
      </c>
      <c r="Z9" s="17">
        <v>0.14261708694647099</v>
      </c>
      <c r="AA9" s="17">
        <v>0.12532347803390101</v>
      </c>
      <c r="AB9" s="17">
        <v>6.8558924755815001E-2</v>
      </c>
      <c r="AC9" s="17">
        <v>0.15896052080829801</v>
      </c>
      <c r="AD9" s="17">
        <v>3.56551616200756E-2</v>
      </c>
      <c r="AE9" s="17"/>
      <c r="AF9" s="17">
        <v>0.13090437930152099</v>
      </c>
      <c r="AG9" s="17">
        <v>0.103295675501877</v>
      </c>
      <c r="AH9" s="17"/>
      <c r="AI9" s="17">
        <v>0.136245746815504</v>
      </c>
      <c r="AJ9" s="17">
        <v>0.11124470939381501</v>
      </c>
      <c r="AK9" s="17"/>
      <c r="AL9" s="17">
        <v>0.117027485870208</v>
      </c>
      <c r="AM9" s="17">
        <v>0.11916447067859801</v>
      </c>
      <c r="AN9" s="17"/>
      <c r="AO9" s="17">
        <v>0.110316525929292</v>
      </c>
      <c r="AP9" s="17">
        <v>0.121384520987556</v>
      </c>
    </row>
    <row r="10" spans="2:42" x14ac:dyDescent="0.35">
      <c r="B10" s="18" t="s">
        <v>250</v>
      </c>
      <c r="C10" s="17">
        <v>0.306077739124618</v>
      </c>
      <c r="D10" s="17">
        <v>0.30780277553719598</v>
      </c>
      <c r="E10" s="17">
        <v>0.304795356233173</v>
      </c>
      <c r="F10" s="17"/>
      <c r="G10" s="17">
        <v>0.25262798223550098</v>
      </c>
      <c r="H10" s="17">
        <v>0.30083970908843599</v>
      </c>
      <c r="I10" s="17">
        <v>0.30829976771373502</v>
      </c>
      <c r="J10" s="17">
        <v>0.27699754662577097</v>
      </c>
      <c r="K10" s="17">
        <v>0.36298570009150699</v>
      </c>
      <c r="L10" s="17">
        <v>0.32975731349202198</v>
      </c>
      <c r="M10" s="17"/>
      <c r="N10" s="17">
        <v>0.32564400672701699</v>
      </c>
      <c r="O10" s="17">
        <v>0.29265174404848798</v>
      </c>
      <c r="P10" s="17">
        <v>0.313873368369739</v>
      </c>
      <c r="Q10" s="17">
        <v>0.29215045284913199</v>
      </c>
      <c r="R10" s="17"/>
      <c r="S10" s="17">
        <v>0.30360414566871202</v>
      </c>
      <c r="T10" s="17">
        <v>0.35093200191436202</v>
      </c>
      <c r="U10" s="17">
        <v>0.289144809789737</v>
      </c>
      <c r="V10" s="17">
        <v>0.29262465732538501</v>
      </c>
      <c r="W10" s="17">
        <v>0.30394941751333099</v>
      </c>
      <c r="X10" s="17">
        <v>0.31616084036638797</v>
      </c>
      <c r="Y10" s="17">
        <v>0.26302625932145701</v>
      </c>
      <c r="Z10" s="17">
        <v>0.300831561653429</v>
      </c>
      <c r="AA10" s="17">
        <v>0.318916652667462</v>
      </c>
      <c r="AB10" s="17">
        <v>0.28697683176404498</v>
      </c>
      <c r="AC10" s="17">
        <v>0.27396580161623202</v>
      </c>
      <c r="AD10" s="17">
        <v>0.36935345704272798</v>
      </c>
      <c r="AE10" s="17"/>
      <c r="AF10" s="17">
        <v>0.32481022700683199</v>
      </c>
      <c r="AG10" s="17">
        <v>0.28283416595097699</v>
      </c>
      <c r="AH10" s="17"/>
      <c r="AI10" s="17">
        <v>0.33619039106315901</v>
      </c>
      <c r="AJ10" s="17">
        <v>0.29250199270184002</v>
      </c>
      <c r="AK10" s="17"/>
      <c r="AL10" s="17">
        <v>0.296689138677807</v>
      </c>
      <c r="AM10" s="17">
        <v>0.30679123071481801</v>
      </c>
      <c r="AN10" s="17"/>
      <c r="AO10" s="17">
        <v>0.32793686251485299</v>
      </c>
      <c r="AP10" s="17">
        <v>0.30011850075406399</v>
      </c>
    </row>
    <row r="11" spans="2:42" x14ac:dyDescent="0.35">
      <c r="B11" s="18" t="s">
        <v>251</v>
      </c>
      <c r="C11" s="17">
        <v>0.36067699903734601</v>
      </c>
      <c r="D11" s="17">
        <v>0.35727943549576602</v>
      </c>
      <c r="E11" s="17">
        <v>0.36384146057703898</v>
      </c>
      <c r="F11" s="17"/>
      <c r="G11" s="17">
        <v>0.33735451881964101</v>
      </c>
      <c r="H11" s="17">
        <v>0.32309304459286198</v>
      </c>
      <c r="I11" s="17">
        <v>0.33562909420313802</v>
      </c>
      <c r="J11" s="17">
        <v>0.40352520250132901</v>
      </c>
      <c r="K11" s="17">
        <v>0.36155298439303102</v>
      </c>
      <c r="L11" s="17">
        <v>0.39200061880661702</v>
      </c>
      <c r="M11" s="17"/>
      <c r="N11" s="17">
        <v>0.36801483431991999</v>
      </c>
      <c r="O11" s="17">
        <v>0.37894095282887702</v>
      </c>
      <c r="P11" s="17">
        <v>0.35099208061026799</v>
      </c>
      <c r="Q11" s="17">
        <v>0.34451612112497798</v>
      </c>
      <c r="R11" s="17"/>
      <c r="S11" s="17">
        <v>0.31554695103277702</v>
      </c>
      <c r="T11" s="17">
        <v>0.36024597652809098</v>
      </c>
      <c r="U11" s="17">
        <v>0.37059575602941403</v>
      </c>
      <c r="V11" s="17">
        <v>0.38542472231682601</v>
      </c>
      <c r="W11" s="17">
        <v>0.39204815672246601</v>
      </c>
      <c r="X11" s="17">
        <v>0.30437595136398099</v>
      </c>
      <c r="Y11" s="17">
        <v>0.395583277773217</v>
      </c>
      <c r="Z11" s="17">
        <v>0.315133610713969</v>
      </c>
      <c r="AA11" s="17">
        <v>0.38433978690616399</v>
      </c>
      <c r="AB11" s="17">
        <v>0.39537539217419698</v>
      </c>
      <c r="AC11" s="17">
        <v>0.36052315776647498</v>
      </c>
      <c r="AD11" s="17">
        <v>0.34457205137218599</v>
      </c>
      <c r="AE11" s="17"/>
      <c r="AF11" s="17">
        <v>0.36996326695164</v>
      </c>
      <c r="AG11" s="17">
        <v>0.34809323132428599</v>
      </c>
      <c r="AH11" s="17"/>
      <c r="AI11" s="17">
        <v>0.35616370100150802</v>
      </c>
      <c r="AJ11" s="17">
        <v>0.36271173811612301</v>
      </c>
      <c r="AK11" s="17"/>
      <c r="AL11" s="17">
        <v>0.39542075509272401</v>
      </c>
      <c r="AM11" s="17">
        <v>0.35803662916561502</v>
      </c>
      <c r="AN11" s="17"/>
      <c r="AO11" s="17">
        <v>0.38461798508433898</v>
      </c>
      <c r="AP11" s="17">
        <v>0.354150202873878</v>
      </c>
    </row>
    <row r="12" spans="2:42" x14ac:dyDescent="0.35">
      <c r="B12" s="18" t="s">
        <v>252</v>
      </c>
      <c r="C12" s="17">
        <v>0.15127084646372099</v>
      </c>
      <c r="D12" s="17">
        <v>0.147478489519902</v>
      </c>
      <c r="E12" s="17">
        <v>0.15462610915769101</v>
      </c>
      <c r="F12" s="17"/>
      <c r="G12" s="17">
        <v>0.204920744606336</v>
      </c>
      <c r="H12" s="17">
        <v>0.18799366431062001</v>
      </c>
      <c r="I12" s="17">
        <v>0.17651257648191701</v>
      </c>
      <c r="J12" s="17">
        <v>0.14597769261313401</v>
      </c>
      <c r="K12" s="17">
        <v>0.12851955948629701</v>
      </c>
      <c r="L12" s="17">
        <v>8.4364079190997698E-2</v>
      </c>
      <c r="M12" s="17"/>
      <c r="N12" s="17">
        <v>0.14373723938490099</v>
      </c>
      <c r="O12" s="17">
        <v>0.170990483284545</v>
      </c>
      <c r="P12" s="17">
        <v>0.146671401581009</v>
      </c>
      <c r="Q12" s="17">
        <v>0.14347606398974699</v>
      </c>
      <c r="R12" s="17"/>
      <c r="S12" s="17">
        <v>0.17657475873374101</v>
      </c>
      <c r="T12" s="17">
        <v>0.14391716537871899</v>
      </c>
      <c r="U12" s="17">
        <v>0.130186864180724</v>
      </c>
      <c r="V12" s="17">
        <v>0.121793531875534</v>
      </c>
      <c r="W12" s="17">
        <v>0.130727689352892</v>
      </c>
      <c r="X12" s="17">
        <v>0.162917788843321</v>
      </c>
      <c r="Y12" s="17">
        <v>0.12928268115288399</v>
      </c>
      <c r="Z12" s="17">
        <v>0.161915941618959</v>
      </c>
      <c r="AA12" s="17">
        <v>0.12854364687429501</v>
      </c>
      <c r="AB12" s="17">
        <v>0.199250048656227</v>
      </c>
      <c r="AC12" s="17">
        <v>0.15411024407038401</v>
      </c>
      <c r="AD12" s="17">
        <v>0.20222244856618701</v>
      </c>
      <c r="AE12" s="17"/>
      <c r="AF12" s="17">
        <v>0.12565574203904001</v>
      </c>
      <c r="AG12" s="17">
        <v>0.18539185387367199</v>
      </c>
      <c r="AH12" s="17"/>
      <c r="AI12" s="17">
        <v>0.12820712059970699</v>
      </c>
      <c r="AJ12" s="17">
        <v>0.161668711604705</v>
      </c>
      <c r="AK12" s="17"/>
      <c r="AL12" s="17">
        <v>0.138377966540912</v>
      </c>
      <c r="AM12" s="17">
        <v>0.152250647601335</v>
      </c>
      <c r="AN12" s="17"/>
      <c r="AO12" s="17">
        <v>0.12000874603384799</v>
      </c>
      <c r="AP12" s="17">
        <v>0.15979352622081799</v>
      </c>
    </row>
    <row r="13" spans="2:42" x14ac:dyDescent="0.35">
      <c r="B13" s="18" t="s">
        <v>253</v>
      </c>
      <c r="C13" s="17">
        <v>3.5363698695439698E-2</v>
      </c>
      <c r="D13" s="17">
        <v>3.5345721335293699E-2</v>
      </c>
      <c r="E13" s="17">
        <v>3.5637642094603801E-2</v>
      </c>
      <c r="F13" s="17"/>
      <c r="G13" s="17">
        <v>4.4854681877724102E-2</v>
      </c>
      <c r="H13" s="17">
        <v>5.1829350004373102E-2</v>
      </c>
      <c r="I13" s="17">
        <v>5.0051865007611197E-2</v>
      </c>
      <c r="J13" s="17">
        <v>3.9742013940628103E-2</v>
      </c>
      <c r="K13" s="17">
        <v>1.3784974827781E-2</v>
      </c>
      <c r="L13" s="17">
        <v>1.4513602653707E-2</v>
      </c>
      <c r="M13" s="17"/>
      <c r="N13" s="17">
        <v>3.99243314792413E-2</v>
      </c>
      <c r="O13" s="17">
        <v>2.7049659093855202E-2</v>
      </c>
      <c r="P13" s="17">
        <v>3.3107891472497299E-2</v>
      </c>
      <c r="Q13" s="17">
        <v>4.1530357427241503E-2</v>
      </c>
      <c r="R13" s="17"/>
      <c r="S13" s="17">
        <v>6.3329928333395305E-2</v>
      </c>
      <c r="T13" s="17">
        <v>2.62051463067768E-2</v>
      </c>
      <c r="U13" s="17">
        <v>2.5476884767315199E-2</v>
      </c>
      <c r="V13" s="17">
        <v>1.8440954979149399E-2</v>
      </c>
      <c r="W13" s="17">
        <v>2.7241432280039699E-2</v>
      </c>
      <c r="X13" s="17">
        <v>4.5758918930258602E-2</v>
      </c>
      <c r="Y13" s="17">
        <v>4.9702780924198199E-2</v>
      </c>
      <c r="Z13" s="17">
        <v>3.8111869945899997E-2</v>
      </c>
      <c r="AA13" s="17">
        <v>2.2763455279031401E-2</v>
      </c>
      <c r="AB13" s="17">
        <v>2.9028199272840002E-2</v>
      </c>
      <c r="AC13" s="17">
        <v>4.4305973916797498E-2</v>
      </c>
      <c r="AD13" s="17">
        <v>1.79536792863958E-2</v>
      </c>
      <c r="AE13" s="17"/>
      <c r="AF13" s="17">
        <v>2.7028714312677001E-2</v>
      </c>
      <c r="AG13" s="17">
        <v>4.6926862001596202E-2</v>
      </c>
      <c r="AH13" s="17"/>
      <c r="AI13" s="17">
        <v>2.42443442375509E-2</v>
      </c>
      <c r="AJ13" s="17">
        <v>4.0376659254787901E-2</v>
      </c>
      <c r="AK13" s="17"/>
      <c r="AL13" s="17">
        <v>2.82911576244315E-2</v>
      </c>
      <c r="AM13" s="17">
        <v>3.5901180144788498E-2</v>
      </c>
      <c r="AN13" s="17"/>
      <c r="AO13" s="17">
        <v>3.1662871311033097E-2</v>
      </c>
      <c r="AP13" s="17">
        <v>3.6372618959909502E-2</v>
      </c>
    </row>
    <row r="14" spans="2:42" x14ac:dyDescent="0.35">
      <c r="B14" s="18" t="s">
        <v>75</v>
      </c>
      <c r="C14" s="17">
        <v>2.7597177182014401E-2</v>
      </c>
      <c r="D14" s="17">
        <v>2.6315498502926801E-2</v>
      </c>
      <c r="E14" s="17">
        <v>2.78272685671393E-2</v>
      </c>
      <c r="F14" s="17"/>
      <c r="G14" s="17">
        <v>4.83670253240246E-2</v>
      </c>
      <c r="H14" s="17">
        <v>2.5249386496041099E-2</v>
      </c>
      <c r="I14" s="17">
        <v>3.1390205277611598E-2</v>
      </c>
      <c r="J14" s="17">
        <v>1.4901266780709599E-2</v>
      </c>
      <c r="K14" s="17">
        <v>1.5296425487103599E-2</v>
      </c>
      <c r="L14" s="17">
        <v>3.1099594884013999E-2</v>
      </c>
      <c r="M14" s="17"/>
      <c r="N14" s="17">
        <v>1.33524301497374E-2</v>
      </c>
      <c r="O14" s="17">
        <v>1.6865915412404502E-2</v>
      </c>
      <c r="P14" s="17">
        <v>4.2313450147153799E-2</v>
      </c>
      <c r="Q14" s="17">
        <v>3.7536352637011501E-2</v>
      </c>
      <c r="R14" s="17"/>
      <c r="S14" s="17">
        <v>1.8188901625848901E-2</v>
      </c>
      <c r="T14" s="17">
        <v>4.0124414189225299E-2</v>
      </c>
      <c r="U14" s="17">
        <v>2.46697590349211E-2</v>
      </c>
      <c r="V14" s="17">
        <v>3.4151357205239402E-2</v>
      </c>
      <c r="W14" s="17">
        <v>3.6967138709765597E-2</v>
      </c>
      <c r="X14" s="17">
        <v>3.18388864468215E-2</v>
      </c>
      <c r="Y14" s="17">
        <v>2.8461178628070901E-2</v>
      </c>
      <c r="Z14" s="17">
        <v>4.13899291212717E-2</v>
      </c>
      <c r="AA14" s="17">
        <v>2.0112980239147499E-2</v>
      </c>
      <c r="AB14" s="17">
        <v>2.0810603376876E-2</v>
      </c>
      <c r="AC14" s="17">
        <v>8.1343018218137907E-3</v>
      </c>
      <c r="AD14" s="17">
        <v>3.0243202112427401E-2</v>
      </c>
      <c r="AE14" s="17"/>
      <c r="AF14" s="17">
        <v>2.16376703882897E-2</v>
      </c>
      <c r="AG14" s="17">
        <v>3.3458211347592103E-2</v>
      </c>
      <c r="AH14" s="17"/>
      <c r="AI14" s="17">
        <v>1.8948696282570801E-2</v>
      </c>
      <c r="AJ14" s="17">
        <v>3.1496188928728602E-2</v>
      </c>
      <c r="AK14" s="17"/>
      <c r="AL14" s="17">
        <v>2.41934961939172E-2</v>
      </c>
      <c r="AM14" s="17">
        <v>2.7855841694844501E-2</v>
      </c>
      <c r="AN14" s="17"/>
      <c r="AO14" s="17">
        <v>2.5457009126634299E-2</v>
      </c>
      <c r="AP14" s="17">
        <v>2.8180630203774301E-2</v>
      </c>
    </row>
    <row r="15" spans="2:42" x14ac:dyDescent="0.35">
      <c r="B15" s="18" t="s">
        <v>254</v>
      </c>
      <c r="C15" s="21">
        <v>0.425091278621479</v>
      </c>
      <c r="D15" s="21">
        <v>0.433580855146111</v>
      </c>
      <c r="E15" s="21">
        <v>0.41806751960352601</v>
      </c>
      <c r="F15" s="21"/>
      <c r="G15" s="21">
        <v>0.36450302937227502</v>
      </c>
      <c r="H15" s="21">
        <v>0.41183455459610302</v>
      </c>
      <c r="I15" s="21">
        <v>0.406416259029722</v>
      </c>
      <c r="J15" s="21">
        <v>0.39585382416419901</v>
      </c>
      <c r="K15" s="21">
        <v>0.48084605580578799</v>
      </c>
      <c r="L15" s="21">
        <v>0.47802210446466398</v>
      </c>
      <c r="M15" s="21"/>
      <c r="N15" s="21">
        <v>0.43497116466620001</v>
      </c>
      <c r="O15" s="21">
        <v>0.40615298938031802</v>
      </c>
      <c r="P15" s="21">
        <v>0.42691517618907199</v>
      </c>
      <c r="Q15" s="21">
        <v>0.43294110482102199</v>
      </c>
      <c r="R15" s="21"/>
      <c r="S15" s="21">
        <v>0.42635946027423699</v>
      </c>
      <c r="T15" s="21">
        <v>0.42950729759718798</v>
      </c>
      <c r="U15" s="21">
        <v>0.44907073598762498</v>
      </c>
      <c r="V15" s="21">
        <v>0.44018943362325103</v>
      </c>
      <c r="W15" s="21">
        <v>0.41301558293483698</v>
      </c>
      <c r="X15" s="21">
        <v>0.45510845441561798</v>
      </c>
      <c r="Y15" s="21">
        <v>0.39697008152162999</v>
      </c>
      <c r="Z15" s="21">
        <v>0.44344864859990002</v>
      </c>
      <c r="AA15" s="21">
        <v>0.44424013070136198</v>
      </c>
      <c r="AB15" s="21">
        <v>0.35553575651986002</v>
      </c>
      <c r="AC15" s="21">
        <v>0.432926322424531</v>
      </c>
      <c r="AD15" s="21">
        <v>0.40500861866280402</v>
      </c>
      <c r="AE15" s="21"/>
      <c r="AF15" s="21">
        <v>0.45571460630835298</v>
      </c>
      <c r="AG15" s="21">
        <v>0.386129841452855</v>
      </c>
      <c r="AH15" s="21"/>
      <c r="AI15" s="21">
        <v>0.47243613787866401</v>
      </c>
      <c r="AJ15" s="21">
        <v>0.403746702095655</v>
      </c>
      <c r="AK15" s="21"/>
      <c r="AL15" s="21">
        <v>0.413716624548015</v>
      </c>
      <c r="AM15" s="21">
        <v>0.42595570139341699</v>
      </c>
      <c r="AN15" s="21"/>
      <c r="AO15" s="21">
        <v>0.43825338844414502</v>
      </c>
      <c r="AP15" s="21">
        <v>0.42150302174162002</v>
      </c>
    </row>
    <row r="16" spans="2:42" x14ac:dyDescent="0.35">
      <c r="B16" s="18" t="s">
        <v>255</v>
      </c>
      <c r="C16" s="21">
        <v>0.186634545159161</v>
      </c>
      <c r="D16" s="21">
        <v>0.18282421085519601</v>
      </c>
      <c r="E16" s="21">
        <v>0.190263751252295</v>
      </c>
      <c r="F16" s="21"/>
      <c r="G16" s="21">
        <v>0.24977542648406001</v>
      </c>
      <c r="H16" s="21">
        <v>0.239823014314994</v>
      </c>
      <c r="I16" s="21">
        <v>0.22656444148952801</v>
      </c>
      <c r="J16" s="21">
        <v>0.18571970655376199</v>
      </c>
      <c r="K16" s="21">
        <v>0.142304534314078</v>
      </c>
      <c r="L16" s="21">
        <v>9.8877681844704607E-2</v>
      </c>
      <c r="M16" s="21"/>
      <c r="N16" s="21">
        <v>0.183661570864143</v>
      </c>
      <c r="O16" s="21">
        <v>0.19804014237840001</v>
      </c>
      <c r="P16" s="21">
        <v>0.17977929305350601</v>
      </c>
      <c r="Q16" s="21">
        <v>0.185006421416989</v>
      </c>
      <c r="R16" s="21"/>
      <c r="S16" s="21">
        <v>0.239904687067137</v>
      </c>
      <c r="T16" s="21">
        <v>0.17012231168549599</v>
      </c>
      <c r="U16" s="21">
        <v>0.15566374894804</v>
      </c>
      <c r="V16" s="21">
        <v>0.14023448685468301</v>
      </c>
      <c r="W16" s="21">
        <v>0.157969121632931</v>
      </c>
      <c r="X16" s="21">
        <v>0.20867670777357999</v>
      </c>
      <c r="Y16" s="21">
        <v>0.17898546207708199</v>
      </c>
      <c r="Z16" s="21">
        <v>0.20002781156485899</v>
      </c>
      <c r="AA16" s="21">
        <v>0.15130710215332599</v>
      </c>
      <c r="AB16" s="21">
        <v>0.22827824792906701</v>
      </c>
      <c r="AC16" s="21">
        <v>0.19841621798718101</v>
      </c>
      <c r="AD16" s="21">
        <v>0.220176127852583</v>
      </c>
      <c r="AE16" s="21"/>
      <c r="AF16" s="21">
        <v>0.15268445635171701</v>
      </c>
      <c r="AG16" s="21">
        <v>0.23231871587526801</v>
      </c>
      <c r="AH16" s="21"/>
      <c r="AI16" s="21">
        <v>0.15245146483725799</v>
      </c>
      <c r="AJ16" s="21">
        <v>0.20204537085949301</v>
      </c>
      <c r="AK16" s="21"/>
      <c r="AL16" s="21">
        <v>0.16666912416534399</v>
      </c>
      <c r="AM16" s="21">
        <v>0.18815182774612299</v>
      </c>
      <c r="AN16" s="21"/>
      <c r="AO16" s="21">
        <v>0.15167161734488099</v>
      </c>
      <c r="AP16" s="21">
        <v>0.196166145180728</v>
      </c>
    </row>
    <row r="17" spans="2:42" x14ac:dyDescent="0.35">
      <c r="B17" s="18" t="s">
        <v>256</v>
      </c>
      <c r="C17" s="22">
        <v>0.23845673346231799</v>
      </c>
      <c r="D17" s="22">
        <v>0.25075664429091499</v>
      </c>
      <c r="E17" s="22">
        <v>0.22780376835123101</v>
      </c>
      <c r="F17" s="22"/>
      <c r="G17" s="22">
        <v>0.114727602888215</v>
      </c>
      <c r="H17" s="22">
        <v>0.17201154028110999</v>
      </c>
      <c r="I17" s="22">
        <v>0.179851817540195</v>
      </c>
      <c r="J17" s="22">
        <v>0.21013411761043699</v>
      </c>
      <c r="K17" s="22">
        <v>0.33854152149171002</v>
      </c>
      <c r="L17" s="22">
        <v>0.37914442261996001</v>
      </c>
      <c r="M17" s="22"/>
      <c r="N17" s="22">
        <v>0.25130959380205797</v>
      </c>
      <c r="O17" s="22">
        <v>0.20811284700191801</v>
      </c>
      <c r="P17" s="22">
        <v>0.247135883135566</v>
      </c>
      <c r="Q17" s="22">
        <v>0.24793468340403299</v>
      </c>
      <c r="R17" s="22"/>
      <c r="S17" s="22">
        <v>0.18645477320709999</v>
      </c>
      <c r="T17" s="22">
        <v>0.25938498591169301</v>
      </c>
      <c r="U17" s="22">
        <v>0.29340698703958501</v>
      </c>
      <c r="V17" s="22">
        <v>0.29995494676856699</v>
      </c>
      <c r="W17" s="22">
        <v>0.255046461301906</v>
      </c>
      <c r="X17" s="22">
        <v>0.24643174664203801</v>
      </c>
      <c r="Y17" s="22">
        <v>0.217984619444548</v>
      </c>
      <c r="Z17" s="22">
        <v>0.243420837035041</v>
      </c>
      <c r="AA17" s="22">
        <v>0.29293302854803599</v>
      </c>
      <c r="AB17" s="22">
        <v>0.12725750859079299</v>
      </c>
      <c r="AC17" s="22">
        <v>0.23451010443734999</v>
      </c>
      <c r="AD17" s="22">
        <v>0.18483249081022099</v>
      </c>
      <c r="AE17" s="22"/>
      <c r="AF17" s="22">
        <v>0.30303014995663602</v>
      </c>
      <c r="AG17" s="22">
        <v>0.153811125577587</v>
      </c>
      <c r="AH17" s="22"/>
      <c r="AI17" s="22">
        <v>0.31998467304140499</v>
      </c>
      <c r="AJ17" s="22">
        <v>0.20170133123616199</v>
      </c>
      <c r="AK17" s="22"/>
      <c r="AL17" s="22">
        <v>0.24704750038267201</v>
      </c>
      <c r="AM17" s="22">
        <v>0.237803873647293</v>
      </c>
      <c r="AN17" s="22"/>
      <c r="AO17" s="22">
        <v>0.28658177109926403</v>
      </c>
      <c r="AP17" s="22">
        <v>0.22533687656089199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0.17647309228646799</v>
      </c>
      <c r="D9" s="17">
        <v>0.19105771721463899</v>
      </c>
      <c r="E9" s="17">
        <v>0.162900506843844</v>
      </c>
      <c r="F9" s="17"/>
      <c r="G9" s="17">
        <v>0.18732902711489199</v>
      </c>
      <c r="H9" s="17">
        <v>0.21170058554586399</v>
      </c>
      <c r="I9" s="17">
        <v>0.14666036910750299</v>
      </c>
      <c r="J9" s="17">
        <v>0.13383423285316101</v>
      </c>
      <c r="K9" s="17">
        <v>0.19653484882255901</v>
      </c>
      <c r="L9" s="17">
        <v>0.18587537896513601</v>
      </c>
      <c r="M9" s="17"/>
      <c r="N9" s="17">
        <v>0.181049633894828</v>
      </c>
      <c r="O9" s="17">
        <v>0.14453653449179599</v>
      </c>
      <c r="P9" s="17">
        <v>0.178739569459574</v>
      </c>
      <c r="Q9" s="17">
        <v>0.20380875314747099</v>
      </c>
      <c r="R9" s="17"/>
      <c r="S9" s="17">
        <v>0.19432007690748801</v>
      </c>
      <c r="T9" s="17">
        <v>0.15084337448697899</v>
      </c>
      <c r="U9" s="17">
        <v>0.13842904335516801</v>
      </c>
      <c r="V9" s="17">
        <v>0.22259726261714399</v>
      </c>
      <c r="W9" s="17">
        <v>0.162480906431752</v>
      </c>
      <c r="X9" s="17">
        <v>0.21180375281666</v>
      </c>
      <c r="Y9" s="17">
        <v>0.177476935081646</v>
      </c>
      <c r="Z9" s="17">
        <v>0.192330398185661</v>
      </c>
      <c r="AA9" s="17">
        <v>0.210616199418695</v>
      </c>
      <c r="AB9" s="17">
        <v>9.7146049464566203E-2</v>
      </c>
      <c r="AC9" s="17">
        <v>0.18025664409391001</v>
      </c>
      <c r="AD9" s="17">
        <v>0.176895131129016</v>
      </c>
      <c r="AE9" s="17"/>
      <c r="AF9" s="17">
        <v>0.201983408399943</v>
      </c>
      <c r="AG9" s="17">
        <v>0.1428811552656</v>
      </c>
      <c r="AH9" s="17"/>
      <c r="AI9" s="17">
        <v>0.221579681445884</v>
      </c>
      <c r="AJ9" s="17">
        <v>0.15613759949511699</v>
      </c>
      <c r="AK9" s="17"/>
      <c r="AL9" s="17">
        <v>0.19756252635323801</v>
      </c>
      <c r="AM9" s="17">
        <v>0.17487038973948399</v>
      </c>
      <c r="AN9" s="17"/>
      <c r="AO9" s="17">
        <v>0.19177437101031</v>
      </c>
      <c r="AP9" s="17">
        <v>0.172301654774459</v>
      </c>
    </row>
    <row r="10" spans="2:42" x14ac:dyDescent="0.35">
      <c r="B10" s="18" t="s">
        <v>250</v>
      </c>
      <c r="C10" s="17">
        <v>0.33683617367554403</v>
      </c>
      <c r="D10" s="17">
        <v>0.31891836452627598</v>
      </c>
      <c r="E10" s="17">
        <v>0.35552839767587802</v>
      </c>
      <c r="F10" s="17"/>
      <c r="G10" s="17">
        <v>0.290372306120041</v>
      </c>
      <c r="H10" s="17">
        <v>0.34119446336915099</v>
      </c>
      <c r="I10" s="17">
        <v>0.34580749256980098</v>
      </c>
      <c r="J10" s="17">
        <v>0.39914049522031497</v>
      </c>
      <c r="K10" s="17">
        <v>0.307439983925546</v>
      </c>
      <c r="L10" s="17">
        <v>0.32615860561508198</v>
      </c>
      <c r="M10" s="17"/>
      <c r="N10" s="17">
        <v>0.35926046267763601</v>
      </c>
      <c r="O10" s="17">
        <v>0.33770433463961003</v>
      </c>
      <c r="P10" s="17">
        <v>0.330595885511483</v>
      </c>
      <c r="Q10" s="17">
        <v>0.31896312938356403</v>
      </c>
      <c r="R10" s="17"/>
      <c r="S10" s="17">
        <v>0.30617837864552799</v>
      </c>
      <c r="T10" s="17">
        <v>0.33959172415365702</v>
      </c>
      <c r="U10" s="17">
        <v>0.35676229799798498</v>
      </c>
      <c r="V10" s="17">
        <v>0.34227201219439601</v>
      </c>
      <c r="W10" s="17">
        <v>0.38548351030668998</v>
      </c>
      <c r="X10" s="17">
        <v>0.36658873775522</v>
      </c>
      <c r="Y10" s="17">
        <v>0.35028083959314599</v>
      </c>
      <c r="Z10" s="17">
        <v>0.34494885198304698</v>
      </c>
      <c r="AA10" s="17">
        <v>0.35255804488616399</v>
      </c>
      <c r="AB10" s="17">
        <v>0.28850886629638101</v>
      </c>
      <c r="AC10" s="17">
        <v>0.327454080903195</v>
      </c>
      <c r="AD10" s="17">
        <v>0.25143305795419701</v>
      </c>
      <c r="AE10" s="17"/>
      <c r="AF10" s="17">
        <v>0.34955161497390902</v>
      </c>
      <c r="AG10" s="17">
        <v>0.32178081773413902</v>
      </c>
      <c r="AH10" s="17"/>
      <c r="AI10" s="17">
        <v>0.35279295874078598</v>
      </c>
      <c r="AJ10" s="17">
        <v>0.329642344709214</v>
      </c>
      <c r="AK10" s="17"/>
      <c r="AL10" s="17">
        <v>0.31559531418258102</v>
      </c>
      <c r="AM10" s="17">
        <v>0.33845038387680998</v>
      </c>
      <c r="AN10" s="17"/>
      <c r="AO10" s="17">
        <v>0.33984272142046601</v>
      </c>
      <c r="AP10" s="17">
        <v>0.33601652805826199</v>
      </c>
    </row>
    <row r="11" spans="2:42" x14ac:dyDescent="0.35">
      <c r="B11" s="18" t="s">
        <v>251</v>
      </c>
      <c r="C11" s="17">
        <v>0.35497294950754699</v>
      </c>
      <c r="D11" s="17">
        <v>0.346684388710915</v>
      </c>
      <c r="E11" s="17">
        <v>0.362248750131413</v>
      </c>
      <c r="F11" s="17"/>
      <c r="G11" s="17">
        <v>0.35063704678222102</v>
      </c>
      <c r="H11" s="17">
        <v>0.30506220919982602</v>
      </c>
      <c r="I11" s="17">
        <v>0.34651444602897302</v>
      </c>
      <c r="J11" s="17">
        <v>0.33721894773262701</v>
      </c>
      <c r="K11" s="17">
        <v>0.38732532295710498</v>
      </c>
      <c r="L11" s="17">
        <v>0.39827875735708701</v>
      </c>
      <c r="M11" s="17"/>
      <c r="N11" s="17">
        <v>0.33529370852972901</v>
      </c>
      <c r="O11" s="17">
        <v>0.37537652136584898</v>
      </c>
      <c r="P11" s="17">
        <v>0.36528809812089202</v>
      </c>
      <c r="Q11" s="17">
        <v>0.34656150205362302</v>
      </c>
      <c r="R11" s="17"/>
      <c r="S11" s="17">
        <v>0.35335247815258902</v>
      </c>
      <c r="T11" s="17">
        <v>0.38950481218815802</v>
      </c>
      <c r="U11" s="17">
        <v>0.388127347363737</v>
      </c>
      <c r="V11" s="17">
        <v>0.32456769623220599</v>
      </c>
      <c r="W11" s="17">
        <v>0.334489882330058</v>
      </c>
      <c r="X11" s="17">
        <v>0.33400816361629299</v>
      </c>
      <c r="Y11" s="17">
        <v>0.31713147392336499</v>
      </c>
      <c r="Z11" s="17">
        <v>0.32665570128149302</v>
      </c>
      <c r="AA11" s="17">
        <v>0.329899853929638</v>
      </c>
      <c r="AB11" s="17">
        <v>0.42764168314880102</v>
      </c>
      <c r="AC11" s="17">
        <v>0.32863719472855102</v>
      </c>
      <c r="AD11" s="17">
        <v>0.38283095430873798</v>
      </c>
      <c r="AE11" s="17"/>
      <c r="AF11" s="17">
        <v>0.341223466134217</v>
      </c>
      <c r="AG11" s="17">
        <v>0.37439762269648302</v>
      </c>
      <c r="AH11" s="17"/>
      <c r="AI11" s="17">
        <v>0.32893901209628701</v>
      </c>
      <c r="AJ11" s="17">
        <v>0.366709880994122</v>
      </c>
      <c r="AK11" s="17"/>
      <c r="AL11" s="17">
        <v>0.36968180737453099</v>
      </c>
      <c r="AM11" s="17">
        <v>0.353855142178435</v>
      </c>
      <c r="AN11" s="17"/>
      <c r="AO11" s="17">
        <v>0.35016701609388701</v>
      </c>
      <c r="AP11" s="17">
        <v>0.35628314398761501</v>
      </c>
    </row>
    <row r="12" spans="2:42" x14ac:dyDescent="0.35">
      <c r="B12" s="18" t="s">
        <v>252</v>
      </c>
      <c r="C12" s="17">
        <v>7.4589499395597406E-2</v>
      </c>
      <c r="D12" s="17">
        <v>7.7426466777580194E-2</v>
      </c>
      <c r="E12" s="17">
        <v>7.0966894351971094E-2</v>
      </c>
      <c r="F12" s="17"/>
      <c r="G12" s="17">
        <v>9.2985992244862703E-2</v>
      </c>
      <c r="H12" s="17">
        <v>8.7573406705704598E-2</v>
      </c>
      <c r="I12" s="17">
        <v>9.2116803561501606E-2</v>
      </c>
      <c r="J12" s="17">
        <v>7.1528415482310606E-2</v>
      </c>
      <c r="K12" s="17">
        <v>5.4506450243467501E-2</v>
      </c>
      <c r="L12" s="17">
        <v>5.3355605692323102E-2</v>
      </c>
      <c r="M12" s="17"/>
      <c r="N12" s="17">
        <v>7.4025485089719206E-2</v>
      </c>
      <c r="O12" s="17">
        <v>8.4787153117582503E-2</v>
      </c>
      <c r="P12" s="17">
        <v>5.5715481766429702E-2</v>
      </c>
      <c r="Q12" s="17">
        <v>7.9656849103158706E-2</v>
      </c>
      <c r="R12" s="17"/>
      <c r="S12" s="17">
        <v>7.85142027425101E-2</v>
      </c>
      <c r="T12" s="17">
        <v>6.6480118577148195E-2</v>
      </c>
      <c r="U12" s="17">
        <v>6.0763512525342199E-2</v>
      </c>
      <c r="V12" s="17">
        <v>6.7429921560001702E-2</v>
      </c>
      <c r="W12" s="17">
        <v>7.1116579491374801E-2</v>
      </c>
      <c r="X12" s="17">
        <v>4.1848527213677801E-2</v>
      </c>
      <c r="Y12" s="17">
        <v>8.5726930747509505E-2</v>
      </c>
      <c r="Z12" s="17">
        <v>0.102552578741304</v>
      </c>
      <c r="AA12" s="17">
        <v>5.0521469728090899E-2</v>
      </c>
      <c r="AB12" s="17">
        <v>0.119317141244194</v>
      </c>
      <c r="AC12" s="17">
        <v>0.108978154255499</v>
      </c>
      <c r="AD12" s="17">
        <v>8.6188337383225302E-2</v>
      </c>
      <c r="AE12" s="17"/>
      <c r="AF12" s="17">
        <v>6.2259136663567097E-2</v>
      </c>
      <c r="AG12" s="17">
        <v>8.9339587747169505E-2</v>
      </c>
      <c r="AH12" s="17"/>
      <c r="AI12" s="17">
        <v>5.8667035039256202E-2</v>
      </c>
      <c r="AJ12" s="17">
        <v>8.1767855488863103E-2</v>
      </c>
      <c r="AK12" s="17"/>
      <c r="AL12" s="17">
        <v>6.3313792411705205E-2</v>
      </c>
      <c r="AM12" s="17">
        <v>7.5446402631830001E-2</v>
      </c>
      <c r="AN12" s="17"/>
      <c r="AO12" s="17">
        <v>7.0301444926295004E-2</v>
      </c>
      <c r="AP12" s="17">
        <v>7.5758509619489101E-2</v>
      </c>
    </row>
    <row r="13" spans="2:42" x14ac:dyDescent="0.35">
      <c r="B13" s="18" t="s">
        <v>253</v>
      </c>
      <c r="C13" s="17">
        <v>3.15486625629538E-2</v>
      </c>
      <c r="D13" s="17">
        <v>4.2572626848893597E-2</v>
      </c>
      <c r="E13" s="17">
        <v>2.10146638611153E-2</v>
      </c>
      <c r="F13" s="17"/>
      <c r="G13" s="17">
        <v>2.7819979808665799E-2</v>
      </c>
      <c r="H13" s="17">
        <v>2.7196154789315499E-2</v>
      </c>
      <c r="I13" s="17">
        <v>3.5849576712082602E-2</v>
      </c>
      <c r="J13" s="17">
        <v>4.4995885799880203E-2</v>
      </c>
      <c r="K13" s="17">
        <v>3.6407674515916498E-2</v>
      </c>
      <c r="L13" s="17">
        <v>1.9912095142473399E-2</v>
      </c>
      <c r="M13" s="17"/>
      <c r="N13" s="17">
        <v>3.2252114052879297E-2</v>
      </c>
      <c r="O13" s="17">
        <v>3.7881974993485702E-2</v>
      </c>
      <c r="P13" s="17">
        <v>2.77661488362063E-2</v>
      </c>
      <c r="Q13" s="17">
        <v>2.7959995356365799E-2</v>
      </c>
      <c r="R13" s="17"/>
      <c r="S13" s="17">
        <v>4.7429840835740603E-2</v>
      </c>
      <c r="T13" s="17">
        <v>1.8253093089967101E-2</v>
      </c>
      <c r="U13" s="17">
        <v>2.1538129048258699E-2</v>
      </c>
      <c r="V13" s="17">
        <v>7.0035303832175298E-3</v>
      </c>
      <c r="W13" s="17">
        <v>1.7439861767549601E-2</v>
      </c>
      <c r="X13" s="17">
        <v>1.80434385172571E-2</v>
      </c>
      <c r="Y13" s="17">
        <v>4.8214415451924099E-2</v>
      </c>
      <c r="Z13" s="17">
        <v>7.1783198461278603E-3</v>
      </c>
      <c r="AA13" s="17">
        <v>2.6961185191283401E-2</v>
      </c>
      <c r="AB13" s="17">
        <v>4.9156131924755403E-2</v>
      </c>
      <c r="AC13" s="17">
        <v>5.4673926018844902E-2</v>
      </c>
      <c r="AD13" s="17">
        <v>0.102652519224824</v>
      </c>
      <c r="AE13" s="17"/>
      <c r="AF13" s="17">
        <v>2.6650229602082701E-2</v>
      </c>
      <c r="AG13" s="17">
        <v>3.8439592534956497E-2</v>
      </c>
      <c r="AH13" s="17"/>
      <c r="AI13" s="17">
        <v>2.1683829134142699E-2</v>
      </c>
      <c r="AJ13" s="17">
        <v>3.5996044925882799E-2</v>
      </c>
      <c r="AK13" s="17"/>
      <c r="AL13" s="17">
        <v>2.36572830465379E-2</v>
      </c>
      <c r="AM13" s="17">
        <v>3.2148372067255099E-2</v>
      </c>
      <c r="AN13" s="17"/>
      <c r="AO13" s="17">
        <v>2.7897075261336401E-2</v>
      </c>
      <c r="AP13" s="17">
        <v>3.2544158986701099E-2</v>
      </c>
    </row>
    <row r="14" spans="2:42" x14ac:dyDescent="0.35">
      <c r="B14" s="18" t="s">
        <v>75</v>
      </c>
      <c r="C14" s="17">
        <v>2.55796225718894E-2</v>
      </c>
      <c r="D14" s="17">
        <v>2.3340435921696299E-2</v>
      </c>
      <c r="E14" s="17">
        <v>2.7340787135779001E-2</v>
      </c>
      <c r="F14" s="17"/>
      <c r="G14" s="17">
        <v>5.0855647929317301E-2</v>
      </c>
      <c r="H14" s="17">
        <v>2.7273180390138301E-2</v>
      </c>
      <c r="I14" s="17">
        <v>3.3051312020139001E-2</v>
      </c>
      <c r="J14" s="17">
        <v>1.32820229117066E-2</v>
      </c>
      <c r="K14" s="17">
        <v>1.77857195354055E-2</v>
      </c>
      <c r="L14" s="17">
        <v>1.6419557227898701E-2</v>
      </c>
      <c r="M14" s="17"/>
      <c r="N14" s="17">
        <v>1.8118595755209198E-2</v>
      </c>
      <c r="O14" s="17">
        <v>1.97134813916762E-2</v>
      </c>
      <c r="P14" s="17">
        <v>4.1894816305415201E-2</v>
      </c>
      <c r="Q14" s="17">
        <v>2.30497709558165E-2</v>
      </c>
      <c r="R14" s="17"/>
      <c r="S14" s="17">
        <v>2.0205022716144001E-2</v>
      </c>
      <c r="T14" s="17">
        <v>3.5326877504090401E-2</v>
      </c>
      <c r="U14" s="17">
        <v>3.43796697095093E-2</v>
      </c>
      <c r="V14" s="17">
        <v>3.6129577013034202E-2</v>
      </c>
      <c r="W14" s="17">
        <v>2.8989259672575499E-2</v>
      </c>
      <c r="X14" s="17">
        <v>2.77073800808918E-2</v>
      </c>
      <c r="Y14" s="17">
        <v>2.1169405202409699E-2</v>
      </c>
      <c r="Z14" s="17">
        <v>2.6334149962367898E-2</v>
      </c>
      <c r="AA14" s="17">
        <v>2.9443246846128299E-2</v>
      </c>
      <c r="AB14" s="17">
        <v>1.8230127921302099E-2</v>
      </c>
      <c r="AC14" s="17">
        <v>0</v>
      </c>
      <c r="AD14" s="17">
        <v>0</v>
      </c>
      <c r="AE14" s="17"/>
      <c r="AF14" s="17">
        <v>1.8332144226281401E-2</v>
      </c>
      <c r="AG14" s="17">
        <v>3.3161224021652502E-2</v>
      </c>
      <c r="AH14" s="17"/>
      <c r="AI14" s="17">
        <v>1.6337483543644501E-2</v>
      </c>
      <c r="AJ14" s="17">
        <v>2.9746274386800699E-2</v>
      </c>
      <c r="AK14" s="17"/>
      <c r="AL14" s="17">
        <v>3.0189276631407299E-2</v>
      </c>
      <c r="AM14" s="17">
        <v>2.5229309506184801E-2</v>
      </c>
      <c r="AN14" s="17"/>
      <c r="AO14" s="17">
        <v>2.0017371287705601E-2</v>
      </c>
      <c r="AP14" s="17">
        <v>2.7096004573474199E-2</v>
      </c>
    </row>
    <row r="15" spans="2:42" x14ac:dyDescent="0.35">
      <c r="B15" s="18" t="s">
        <v>254</v>
      </c>
      <c r="C15" s="21">
        <v>0.51330926596201298</v>
      </c>
      <c r="D15" s="21">
        <v>0.50997608174091502</v>
      </c>
      <c r="E15" s="21">
        <v>0.51842890451972201</v>
      </c>
      <c r="F15" s="21"/>
      <c r="G15" s="21">
        <v>0.47770133323493302</v>
      </c>
      <c r="H15" s="21">
        <v>0.55289504891501495</v>
      </c>
      <c r="I15" s="21">
        <v>0.492467861677304</v>
      </c>
      <c r="J15" s="21">
        <v>0.53297472807347501</v>
      </c>
      <c r="K15" s="21">
        <v>0.50397483274810595</v>
      </c>
      <c r="L15" s="21">
        <v>0.51203398458021798</v>
      </c>
      <c r="M15" s="21"/>
      <c r="N15" s="21">
        <v>0.54031009657246298</v>
      </c>
      <c r="O15" s="21">
        <v>0.48224086913140701</v>
      </c>
      <c r="P15" s="21">
        <v>0.50933545497105703</v>
      </c>
      <c r="Q15" s="21">
        <v>0.52277188253103601</v>
      </c>
      <c r="R15" s="21"/>
      <c r="S15" s="21">
        <v>0.50049845555301598</v>
      </c>
      <c r="T15" s="21">
        <v>0.490435098640636</v>
      </c>
      <c r="U15" s="21">
        <v>0.49519134135315301</v>
      </c>
      <c r="V15" s="21">
        <v>0.56486927481154003</v>
      </c>
      <c r="W15" s="21">
        <v>0.54796441673844198</v>
      </c>
      <c r="X15" s="21">
        <v>0.57839249057188002</v>
      </c>
      <c r="Y15" s="21">
        <v>0.52775777467479201</v>
      </c>
      <c r="Z15" s="21">
        <v>0.53727925016870703</v>
      </c>
      <c r="AA15" s="21">
        <v>0.56317424430485896</v>
      </c>
      <c r="AB15" s="21">
        <v>0.38565491576094701</v>
      </c>
      <c r="AC15" s="21">
        <v>0.50771072499710501</v>
      </c>
      <c r="AD15" s="21">
        <v>0.42832818908321202</v>
      </c>
      <c r="AE15" s="21"/>
      <c r="AF15" s="21">
        <v>0.55153502337385196</v>
      </c>
      <c r="AG15" s="21">
        <v>0.46466197299973899</v>
      </c>
      <c r="AH15" s="21"/>
      <c r="AI15" s="21">
        <v>0.57437264018667</v>
      </c>
      <c r="AJ15" s="21">
        <v>0.48577994420433102</v>
      </c>
      <c r="AK15" s="21"/>
      <c r="AL15" s="21">
        <v>0.51315784053581903</v>
      </c>
      <c r="AM15" s="21">
        <v>0.51332077361629502</v>
      </c>
      <c r="AN15" s="21"/>
      <c r="AO15" s="21">
        <v>0.53161709243077604</v>
      </c>
      <c r="AP15" s="21">
        <v>0.50831818283272101</v>
      </c>
    </row>
    <row r="16" spans="2:42" x14ac:dyDescent="0.35">
      <c r="B16" s="18" t="s">
        <v>255</v>
      </c>
      <c r="C16" s="21">
        <v>0.106138161958551</v>
      </c>
      <c r="D16" s="21">
        <v>0.119999093626474</v>
      </c>
      <c r="E16" s="21">
        <v>9.1981558213086304E-2</v>
      </c>
      <c r="F16" s="21"/>
      <c r="G16" s="21">
        <v>0.120805972053528</v>
      </c>
      <c r="H16" s="21">
        <v>0.11476956149502</v>
      </c>
      <c r="I16" s="21">
        <v>0.12796638027358401</v>
      </c>
      <c r="J16" s="21">
        <v>0.116524301282191</v>
      </c>
      <c r="K16" s="21">
        <v>9.0914124759383999E-2</v>
      </c>
      <c r="L16" s="21">
        <v>7.3267700834796501E-2</v>
      </c>
      <c r="M16" s="21"/>
      <c r="N16" s="21">
        <v>0.106277599142598</v>
      </c>
      <c r="O16" s="21">
        <v>0.122669128111068</v>
      </c>
      <c r="P16" s="21">
        <v>8.3481630602635901E-2</v>
      </c>
      <c r="Q16" s="21">
        <v>0.10761684445952401</v>
      </c>
      <c r="R16" s="21"/>
      <c r="S16" s="21">
        <v>0.12594404357825101</v>
      </c>
      <c r="T16" s="21">
        <v>8.4733211667115296E-2</v>
      </c>
      <c r="U16" s="21">
        <v>8.2301641573600898E-2</v>
      </c>
      <c r="V16" s="21">
        <v>7.4433451943219306E-2</v>
      </c>
      <c r="W16" s="21">
        <v>8.8556441258924506E-2</v>
      </c>
      <c r="X16" s="21">
        <v>5.9891965730934901E-2</v>
      </c>
      <c r="Y16" s="21">
        <v>0.13394134619943401</v>
      </c>
      <c r="Z16" s="21">
        <v>0.109730898587432</v>
      </c>
      <c r="AA16" s="21">
        <v>7.7482654919374297E-2</v>
      </c>
      <c r="AB16" s="21">
        <v>0.168473273168949</v>
      </c>
      <c r="AC16" s="21">
        <v>0.163652080274344</v>
      </c>
      <c r="AD16" s="21">
        <v>0.18884085660805</v>
      </c>
      <c r="AE16" s="21"/>
      <c r="AF16" s="21">
        <v>8.8909366265649797E-2</v>
      </c>
      <c r="AG16" s="21">
        <v>0.12777918028212601</v>
      </c>
      <c r="AH16" s="21"/>
      <c r="AI16" s="21">
        <v>8.03508641733989E-2</v>
      </c>
      <c r="AJ16" s="21">
        <v>0.11776390041474601</v>
      </c>
      <c r="AK16" s="21"/>
      <c r="AL16" s="21">
        <v>8.6971075458243105E-2</v>
      </c>
      <c r="AM16" s="21">
        <v>0.107594774699085</v>
      </c>
      <c r="AN16" s="21"/>
      <c r="AO16" s="21">
        <v>9.8198520187631394E-2</v>
      </c>
      <c r="AP16" s="21">
        <v>0.10830266860619001</v>
      </c>
    </row>
    <row r="17" spans="2:42" x14ac:dyDescent="0.35">
      <c r="B17" s="18" t="s">
        <v>256</v>
      </c>
      <c r="C17" s="22">
        <v>0.40717110400346201</v>
      </c>
      <c r="D17" s="22">
        <v>0.38997698811444098</v>
      </c>
      <c r="E17" s="22">
        <v>0.426447346306635</v>
      </c>
      <c r="F17" s="22"/>
      <c r="G17" s="22">
        <v>0.35689536118140502</v>
      </c>
      <c r="H17" s="22">
        <v>0.43812548741999502</v>
      </c>
      <c r="I17" s="22">
        <v>0.36450148140372002</v>
      </c>
      <c r="J17" s="22">
        <v>0.41645042679128502</v>
      </c>
      <c r="K17" s="22">
        <v>0.41306070798872202</v>
      </c>
      <c r="L17" s="22">
        <v>0.43876628374542098</v>
      </c>
      <c r="M17" s="22"/>
      <c r="N17" s="22">
        <v>0.43403249742986499</v>
      </c>
      <c r="O17" s="22">
        <v>0.35957174102033801</v>
      </c>
      <c r="P17" s="22">
        <v>0.42585382436842101</v>
      </c>
      <c r="Q17" s="22">
        <v>0.415155038071511</v>
      </c>
      <c r="R17" s="22"/>
      <c r="S17" s="22">
        <v>0.37455441197476602</v>
      </c>
      <c r="T17" s="22">
        <v>0.405701886973521</v>
      </c>
      <c r="U17" s="22">
        <v>0.41288969977955198</v>
      </c>
      <c r="V17" s="22">
        <v>0.49043582286832099</v>
      </c>
      <c r="W17" s="22">
        <v>0.45940797547951701</v>
      </c>
      <c r="X17" s="22">
        <v>0.518500524840945</v>
      </c>
      <c r="Y17" s="22">
        <v>0.39381642847535803</v>
      </c>
      <c r="Z17" s="22">
        <v>0.42754835158127502</v>
      </c>
      <c r="AA17" s="22">
        <v>0.48569158938548501</v>
      </c>
      <c r="AB17" s="22">
        <v>0.21718164259199799</v>
      </c>
      <c r="AC17" s="22">
        <v>0.34405864472276099</v>
      </c>
      <c r="AD17" s="22">
        <v>0.23948733247516299</v>
      </c>
      <c r="AE17" s="22"/>
      <c r="AF17" s="22">
        <v>0.46262565710820203</v>
      </c>
      <c r="AG17" s="22">
        <v>0.33688279271761301</v>
      </c>
      <c r="AH17" s="22"/>
      <c r="AI17" s="22">
        <v>0.49402177601327102</v>
      </c>
      <c r="AJ17" s="22">
        <v>0.36801604378958502</v>
      </c>
      <c r="AK17" s="22"/>
      <c r="AL17" s="22">
        <v>0.42618676507757602</v>
      </c>
      <c r="AM17" s="22">
        <v>0.40572599891720901</v>
      </c>
      <c r="AN17" s="22"/>
      <c r="AO17" s="22">
        <v>0.43341857224314501</v>
      </c>
      <c r="AP17" s="22">
        <v>0.40001551422653098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0.30274525842569799</v>
      </c>
      <c r="D9" s="17">
        <v>0.32678411471378799</v>
      </c>
      <c r="E9" s="17">
        <v>0.27949310756104101</v>
      </c>
      <c r="F9" s="17"/>
      <c r="G9" s="17">
        <v>0.29676238949213102</v>
      </c>
      <c r="H9" s="17">
        <v>0.253438136459747</v>
      </c>
      <c r="I9" s="17">
        <v>0.28355509830762199</v>
      </c>
      <c r="J9" s="17">
        <v>0.30086162917222697</v>
      </c>
      <c r="K9" s="17">
        <v>0.34663729533851001</v>
      </c>
      <c r="L9" s="17">
        <v>0.33476071826052101</v>
      </c>
      <c r="M9" s="17"/>
      <c r="N9" s="17">
        <v>0.31481276536997399</v>
      </c>
      <c r="O9" s="17">
        <v>0.28391240131448298</v>
      </c>
      <c r="P9" s="17">
        <v>0.31319848155139102</v>
      </c>
      <c r="Q9" s="17">
        <v>0.30165068749338703</v>
      </c>
      <c r="R9" s="17"/>
      <c r="S9" s="17">
        <v>0.297770965207589</v>
      </c>
      <c r="T9" s="17">
        <v>0.32478170256303301</v>
      </c>
      <c r="U9" s="17">
        <v>0.36448606206811901</v>
      </c>
      <c r="V9" s="17">
        <v>0.28493745963988398</v>
      </c>
      <c r="W9" s="17">
        <v>0.28986093123958001</v>
      </c>
      <c r="X9" s="17">
        <v>0.305934275225762</v>
      </c>
      <c r="Y9" s="17">
        <v>0.33357667142923703</v>
      </c>
      <c r="Z9" s="17">
        <v>0.24488506558725501</v>
      </c>
      <c r="AA9" s="17">
        <v>0.32158757002155203</v>
      </c>
      <c r="AB9" s="17">
        <v>0.20880645776430401</v>
      </c>
      <c r="AC9" s="17">
        <v>0.34371476631921999</v>
      </c>
      <c r="AD9" s="17">
        <v>0.27904778881867398</v>
      </c>
      <c r="AE9" s="17"/>
      <c r="AF9" s="17">
        <v>0.30194870485547198</v>
      </c>
      <c r="AG9" s="17">
        <v>0.30577873153142898</v>
      </c>
      <c r="AH9" s="17"/>
      <c r="AI9" s="17">
        <v>0.31566760569160901</v>
      </c>
      <c r="AJ9" s="17">
        <v>0.296919451053197</v>
      </c>
      <c r="AK9" s="17"/>
      <c r="AL9" s="17">
        <v>0.27864090600214397</v>
      </c>
      <c r="AM9" s="17">
        <v>0.30457708126647698</v>
      </c>
      <c r="AN9" s="17"/>
      <c r="AO9" s="17">
        <v>0.287315231623755</v>
      </c>
      <c r="AP9" s="17">
        <v>0.30695179526321298</v>
      </c>
    </row>
    <row r="10" spans="2:42" x14ac:dyDescent="0.35">
      <c r="B10" s="18" t="s">
        <v>250</v>
      </c>
      <c r="C10" s="17">
        <v>0.46126082995220102</v>
      </c>
      <c r="D10" s="17">
        <v>0.434386337929141</v>
      </c>
      <c r="E10" s="17">
        <v>0.486823853146576</v>
      </c>
      <c r="F10" s="17"/>
      <c r="G10" s="17">
        <v>0.38767467507624098</v>
      </c>
      <c r="H10" s="17">
        <v>0.39347349578602497</v>
      </c>
      <c r="I10" s="17">
        <v>0.45962528457906898</v>
      </c>
      <c r="J10" s="17">
        <v>0.48854976993423599</v>
      </c>
      <c r="K10" s="17">
        <v>0.49832383554711301</v>
      </c>
      <c r="L10" s="17">
        <v>0.52020075321873005</v>
      </c>
      <c r="M10" s="17"/>
      <c r="N10" s="17">
        <v>0.47168158415572797</v>
      </c>
      <c r="O10" s="17">
        <v>0.48244916503987401</v>
      </c>
      <c r="P10" s="17">
        <v>0.44466898504762897</v>
      </c>
      <c r="Q10" s="17">
        <v>0.44344345322033102</v>
      </c>
      <c r="R10" s="17"/>
      <c r="S10" s="17">
        <v>0.39314046918057699</v>
      </c>
      <c r="T10" s="17">
        <v>0.45838778807713698</v>
      </c>
      <c r="U10" s="17">
        <v>0.43033002947545601</v>
      </c>
      <c r="V10" s="17">
        <v>0.477976083694098</v>
      </c>
      <c r="W10" s="17">
        <v>0.51505975497896095</v>
      </c>
      <c r="X10" s="17">
        <v>0.49070692134078903</v>
      </c>
      <c r="Y10" s="17">
        <v>0.413865358425132</v>
      </c>
      <c r="Z10" s="17">
        <v>0.53165112782693802</v>
      </c>
      <c r="AA10" s="17">
        <v>0.45813295891272998</v>
      </c>
      <c r="AB10" s="17">
        <v>0.50377375891977305</v>
      </c>
      <c r="AC10" s="17">
        <v>0.50571362699956501</v>
      </c>
      <c r="AD10" s="17">
        <v>0.452571129472913</v>
      </c>
      <c r="AE10" s="17"/>
      <c r="AF10" s="17">
        <v>0.478381660649706</v>
      </c>
      <c r="AG10" s="17">
        <v>0.439071121294768</v>
      </c>
      <c r="AH10" s="17"/>
      <c r="AI10" s="17">
        <v>0.47997839432314898</v>
      </c>
      <c r="AJ10" s="17">
        <v>0.45282235339189397</v>
      </c>
      <c r="AK10" s="17"/>
      <c r="AL10" s="17">
        <v>0.43882501438348598</v>
      </c>
      <c r="AM10" s="17">
        <v>0.46296585146400598</v>
      </c>
      <c r="AN10" s="17"/>
      <c r="AO10" s="17">
        <v>0.499949627029385</v>
      </c>
      <c r="AP10" s="17">
        <v>0.45071348274449102</v>
      </c>
    </row>
    <row r="11" spans="2:42" x14ac:dyDescent="0.35">
      <c r="B11" s="18" t="s">
        <v>251</v>
      </c>
      <c r="C11" s="17">
        <v>0.17108413346756501</v>
      </c>
      <c r="D11" s="17">
        <v>0.17810752373693001</v>
      </c>
      <c r="E11" s="17">
        <v>0.165467560621678</v>
      </c>
      <c r="F11" s="17"/>
      <c r="G11" s="17">
        <v>0.193471083353949</v>
      </c>
      <c r="H11" s="17">
        <v>0.24157915356002399</v>
      </c>
      <c r="I11" s="17">
        <v>0.178045979559737</v>
      </c>
      <c r="J11" s="17">
        <v>0.16901375502822</v>
      </c>
      <c r="K11" s="17">
        <v>0.13078771347286</v>
      </c>
      <c r="L11" s="17">
        <v>0.121530816571327</v>
      </c>
      <c r="M11" s="17"/>
      <c r="N11" s="17">
        <v>0.153326098547864</v>
      </c>
      <c r="O11" s="17">
        <v>0.17018771320948101</v>
      </c>
      <c r="P11" s="17">
        <v>0.16339589548243699</v>
      </c>
      <c r="Q11" s="17">
        <v>0.19885195689573901</v>
      </c>
      <c r="R11" s="17"/>
      <c r="S11" s="17">
        <v>0.22386863769208701</v>
      </c>
      <c r="T11" s="17">
        <v>0.165879642430005</v>
      </c>
      <c r="U11" s="17">
        <v>0.16168694922780799</v>
      </c>
      <c r="V11" s="17">
        <v>0.19514889942253399</v>
      </c>
      <c r="W11" s="17">
        <v>0.157633505840969</v>
      </c>
      <c r="X11" s="17">
        <v>0.115910734693478</v>
      </c>
      <c r="Y11" s="17">
        <v>0.15532788576071499</v>
      </c>
      <c r="Z11" s="17">
        <v>0.15486909021419901</v>
      </c>
      <c r="AA11" s="17">
        <v>0.16504655852219299</v>
      </c>
      <c r="AB11" s="17">
        <v>0.208106937772992</v>
      </c>
      <c r="AC11" s="17">
        <v>8.9354994660516607E-2</v>
      </c>
      <c r="AD11" s="17">
        <v>0.20789137106866901</v>
      </c>
      <c r="AE11" s="17"/>
      <c r="AF11" s="17">
        <v>0.16959369300733501</v>
      </c>
      <c r="AG11" s="17">
        <v>0.17207094010546001</v>
      </c>
      <c r="AH11" s="17"/>
      <c r="AI11" s="17">
        <v>0.15206743285903401</v>
      </c>
      <c r="AJ11" s="17">
        <v>0.179657470209417</v>
      </c>
      <c r="AK11" s="17"/>
      <c r="AL11" s="17">
        <v>0.21001628902347999</v>
      </c>
      <c r="AM11" s="17">
        <v>0.16812546399016201</v>
      </c>
      <c r="AN11" s="17"/>
      <c r="AO11" s="17">
        <v>0.167726395441432</v>
      </c>
      <c r="AP11" s="17">
        <v>0.17199952064601601</v>
      </c>
    </row>
    <row r="12" spans="2:42" x14ac:dyDescent="0.35">
      <c r="B12" s="18" t="s">
        <v>252</v>
      </c>
      <c r="C12" s="17">
        <v>3.6721937019790603E-2</v>
      </c>
      <c r="D12" s="17">
        <v>3.2836421348003103E-2</v>
      </c>
      <c r="E12" s="17">
        <v>4.0138611248083801E-2</v>
      </c>
      <c r="F12" s="17"/>
      <c r="G12" s="17">
        <v>6.99311227128529E-2</v>
      </c>
      <c r="H12" s="17">
        <v>7.0638240152731402E-2</v>
      </c>
      <c r="I12" s="17">
        <v>4.33087763601099E-2</v>
      </c>
      <c r="J12" s="17">
        <v>2.03594377486098E-2</v>
      </c>
      <c r="K12" s="17">
        <v>1.1427303350877801E-2</v>
      </c>
      <c r="L12" s="17">
        <v>1.16800370529297E-2</v>
      </c>
      <c r="M12" s="17"/>
      <c r="N12" s="17">
        <v>3.4778496290520398E-2</v>
      </c>
      <c r="O12" s="17">
        <v>3.4332748351161797E-2</v>
      </c>
      <c r="P12" s="17">
        <v>4.9878787994365598E-2</v>
      </c>
      <c r="Q12" s="17">
        <v>2.87006158163477E-2</v>
      </c>
      <c r="R12" s="17"/>
      <c r="S12" s="17">
        <v>5.0824412825426303E-2</v>
      </c>
      <c r="T12" s="17">
        <v>1.9661001253910099E-2</v>
      </c>
      <c r="U12" s="17">
        <v>2.6887932929481499E-2</v>
      </c>
      <c r="V12" s="17">
        <v>2.1405697015224601E-2</v>
      </c>
      <c r="W12" s="17">
        <v>2.0920105624798499E-2</v>
      </c>
      <c r="X12" s="17">
        <v>4.8153053127490603E-2</v>
      </c>
      <c r="Y12" s="17">
        <v>4.1771053910929001E-2</v>
      </c>
      <c r="Z12" s="17">
        <v>4.5433557846890599E-2</v>
      </c>
      <c r="AA12" s="17">
        <v>3.6126307859408797E-2</v>
      </c>
      <c r="AB12" s="17">
        <v>5.4019149633900497E-2</v>
      </c>
      <c r="AC12" s="17">
        <v>3.4621091107864502E-2</v>
      </c>
      <c r="AD12" s="17">
        <v>4.8419563396065603E-2</v>
      </c>
      <c r="AE12" s="17"/>
      <c r="AF12" s="17">
        <v>2.7782283201369301E-2</v>
      </c>
      <c r="AG12" s="17">
        <v>4.9113272921619502E-2</v>
      </c>
      <c r="AH12" s="17"/>
      <c r="AI12" s="17">
        <v>3.3129272080691198E-2</v>
      </c>
      <c r="AJ12" s="17">
        <v>3.8341625258965402E-2</v>
      </c>
      <c r="AK12" s="17"/>
      <c r="AL12" s="17">
        <v>4.2776855803131501E-2</v>
      </c>
      <c r="AM12" s="17">
        <v>3.6261790307217899E-2</v>
      </c>
      <c r="AN12" s="17"/>
      <c r="AO12" s="17">
        <v>1.96365077974806E-2</v>
      </c>
      <c r="AP12" s="17">
        <v>4.1379769979572899E-2</v>
      </c>
    </row>
    <row r="13" spans="2:42" x14ac:dyDescent="0.35">
      <c r="B13" s="18" t="s">
        <v>253</v>
      </c>
      <c r="C13" s="17">
        <v>1.2435252754558399E-2</v>
      </c>
      <c r="D13" s="17">
        <v>1.05424933258207E-2</v>
      </c>
      <c r="E13" s="17">
        <v>1.43733171880815E-2</v>
      </c>
      <c r="F13" s="17"/>
      <c r="G13" s="17">
        <v>1.35340291612482E-2</v>
      </c>
      <c r="H13" s="17">
        <v>2.2769485150690799E-2</v>
      </c>
      <c r="I13" s="17">
        <v>1.51744585396954E-2</v>
      </c>
      <c r="J13" s="17">
        <v>1.00018692207224E-2</v>
      </c>
      <c r="K13" s="17">
        <v>8.2683692038016694E-3</v>
      </c>
      <c r="L13" s="17">
        <v>5.7948701028134103E-3</v>
      </c>
      <c r="M13" s="17"/>
      <c r="N13" s="17">
        <v>1.50126482286859E-2</v>
      </c>
      <c r="O13" s="17">
        <v>1.5738729223638899E-2</v>
      </c>
      <c r="P13" s="17">
        <v>7.1505613950456999E-3</v>
      </c>
      <c r="Q13" s="17">
        <v>1.10367865163809E-2</v>
      </c>
      <c r="R13" s="17"/>
      <c r="S13" s="17">
        <v>1.9012830412306898E-2</v>
      </c>
      <c r="T13" s="17">
        <v>8.3812707817939001E-3</v>
      </c>
      <c r="U13" s="17">
        <v>3.6881723321976899E-3</v>
      </c>
      <c r="V13" s="17">
        <v>7.0035303832175298E-3</v>
      </c>
      <c r="W13" s="17">
        <v>5.6506733853525903E-3</v>
      </c>
      <c r="X13" s="17">
        <v>1.8239322554981299E-2</v>
      </c>
      <c r="Y13" s="17">
        <v>3.8709618705687503E-2</v>
      </c>
      <c r="Z13" s="17">
        <v>7.1783198461278603E-3</v>
      </c>
      <c r="AA13" s="17">
        <v>9.2691777743517494E-3</v>
      </c>
      <c r="AB13" s="17">
        <v>7.0863694693176103E-3</v>
      </c>
      <c r="AC13" s="17">
        <v>6.3256574134949702E-3</v>
      </c>
      <c r="AD13" s="17">
        <v>1.20701472436781E-2</v>
      </c>
      <c r="AE13" s="17"/>
      <c r="AF13" s="17">
        <v>1.1626474096934699E-2</v>
      </c>
      <c r="AG13" s="17">
        <v>1.3636988123262901E-2</v>
      </c>
      <c r="AH13" s="17"/>
      <c r="AI13" s="17">
        <v>7.7849560693997802E-3</v>
      </c>
      <c r="AJ13" s="17">
        <v>1.4531755205330499E-2</v>
      </c>
      <c r="AK13" s="17"/>
      <c r="AL13" s="17">
        <v>1.93254371079623E-2</v>
      </c>
      <c r="AM13" s="17">
        <v>1.1911629599122901E-2</v>
      </c>
      <c r="AN13" s="17"/>
      <c r="AO13" s="17">
        <v>1.24115647332801E-2</v>
      </c>
      <c r="AP13" s="17">
        <v>1.2441710587418499E-2</v>
      </c>
    </row>
    <row r="14" spans="2:42" x14ac:dyDescent="0.35">
      <c r="B14" s="18" t="s">
        <v>75</v>
      </c>
      <c r="C14" s="17">
        <v>1.57525883801885E-2</v>
      </c>
      <c r="D14" s="17">
        <v>1.7343108946317399E-2</v>
      </c>
      <c r="E14" s="17">
        <v>1.3703550234540099E-2</v>
      </c>
      <c r="F14" s="17"/>
      <c r="G14" s="17">
        <v>3.8626700203577599E-2</v>
      </c>
      <c r="H14" s="17">
        <v>1.8101488890782301E-2</v>
      </c>
      <c r="I14" s="17">
        <v>2.0290402653766901E-2</v>
      </c>
      <c r="J14" s="17">
        <v>1.12135388959844E-2</v>
      </c>
      <c r="K14" s="17">
        <v>4.5554830868371797E-3</v>
      </c>
      <c r="L14" s="17">
        <v>6.0328047936784304E-3</v>
      </c>
      <c r="M14" s="17"/>
      <c r="N14" s="17">
        <v>1.0388407407227801E-2</v>
      </c>
      <c r="O14" s="17">
        <v>1.33792428613613E-2</v>
      </c>
      <c r="P14" s="17">
        <v>2.1707288529132601E-2</v>
      </c>
      <c r="Q14" s="17">
        <v>1.6316500057814699E-2</v>
      </c>
      <c r="R14" s="17"/>
      <c r="S14" s="17">
        <v>1.53826846820144E-2</v>
      </c>
      <c r="T14" s="17">
        <v>2.2908594894121202E-2</v>
      </c>
      <c r="U14" s="17">
        <v>1.29208539669375E-2</v>
      </c>
      <c r="V14" s="17">
        <v>1.3528329845042099E-2</v>
      </c>
      <c r="W14" s="17">
        <v>1.08750289303381E-2</v>
      </c>
      <c r="X14" s="17">
        <v>2.1055693057498701E-2</v>
      </c>
      <c r="Y14" s="17">
        <v>1.6749411768300099E-2</v>
      </c>
      <c r="Z14" s="17">
        <v>1.59828386785895E-2</v>
      </c>
      <c r="AA14" s="17">
        <v>9.83742690976421E-3</v>
      </c>
      <c r="AB14" s="17">
        <v>1.82073264397127E-2</v>
      </c>
      <c r="AC14" s="17">
        <v>2.02698634993385E-2</v>
      </c>
      <c r="AD14" s="17">
        <v>0</v>
      </c>
      <c r="AE14" s="17"/>
      <c r="AF14" s="17">
        <v>1.0667184189183899E-2</v>
      </c>
      <c r="AG14" s="17">
        <v>2.03289460234608E-2</v>
      </c>
      <c r="AH14" s="17"/>
      <c r="AI14" s="17">
        <v>1.1372338976116199E-2</v>
      </c>
      <c r="AJ14" s="17">
        <v>1.7727344881196001E-2</v>
      </c>
      <c r="AK14" s="17"/>
      <c r="AL14" s="17">
        <v>1.0415497679795899E-2</v>
      </c>
      <c r="AM14" s="17">
        <v>1.6158183373013901E-2</v>
      </c>
      <c r="AN14" s="17"/>
      <c r="AO14" s="17">
        <v>1.29606733746674E-2</v>
      </c>
      <c r="AP14" s="17">
        <v>1.65137207792883E-2</v>
      </c>
    </row>
    <row r="15" spans="2:42" x14ac:dyDescent="0.35">
      <c r="B15" s="18" t="s">
        <v>254</v>
      </c>
      <c r="C15" s="21">
        <v>0.76400608837789796</v>
      </c>
      <c r="D15" s="21">
        <v>0.76117045264292904</v>
      </c>
      <c r="E15" s="21">
        <v>0.76631696070761701</v>
      </c>
      <c r="F15" s="21"/>
      <c r="G15" s="21">
        <v>0.68443706456837194</v>
      </c>
      <c r="H15" s="21">
        <v>0.64691163224577197</v>
      </c>
      <c r="I15" s="21">
        <v>0.74318038288669097</v>
      </c>
      <c r="J15" s="21">
        <v>0.78941139910646296</v>
      </c>
      <c r="K15" s="21">
        <v>0.84496113088562297</v>
      </c>
      <c r="L15" s="21">
        <v>0.85496147147925095</v>
      </c>
      <c r="M15" s="21"/>
      <c r="N15" s="21">
        <v>0.78649434952570196</v>
      </c>
      <c r="O15" s="21">
        <v>0.76636156635435704</v>
      </c>
      <c r="P15" s="21">
        <v>0.75786746659901905</v>
      </c>
      <c r="Q15" s="21">
        <v>0.74509414071371804</v>
      </c>
      <c r="R15" s="21"/>
      <c r="S15" s="21">
        <v>0.69091143438816605</v>
      </c>
      <c r="T15" s="21">
        <v>0.78316949064017005</v>
      </c>
      <c r="U15" s="21">
        <v>0.79481609154357502</v>
      </c>
      <c r="V15" s="21">
        <v>0.76291354333398198</v>
      </c>
      <c r="W15" s="21">
        <v>0.80492068621854196</v>
      </c>
      <c r="X15" s="21">
        <v>0.79664119656655197</v>
      </c>
      <c r="Y15" s="21">
        <v>0.74744202985436903</v>
      </c>
      <c r="Z15" s="21">
        <v>0.776536193414193</v>
      </c>
      <c r="AA15" s="21">
        <v>0.77972052893428301</v>
      </c>
      <c r="AB15" s="21">
        <v>0.71258021668407701</v>
      </c>
      <c r="AC15" s="21">
        <v>0.84942839331878495</v>
      </c>
      <c r="AD15" s="21">
        <v>0.73161891829158698</v>
      </c>
      <c r="AE15" s="21"/>
      <c r="AF15" s="21">
        <v>0.78033036550517698</v>
      </c>
      <c r="AG15" s="21">
        <v>0.74484985282619698</v>
      </c>
      <c r="AH15" s="21"/>
      <c r="AI15" s="21">
        <v>0.79564600001475805</v>
      </c>
      <c r="AJ15" s="21">
        <v>0.74974180444509098</v>
      </c>
      <c r="AK15" s="21"/>
      <c r="AL15" s="21">
        <v>0.71746592038562995</v>
      </c>
      <c r="AM15" s="21">
        <v>0.76754293273048302</v>
      </c>
      <c r="AN15" s="21"/>
      <c r="AO15" s="21">
        <v>0.78726485865314</v>
      </c>
      <c r="AP15" s="21">
        <v>0.757665278007705</v>
      </c>
    </row>
    <row r="16" spans="2:42" x14ac:dyDescent="0.35">
      <c r="B16" s="18" t="s">
        <v>255</v>
      </c>
      <c r="C16" s="21">
        <v>4.9157189774348901E-2</v>
      </c>
      <c r="D16" s="21">
        <v>4.33789146738238E-2</v>
      </c>
      <c r="E16" s="21">
        <v>5.4511928436165299E-2</v>
      </c>
      <c r="F16" s="21"/>
      <c r="G16" s="21">
        <v>8.3465151874101098E-2</v>
      </c>
      <c r="H16" s="21">
        <v>9.3407725303422201E-2</v>
      </c>
      <c r="I16" s="21">
        <v>5.8483234899805302E-2</v>
      </c>
      <c r="J16" s="21">
        <v>3.0361306969332199E-2</v>
      </c>
      <c r="K16" s="21">
        <v>1.9695672554679501E-2</v>
      </c>
      <c r="L16" s="21">
        <v>1.74749071557431E-2</v>
      </c>
      <c r="M16" s="21"/>
      <c r="N16" s="21">
        <v>4.9791144519206201E-2</v>
      </c>
      <c r="O16" s="21">
        <v>5.0071477574800703E-2</v>
      </c>
      <c r="P16" s="21">
        <v>5.7029349389411302E-2</v>
      </c>
      <c r="Q16" s="21">
        <v>3.97374023327286E-2</v>
      </c>
      <c r="R16" s="21"/>
      <c r="S16" s="21">
        <v>6.9837243237733201E-2</v>
      </c>
      <c r="T16" s="21">
        <v>2.8042272035703999E-2</v>
      </c>
      <c r="U16" s="21">
        <v>3.0576105261679101E-2</v>
      </c>
      <c r="V16" s="21">
        <v>2.8409227398442202E-2</v>
      </c>
      <c r="W16" s="21">
        <v>2.6570779010151101E-2</v>
      </c>
      <c r="X16" s="21">
        <v>6.6392375682471902E-2</v>
      </c>
      <c r="Y16" s="21">
        <v>8.0480672616616497E-2</v>
      </c>
      <c r="Z16" s="21">
        <v>5.2611877693018401E-2</v>
      </c>
      <c r="AA16" s="21">
        <v>4.5395485633760599E-2</v>
      </c>
      <c r="AB16" s="21">
        <v>6.1105519103218098E-2</v>
      </c>
      <c r="AC16" s="21">
        <v>4.0946748521359502E-2</v>
      </c>
      <c r="AD16" s="21">
        <v>6.0489710639743802E-2</v>
      </c>
      <c r="AE16" s="21"/>
      <c r="AF16" s="21">
        <v>3.9408757298304002E-2</v>
      </c>
      <c r="AG16" s="21">
        <v>6.2750261044882294E-2</v>
      </c>
      <c r="AH16" s="21"/>
      <c r="AI16" s="21">
        <v>4.0914228150090999E-2</v>
      </c>
      <c r="AJ16" s="21">
        <v>5.2873380464295801E-2</v>
      </c>
      <c r="AK16" s="21"/>
      <c r="AL16" s="21">
        <v>6.2102292911093801E-2</v>
      </c>
      <c r="AM16" s="21">
        <v>4.8173419906340803E-2</v>
      </c>
      <c r="AN16" s="21"/>
      <c r="AO16" s="21">
        <v>3.2048072530760703E-2</v>
      </c>
      <c r="AP16" s="21">
        <v>5.3821480566991403E-2</v>
      </c>
    </row>
    <row r="17" spans="2:42" x14ac:dyDescent="0.35">
      <c r="B17" s="18" t="s">
        <v>256</v>
      </c>
      <c r="C17" s="22">
        <v>0.71484889860354905</v>
      </c>
      <c r="D17" s="22">
        <v>0.717791537969105</v>
      </c>
      <c r="E17" s="22">
        <v>0.71180503227145198</v>
      </c>
      <c r="F17" s="22"/>
      <c r="G17" s="22">
        <v>0.60097191269427097</v>
      </c>
      <c r="H17" s="22">
        <v>0.55350390694234997</v>
      </c>
      <c r="I17" s="22">
        <v>0.68469714798688597</v>
      </c>
      <c r="J17" s="22">
        <v>0.75905009213713104</v>
      </c>
      <c r="K17" s="22">
        <v>0.825265458330943</v>
      </c>
      <c r="L17" s="22">
        <v>0.83748656432350799</v>
      </c>
      <c r="M17" s="22"/>
      <c r="N17" s="22">
        <v>0.736703205006496</v>
      </c>
      <c r="O17" s="22">
        <v>0.71629008877955602</v>
      </c>
      <c r="P17" s="22">
        <v>0.70083811720960798</v>
      </c>
      <c r="Q17" s="22">
        <v>0.705356738380989</v>
      </c>
      <c r="R17" s="22"/>
      <c r="S17" s="22">
        <v>0.62107419115043205</v>
      </c>
      <c r="T17" s="22">
        <v>0.75512721860446597</v>
      </c>
      <c r="U17" s="22">
        <v>0.76423998628189604</v>
      </c>
      <c r="V17" s="22">
        <v>0.73450431593554</v>
      </c>
      <c r="W17" s="22">
        <v>0.77834990720839003</v>
      </c>
      <c r="X17" s="22">
        <v>0.73024882088408005</v>
      </c>
      <c r="Y17" s="22">
        <v>0.66696135723775196</v>
      </c>
      <c r="Z17" s="22">
        <v>0.72392431572117499</v>
      </c>
      <c r="AA17" s="22">
        <v>0.73432504330052195</v>
      </c>
      <c r="AB17" s="22">
        <v>0.65147469758085896</v>
      </c>
      <c r="AC17" s="22">
        <v>0.80848164479742601</v>
      </c>
      <c r="AD17" s="22">
        <v>0.67112920765184303</v>
      </c>
      <c r="AE17" s="22"/>
      <c r="AF17" s="22">
        <v>0.74092160820687303</v>
      </c>
      <c r="AG17" s="22">
        <v>0.68209959178131496</v>
      </c>
      <c r="AH17" s="22"/>
      <c r="AI17" s="22">
        <v>0.754731771864667</v>
      </c>
      <c r="AJ17" s="22">
        <v>0.69686842398079496</v>
      </c>
      <c r="AK17" s="22"/>
      <c r="AL17" s="22">
        <v>0.65536362747453702</v>
      </c>
      <c r="AM17" s="22">
        <v>0.71936951282414296</v>
      </c>
      <c r="AN17" s="22"/>
      <c r="AO17" s="22">
        <v>0.75521678612237997</v>
      </c>
      <c r="AP17" s="22">
        <v>0.70384379744071301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P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0.24175952017334901</v>
      </c>
      <c r="D9" s="17">
        <v>0.25933264660163202</v>
      </c>
      <c r="E9" s="17">
        <v>0.224377726182622</v>
      </c>
      <c r="F9" s="17"/>
      <c r="G9" s="17">
        <v>0.207563447289384</v>
      </c>
      <c r="H9" s="17">
        <v>0.22222594467860499</v>
      </c>
      <c r="I9" s="17">
        <v>0.24566720069733</v>
      </c>
      <c r="J9" s="17">
        <v>0.22223525760718599</v>
      </c>
      <c r="K9" s="17">
        <v>0.28200819532584898</v>
      </c>
      <c r="L9" s="17">
        <v>0.26628305060905699</v>
      </c>
      <c r="M9" s="17"/>
      <c r="N9" s="17">
        <v>0.24823906939323101</v>
      </c>
      <c r="O9" s="17">
        <v>0.233314187908778</v>
      </c>
      <c r="P9" s="17">
        <v>0.24376635775481001</v>
      </c>
      <c r="Q9" s="17">
        <v>0.241185863526623</v>
      </c>
      <c r="R9" s="17"/>
      <c r="S9" s="17">
        <v>0.264460207099597</v>
      </c>
      <c r="T9" s="17">
        <v>0.233975970447793</v>
      </c>
      <c r="U9" s="17">
        <v>0.24541902804043</v>
      </c>
      <c r="V9" s="17">
        <v>0.24170680898921901</v>
      </c>
      <c r="W9" s="17">
        <v>0.23558898734772299</v>
      </c>
      <c r="X9" s="17">
        <v>0.25910268755733601</v>
      </c>
      <c r="Y9" s="17">
        <v>0.23195012801633799</v>
      </c>
      <c r="Z9" s="17">
        <v>0.21570591831125499</v>
      </c>
      <c r="AA9" s="17">
        <v>0.265112365895323</v>
      </c>
      <c r="AB9" s="17">
        <v>0.17673087413425001</v>
      </c>
      <c r="AC9" s="17">
        <v>0.26171251569968601</v>
      </c>
      <c r="AD9" s="17">
        <v>0.25965875492109503</v>
      </c>
      <c r="AE9" s="17"/>
      <c r="AF9" s="17">
        <v>0.26152277707449101</v>
      </c>
      <c r="AG9" s="17">
        <v>0.216502629720175</v>
      </c>
      <c r="AH9" s="17"/>
      <c r="AI9" s="17">
        <v>0.27304987123820701</v>
      </c>
      <c r="AJ9" s="17">
        <v>0.22765282932449299</v>
      </c>
      <c r="AK9" s="17"/>
      <c r="AL9" s="17">
        <v>0.26467041804650998</v>
      </c>
      <c r="AM9" s="17">
        <v>0.240018394533906</v>
      </c>
      <c r="AN9" s="17"/>
      <c r="AO9" s="17">
        <v>0.25234558452142802</v>
      </c>
      <c r="AP9" s="17">
        <v>0.23887354530006499</v>
      </c>
    </row>
    <row r="10" spans="2:42" x14ac:dyDescent="0.35">
      <c r="B10" s="18" t="s">
        <v>250</v>
      </c>
      <c r="C10" s="17">
        <v>0.46261407366948198</v>
      </c>
      <c r="D10" s="17">
        <v>0.43196961016176799</v>
      </c>
      <c r="E10" s="17">
        <v>0.49389809937944101</v>
      </c>
      <c r="F10" s="17"/>
      <c r="G10" s="17">
        <v>0.42420617508673802</v>
      </c>
      <c r="H10" s="17">
        <v>0.44250231003314999</v>
      </c>
      <c r="I10" s="17">
        <v>0.40548573311996899</v>
      </c>
      <c r="J10" s="17">
        <v>0.48856003476731502</v>
      </c>
      <c r="K10" s="17">
        <v>0.46804147096055998</v>
      </c>
      <c r="L10" s="17">
        <v>0.52655469926955001</v>
      </c>
      <c r="M10" s="17"/>
      <c r="N10" s="17">
        <v>0.49265059271991501</v>
      </c>
      <c r="O10" s="17">
        <v>0.46730688492191302</v>
      </c>
      <c r="P10" s="17">
        <v>0.42777457344193598</v>
      </c>
      <c r="Q10" s="17">
        <v>0.45939163066671601</v>
      </c>
      <c r="R10" s="17"/>
      <c r="S10" s="17">
        <v>0.39663502354445701</v>
      </c>
      <c r="T10" s="17">
        <v>0.50522122663885405</v>
      </c>
      <c r="U10" s="17">
        <v>0.470189431475936</v>
      </c>
      <c r="V10" s="17">
        <v>0.46479471147920398</v>
      </c>
      <c r="W10" s="17">
        <v>0.46794324060655201</v>
      </c>
      <c r="X10" s="17">
        <v>0.44627158846828102</v>
      </c>
      <c r="Y10" s="17">
        <v>0.49211788251382199</v>
      </c>
      <c r="Z10" s="17">
        <v>0.482729924177485</v>
      </c>
      <c r="AA10" s="17">
        <v>0.450610535080398</v>
      </c>
      <c r="AB10" s="17">
        <v>0.48337946034152102</v>
      </c>
      <c r="AC10" s="17">
        <v>0.48820265330662899</v>
      </c>
      <c r="AD10" s="17">
        <v>0.42917023294690798</v>
      </c>
      <c r="AE10" s="17"/>
      <c r="AF10" s="17">
        <v>0.47628273892262402</v>
      </c>
      <c r="AG10" s="17">
        <v>0.446739810944565</v>
      </c>
      <c r="AH10" s="17"/>
      <c r="AI10" s="17">
        <v>0.49694627163005201</v>
      </c>
      <c r="AJ10" s="17">
        <v>0.447136020969222</v>
      </c>
      <c r="AK10" s="17"/>
      <c r="AL10" s="17">
        <v>0.40857150059200997</v>
      </c>
      <c r="AM10" s="17">
        <v>0.46672106721149098</v>
      </c>
      <c r="AN10" s="17"/>
      <c r="AO10" s="17">
        <v>0.47201034430250799</v>
      </c>
      <c r="AP10" s="17">
        <v>0.46005246058478499</v>
      </c>
    </row>
    <row r="11" spans="2:42" x14ac:dyDescent="0.35">
      <c r="B11" s="18" t="s">
        <v>251</v>
      </c>
      <c r="C11" s="17">
        <v>0.234745179294126</v>
      </c>
      <c r="D11" s="17">
        <v>0.242000485724125</v>
      </c>
      <c r="E11" s="17">
        <v>0.226690175265433</v>
      </c>
      <c r="F11" s="17"/>
      <c r="G11" s="17">
        <v>0.25837984971316202</v>
      </c>
      <c r="H11" s="17">
        <v>0.246670179545697</v>
      </c>
      <c r="I11" s="17">
        <v>0.28760389155573002</v>
      </c>
      <c r="J11" s="17">
        <v>0.23123277230456099</v>
      </c>
      <c r="K11" s="17">
        <v>0.21170951509882799</v>
      </c>
      <c r="L11" s="17">
        <v>0.184446505289693</v>
      </c>
      <c r="M11" s="17"/>
      <c r="N11" s="17">
        <v>0.21293448933904299</v>
      </c>
      <c r="O11" s="17">
        <v>0.23704061172447399</v>
      </c>
      <c r="P11" s="17">
        <v>0.25438441357671898</v>
      </c>
      <c r="Q11" s="17">
        <v>0.23763578400454999</v>
      </c>
      <c r="R11" s="17"/>
      <c r="S11" s="17">
        <v>0.27185389023231199</v>
      </c>
      <c r="T11" s="17">
        <v>0.202963913421006</v>
      </c>
      <c r="U11" s="17">
        <v>0.25297810245139601</v>
      </c>
      <c r="V11" s="17">
        <v>0.24702766886578001</v>
      </c>
      <c r="W11" s="17">
        <v>0.224945001282746</v>
      </c>
      <c r="X11" s="17">
        <v>0.21502848295927299</v>
      </c>
      <c r="Y11" s="17">
        <v>0.21061059962633</v>
      </c>
      <c r="Z11" s="17">
        <v>0.216213864109115</v>
      </c>
      <c r="AA11" s="17">
        <v>0.21860373317943199</v>
      </c>
      <c r="AB11" s="17">
        <v>0.27778481259871302</v>
      </c>
      <c r="AC11" s="17">
        <v>0.21116443709998201</v>
      </c>
      <c r="AD11" s="17">
        <v>0.25416303509761601</v>
      </c>
      <c r="AE11" s="17"/>
      <c r="AF11" s="17">
        <v>0.21567280114996401</v>
      </c>
      <c r="AG11" s="17">
        <v>0.25838274218943602</v>
      </c>
      <c r="AH11" s="17"/>
      <c r="AI11" s="17">
        <v>0.18263313760483299</v>
      </c>
      <c r="AJ11" s="17">
        <v>0.258238954103167</v>
      </c>
      <c r="AK11" s="17"/>
      <c r="AL11" s="17">
        <v>0.26267090207923199</v>
      </c>
      <c r="AM11" s="17">
        <v>0.232622949418618</v>
      </c>
      <c r="AN11" s="17"/>
      <c r="AO11" s="17">
        <v>0.22358633383804</v>
      </c>
      <c r="AP11" s="17">
        <v>0.237787305861869</v>
      </c>
    </row>
    <row r="12" spans="2:42" x14ac:dyDescent="0.35">
      <c r="B12" s="18" t="s">
        <v>252</v>
      </c>
      <c r="C12" s="17">
        <v>2.8060244176001999E-2</v>
      </c>
      <c r="D12" s="17">
        <v>3.5805887219113798E-2</v>
      </c>
      <c r="E12" s="17">
        <v>2.0701589314761001E-2</v>
      </c>
      <c r="F12" s="17"/>
      <c r="G12" s="17">
        <v>4.9258890906258797E-2</v>
      </c>
      <c r="H12" s="17">
        <v>4.2578195785592701E-2</v>
      </c>
      <c r="I12" s="17">
        <v>2.5640471176337699E-2</v>
      </c>
      <c r="J12" s="17">
        <v>2.8360351275416199E-2</v>
      </c>
      <c r="K12" s="17">
        <v>1.9570291093359501E-2</v>
      </c>
      <c r="L12" s="17">
        <v>9.4316175044505107E-3</v>
      </c>
      <c r="M12" s="17"/>
      <c r="N12" s="17">
        <v>2.3153438474752399E-2</v>
      </c>
      <c r="O12" s="17">
        <v>3.61191644519522E-2</v>
      </c>
      <c r="P12" s="17">
        <v>2.9629549476317098E-2</v>
      </c>
      <c r="Q12" s="17">
        <v>2.3982210398133901E-2</v>
      </c>
      <c r="R12" s="17"/>
      <c r="S12" s="17">
        <v>4.1692049930274401E-2</v>
      </c>
      <c r="T12" s="17">
        <v>2.5127789521928401E-2</v>
      </c>
      <c r="U12" s="17">
        <v>1.48531626426505E-2</v>
      </c>
      <c r="V12" s="17">
        <v>1.4381171523262201E-2</v>
      </c>
      <c r="W12" s="17">
        <v>3.2348129288200099E-2</v>
      </c>
      <c r="X12" s="17">
        <v>2.2586660746898302E-2</v>
      </c>
      <c r="Y12" s="17">
        <v>2.2818247768752499E-2</v>
      </c>
      <c r="Z12" s="17">
        <v>3.3322348722708402E-2</v>
      </c>
      <c r="AA12" s="17">
        <v>3.7918062091367499E-2</v>
      </c>
      <c r="AB12" s="17">
        <v>3.1003424834077802E-2</v>
      </c>
      <c r="AC12" s="17">
        <v>2.5476135692884299E-2</v>
      </c>
      <c r="AD12" s="17">
        <v>2.6225985469104599E-2</v>
      </c>
      <c r="AE12" s="17"/>
      <c r="AF12" s="17">
        <v>2.30511261204197E-2</v>
      </c>
      <c r="AG12" s="17">
        <v>3.5069686498009303E-2</v>
      </c>
      <c r="AH12" s="17"/>
      <c r="AI12" s="17">
        <v>2.59449894610723E-2</v>
      </c>
      <c r="AJ12" s="17">
        <v>2.9013868642159199E-2</v>
      </c>
      <c r="AK12" s="17"/>
      <c r="AL12" s="17">
        <v>3.5534149752337797E-2</v>
      </c>
      <c r="AM12" s="17">
        <v>2.7492260821627101E-2</v>
      </c>
      <c r="AN12" s="17"/>
      <c r="AO12" s="17">
        <v>2.93609296406411E-2</v>
      </c>
      <c r="AP12" s="17">
        <v>2.7705651057580601E-2</v>
      </c>
    </row>
    <row r="13" spans="2:42" x14ac:dyDescent="0.35">
      <c r="B13" s="18" t="s">
        <v>253</v>
      </c>
      <c r="C13" s="17">
        <v>1.11006001062127E-2</v>
      </c>
      <c r="D13" s="17">
        <v>1.01286868937959E-2</v>
      </c>
      <c r="E13" s="17">
        <v>1.2129963039511801E-2</v>
      </c>
      <c r="F13" s="17"/>
      <c r="G13" s="17">
        <v>1.36849631809388E-2</v>
      </c>
      <c r="H13" s="17">
        <v>1.41578599772802E-2</v>
      </c>
      <c r="I13" s="17">
        <v>1.8920530266639899E-2</v>
      </c>
      <c r="J13" s="17">
        <v>9.0062269114131004E-3</v>
      </c>
      <c r="K13" s="17">
        <v>8.0455435424015703E-3</v>
      </c>
      <c r="L13" s="17">
        <v>4.2555161423922898E-3</v>
      </c>
      <c r="M13" s="17"/>
      <c r="N13" s="17">
        <v>1.20196391446052E-2</v>
      </c>
      <c r="O13" s="17">
        <v>9.4307894270918794E-3</v>
      </c>
      <c r="P13" s="17">
        <v>8.6560576051169895E-3</v>
      </c>
      <c r="Q13" s="17">
        <v>1.41416200391761E-2</v>
      </c>
      <c r="R13" s="17"/>
      <c r="S13" s="17">
        <v>1.9822707658576001E-2</v>
      </c>
      <c r="T13" s="17">
        <v>7.6653630159239901E-3</v>
      </c>
      <c r="U13" s="17">
        <v>1.2518027466574501E-2</v>
      </c>
      <c r="V13" s="17">
        <v>7.0035303832175298E-3</v>
      </c>
      <c r="W13" s="17">
        <v>4.2245612286972399E-3</v>
      </c>
      <c r="X13" s="17">
        <v>1.6389883383615599E-2</v>
      </c>
      <c r="Y13" s="17">
        <v>1.2359397631900901E-2</v>
      </c>
      <c r="Z13" s="17">
        <v>8.1641635871625307E-3</v>
      </c>
      <c r="AA13" s="17">
        <v>7.9946068278943204E-3</v>
      </c>
      <c r="AB13" s="17">
        <v>6.4147993514743302E-3</v>
      </c>
      <c r="AC13" s="17">
        <v>1.34442582008189E-2</v>
      </c>
      <c r="AD13" s="17">
        <v>1.6128859123009699E-2</v>
      </c>
      <c r="AE13" s="17"/>
      <c r="AF13" s="17">
        <v>8.6489926682190195E-3</v>
      </c>
      <c r="AG13" s="17">
        <v>1.4507914384739E-2</v>
      </c>
      <c r="AH13" s="17"/>
      <c r="AI13" s="17">
        <v>6.9865438844686004E-3</v>
      </c>
      <c r="AJ13" s="17">
        <v>1.29553482084205E-2</v>
      </c>
      <c r="AK13" s="17"/>
      <c r="AL13" s="17">
        <v>5.90552327385316E-3</v>
      </c>
      <c r="AM13" s="17">
        <v>1.149540268103E-2</v>
      </c>
      <c r="AN13" s="17"/>
      <c r="AO13" s="17">
        <v>5.5883380336704501E-3</v>
      </c>
      <c r="AP13" s="17">
        <v>1.2603354039425E-2</v>
      </c>
    </row>
    <row r="14" spans="2:42" x14ac:dyDescent="0.35">
      <c r="B14" s="18" t="s">
        <v>75</v>
      </c>
      <c r="C14" s="17">
        <v>2.1720382580827299E-2</v>
      </c>
      <c r="D14" s="17">
        <v>2.0762683399565499E-2</v>
      </c>
      <c r="E14" s="17">
        <v>2.2202446818230599E-2</v>
      </c>
      <c r="F14" s="17"/>
      <c r="G14" s="17">
        <v>4.6906673823518798E-2</v>
      </c>
      <c r="H14" s="17">
        <v>3.18655099796743E-2</v>
      </c>
      <c r="I14" s="17">
        <v>1.6682173183993902E-2</v>
      </c>
      <c r="J14" s="17">
        <v>2.0605357134108802E-2</v>
      </c>
      <c r="K14" s="17">
        <v>1.06249839790019E-2</v>
      </c>
      <c r="L14" s="17">
        <v>9.02861118485755E-3</v>
      </c>
      <c r="M14" s="17"/>
      <c r="N14" s="17">
        <v>1.1002770928454E-2</v>
      </c>
      <c r="O14" s="17">
        <v>1.67883615657912E-2</v>
      </c>
      <c r="P14" s="17">
        <v>3.5789048145100498E-2</v>
      </c>
      <c r="Q14" s="17">
        <v>2.3662891364800601E-2</v>
      </c>
      <c r="R14" s="17"/>
      <c r="S14" s="17">
        <v>5.5361215347831498E-3</v>
      </c>
      <c r="T14" s="17">
        <v>2.50457369544946E-2</v>
      </c>
      <c r="U14" s="17">
        <v>4.0422479230128299E-3</v>
      </c>
      <c r="V14" s="17">
        <v>2.5086108759317001E-2</v>
      </c>
      <c r="W14" s="17">
        <v>3.4950080246081101E-2</v>
      </c>
      <c r="X14" s="17">
        <v>4.0620696884595797E-2</v>
      </c>
      <c r="Y14" s="17">
        <v>3.0143744442856502E-2</v>
      </c>
      <c r="Z14" s="17">
        <v>4.3863781092274103E-2</v>
      </c>
      <c r="AA14" s="17">
        <v>1.9760696925584999E-2</v>
      </c>
      <c r="AB14" s="17">
        <v>2.4686628739963301E-2</v>
      </c>
      <c r="AC14" s="17">
        <v>0</v>
      </c>
      <c r="AD14" s="17">
        <v>1.4653132442265999E-2</v>
      </c>
      <c r="AE14" s="17"/>
      <c r="AF14" s="17">
        <v>1.4821564064282901E-2</v>
      </c>
      <c r="AG14" s="17">
        <v>2.87972162630756E-2</v>
      </c>
      <c r="AH14" s="17"/>
      <c r="AI14" s="17">
        <v>1.44391861813668E-2</v>
      </c>
      <c r="AJ14" s="17">
        <v>2.5002978752538499E-2</v>
      </c>
      <c r="AK14" s="17"/>
      <c r="AL14" s="17">
        <v>2.2647506256057701E-2</v>
      </c>
      <c r="AM14" s="17">
        <v>2.1649925333328102E-2</v>
      </c>
      <c r="AN14" s="17"/>
      <c r="AO14" s="17">
        <v>1.7108469663711399E-2</v>
      </c>
      <c r="AP14" s="17">
        <v>2.2977683156275502E-2</v>
      </c>
    </row>
    <row r="15" spans="2:42" x14ac:dyDescent="0.35">
      <c r="B15" s="18" t="s">
        <v>254</v>
      </c>
      <c r="C15" s="21">
        <v>0.70437359384283205</v>
      </c>
      <c r="D15" s="21">
        <v>0.69130225676339996</v>
      </c>
      <c r="E15" s="21">
        <v>0.71827582556206404</v>
      </c>
      <c r="F15" s="21"/>
      <c r="G15" s="21">
        <v>0.631769622376121</v>
      </c>
      <c r="H15" s="21">
        <v>0.66472825471175501</v>
      </c>
      <c r="I15" s="21">
        <v>0.651152933817299</v>
      </c>
      <c r="J15" s="21">
        <v>0.71079529237450101</v>
      </c>
      <c r="K15" s="21">
        <v>0.75004966628640901</v>
      </c>
      <c r="L15" s="21">
        <v>0.792837749878607</v>
      </c>
      <c r="M15" s="21"/>
      <c r="N15" s="21">
        <v>0.740889662113145</v>
      </c>
      <c r="O15" s="21">
        <v>0.70062107283069097</v>
      </c>
      <c r="P15" s="21">
        <v>0.67154093119674596</v>
      </c>
      <c r="Q15" s="21">
        <v>0.70057749419334003</v>
      </c>
      <c r="R15" s="21"/>
      <c r="S15" s="21">
        <v>0.66109523064405395</v>
      </c>
      <c r="T15" s="21">
        <v>0.739197197086647</v>
      </c>
      <c r="U15" s="21">
        <v>0.71560845951636598</v>
      </c>
      <c r="V15" s="21">
        <v>0.70650152046842296</v>
      </c>
      <c r="W15" s="21">
        <v>0.70353222795427495</v>
      </c>
      <c r="X15" s="21">
        <v>0.70537427602561698</v>
      </c>
      <c r="Y15" s="21">
        <v>0.72406801053016001</v>
      </c>
      <c r="Z15" s="21">
        <v>0.69843584248874002</v>
      </c>
      <c r="AA15" s="21">
        <v>0.715722900975721</v>
      </c>
      <c r="AB15" s="21">
        <v>0.66011033447577105</v>
      </c>
      <c r="AC15" s="21">
        <v>0.74991516900631405</v>
      </c>
      <c r="AD15" s="21">
        <v>0.68882898786800395</v>
      </c>
      <c r="AE15" s="21"/>
      <c r="AF15" s="21">
        <v>0.73780551599711497</v>
      </c>
      <c r="AG15" s="21">
        <v>0.66324244066474003</v>
      </c>
      <c r="AH15" s="21"/>
      <c r="AI15" s="21">
        <v>0.76999614286825901</v>
      </c>
      <c r="AJ15" s="21">
        <v>0.67478885029371505</v>
      </c>
      <c r="AK15" s="21"/>
      <c r="AL15" s="21">
        <v>0.67324191863852001</v>
      </c>
      <c r="AM15" s="21">
        <v>0.70673946174539704</v>
      </c>
      <c r="AN15" s="21"/>
      <c r="AO15" s="21">
        <v>0.72435592882393696</v>
      </c>
      <c r="AP15" s="21">
        <v>0.69892600588484999</v>
      </c>
    </row>
    <row r="16" spans="2:42" x14ac:dyDescent="0.35">
      <c r="B16" s="18" t="s">
        <v>255</v>
      </c>
      <c r="C16" s="21">
        <v>3.9160844282214703E-2</v>
      </c>
      <c r="D16" s="21">
        <v>4.5934574112909701E-2</v>
      </c>
      <c r="E16" s="21">
        <v>3.2831552354272799E-2</v>
      </c>
      <c r="F16" s="21"/>
      <c r="G16" s="21">
        <v>6.2943854087197604E-2</v>
      </c>
      <c r="H16" s="21">
        <v>5.67360557628728E-2</v>
      </c>
      <c r="I16" s="21">
        <v>4.4561001442977602E-2</v>
      </c>
      <c r="J16" s="21">
        <v>3.73665781868293E-2</v>
      </c>
      <c r="K16" s="21">
        <v>2.7615834635761002E-2</v>
      </c>
      <c r="L16" s="21">
        <v>1.36871336468428E-2</v>
      </c>
      <c r="M16" s="21"/>
      <c r="N16" s="21">
        <v>3.5173077619357597E-2</v>
      </c>
      <c r="O16" s="21">
        <v>4.5549953879044001E-2</v>
      </c>
      <c r="P16" s="21">
        <v>3.8285607081434102E-2</v>
      </c>
      <c r="Q16" s="21">
        <v>3.8123830437309998E-2</v>
      </c>
      <c r="R16" s="21"/>
      <c r="S16" s="21">
        <v>6.1514757588850499E-2</v>
      </c>
      <c r="T16" s="21">
        <v>3.2793152537852401E-2</v>
      </c>
      <c r="U16" s="21">
        <v>2.7371190109225001E-2</v>
      </c>
      <c r="V16" s="21">
        <v>2.13847019064798E-2</v>
      </c>
      <c r="W16" s="21">
        <v>3.6572690516897301E-2</v>
      </c>
      <c r="X16" s="21">
        <v>3.89765441305139E-2</v>
      </c>
      <c r="Y16" s="21">
        <v>3.51776454006534E-2</v>
      </c>
      <c r="Z16" s="21">
        <v>4.1486512309871E-2</v>
      </c>
      <c r="AA16" s="21">
        <v>4.5912668919261802E-2</v>
      </c>
      <c r="AB16" s="21">
        <v>3.7418224185552199E-2</v>
      </c>
      <c r="AC16" s="21">
        <v>3.8920393893703303E-2</v>
      </c>
      <c r="AD16" s="21">
        <v>4.2354844592114402E-2</v>
      </c>
      <c r="AE16" s="21"/>
      <c r="AF16" s="21">
        <v>3.1700118788638702E-2</v>
      </c>
      <c r="AG16" s="21">
        <v>4.9577600882748298E-2</v>
      </c>
      <c r="AH16" s="21"/>
      <c r="AI16" s="21">
        <v>3.29315333455409E-2</v>
      </c>
      <c r="AJ16" s="21">
        <v>4.1969216850579701E-2</v>
      </c>
      <c r="AK16" s="21"/>
      <c r="AL16" s="21">
        <v>4.1439673026190997E-2</v>
      </c>
      <c r="AM16" s="21">
        <v>3.8987663502657102E-2</v>
      </c>
      <c r="AN16" s="21"/>
      <c r="AO16" s="21">
        <v>3.4949267674311502E-2</v>
      </c>
      <c r="AP16" s="21">
        <v>4.03090050970056E-2</v>
      </c>
    </row>
    <row r="17" spans="2:42" x14ac:dyDescent="0.35">
      <c r="B17" s="18" t="s">
        <v>256</v>
      </c>
      <c r="C17" s="22">
        <v>0.66521274956061704</v>
      </c>
      <c r="D17" s="22">
        <v>0.64536768265049005</v>
      </c>
      <c r="E17" s="22">
        <v>0.685444273207791</v>
      </c>
      <c r="F17" s="22"/>
      <c r="G17" s="22">
        <v>0.56882576828892395</v>
      </c>
      <c r="H17" s="22">
        <v>0.60799219894888301</v>
      </c>
      <c r="I17" s="22">
        <v>0.60659193237432096</v>
      </c>
      <c r="J17" s="22">
        <v>0.67342871418767203</v>
      </c>
      <c r="K17" s="22">
        <v>0.72243383165064801</v>
      </c>
      <c r="L17" s="22">
        <v>0.77915061623176396</v>
      </c>
      <c r="M17" s="22"/>
      <c r="N17" s="22">
        <v>0.70571658449378705</v>
      </c>
      <c r="O17" s="22">
        <v>0.65507111895164705</v>
      </c>
      <c r="P17" s="22">
        <v>0.63325532411531205</v>
      </c>
      <c r="Q17" s="22">
        <v>0.66245366375602999</v>
      </c>
      <c r="R17" s="22"/>
      <c r="S17" s="22">
        <v>0.59958047305520401</v>
      </c>
      <c r="T17" s="22">
        <v>0.70640404454879402</v>
      </c>
      <c r="U17" s="22">
        <v>0.68823726940714103</v>
      </c>
      <c r="V17" s="22">
        <v>0.68511681856194295</v>
      </c>
      <c r="W17" s="22">
        <v>0.66695953743737801</v>
      </c>
      <c r="X17" s="22">
        <v>0.66639773189510298</v>
      </c>
      <c r="Y17" s="22">
        <v>0.68889036512950697</v>
      </c>
      <c r="Z17" s="22">
        <v>0.65694933017886903</v>
      </c>
      <c r="AA17" s="22">
        <v>0.66981023205645895</v>
      </c>
      <c r="AB17" s="22">
        <v>0.62269211029021898</v>
      </c>
      <c r="AC17" s="22">
        <v>0.710994775112611</v>
      </c>
      <c r="AD17" s="22">
        <v>0.64647414327588903</v>
      </c>
      <c r="AE17" s="22"/>
      <c r="AF17" s="22">
        <v>0.70610539720847598</v>
      </c>
      <c r="AG17" s="22">
        <v>0.61366483978199104</v>
      </c>
      <c r="AH17" s="22"/>
      <c r="AI17" s="22">
        <v>0.73706460952271802</v>
      </c>
      <c r="AJ17" s="22">
        <v>0.63281963344313497</v>
      </c>
      <c r="AK17" s="22"/>
      <c r="AL17" s="22">
        <v>0.63180224561232901</v>
      </c>
      <c r="AM17" s="22">
        <v>0.667751798242739</v>
      </c>
      <c r="AN17" s="22"/>
      <c r="AO17" s="22">
        <v>0.68940666114962501</v>
      </c>
      <c r="AP17" s="22">
        <v>0.65861700078784402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P22"/>
  <sheetViews>
    <sheetView showGridLines="0" topLeftCell="A3" workbookViewId="0">
      <pane xSplit="2" topLeftCell="Y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299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0.13608382806934</v>
      </c>
      <c r="D9" s="17">
        <v>0.153997248476194</v>
      </c>
      <c r="E9" s="17">
        <v>0.11896850094198901</v>
      </c>
      <c r="F9" s="17"/>
      <c r="G9" s="17">
        <v>0.146468795004144</v>
      </c>
      <c r="H9" s="17">
        <v>0.15669425092170799</v>
      </c>
      <c r="I9" s="17">
        <v>0.119079896930001</v>
      </c>
      <c r="J9" s="17">
        <v>0.117672148055873</v>
      </c>
      <c r="K9" s="17">
        <v>0.13417087821933299</v>
      </c>
      <c r="L9" s="17">
        <v>0.142378580070806</v>
      </c>
      <c r="M9" s="17"/>
      <c r="N9" s="17">
        <v>0.13899495702081199</v>
      </c>
      <c r="O9" s="17">
        <v>0.112881528182354</v>
      </c>
      <c r="P9" s="17">
        <v>0.146044223305726</v>
      </c>
      <c r="Q9" s="17">
        <v>0.147492400282805</v>
      </c>
      <c r="R9" s="17"/>
      <c r="S9" s="17">
        <v>0.14870089719310001</v>
      </c>
      <c r="T9" s="17">
        <v>0.103622596141378</v>
      </c>
      <c r="U9" s="17">
        <v>0.14143807933279301</v>
      </c>
      <c r="V9" s="17">
        <v>0.17008519837381</v>
      </c>
      <c r="W9" s="17">
        <v>0.149071100671234</v>
      </c>
      <c r="X9" s="17">
        <v>0.18811119046956101</v>
      </c>
      <c r="Y9" s="17">
        <v>0.13253599949957301</v>
      </c>
      <c r="Z9" s="17">
        <v>0.12792405078518199</v>
      </c>
      <c r="AA9" s="17">
        <v>0.13320757546985701</v>
      </c>
      <c r="AB9" s="17">
        <v>6.8470550681883902E-2</v>
      </c>
      <c r="AC9" s="17">
        <v>0.172902986135891</v>
      </c>
      <c r="AD9" s="17">
        <v>8.7445244900404603E-2</v>
      </c>
      <c r="AE9" s="17"/>
      <c r="AF9" s="17">
        <v>0.143098227072463</v>
      </c>
      <c r="AG9" s="17">
        <v>0.12709902910600501</v>
      </c>
      <c r="AH9" s="17"/>
      <c r="AI9" s="17">
        <v>0.15263561811008</v>
      </c>
      <c r="AJ9" s="17">
        <v>0.128621751833252</v>
      </c>
      <c r="AK9" s="17"/>
      <c r="AL9" s="17">
        <v>0.121042826699767</v>
      </c>
      <c r="AM9" s="17">
        <v>0.13722687681725201</v>
      </c>
      <c r="AN9" s="17"/>
      <c r="AO9" s="17">
        <v>0.13164182337334601</v>
      </c>
      <c r="AP9" s="17">
        <v>0.137294808233273</v>
      </c>
    </row>
    <row r="10" spans="2:42" x14ac:dyDescent="0.35">
      <c r="B10" s="18" t="s">
        <v>250</v>
      </c>
      <c r="C10" s="17">
        <v>0.35388862965630802</v>
      </c>
      <c r="D10" s="17">
        <v>0.35104922462483501</v>
      </c>
      <c r="E10" s="17">
        <v>0.35865226317193899</v>
      </c>
      <c r="F10" s="17"/>
      <c r="G10" s="17">
        <v>0.28651020148332601</v>
      </c>
      <c r="H10" s="17">
        <v>0.34621819236502599</v>
      </c>
      <c r="I10" s="17">
        <v>0.361883485993794</v>
      </c>
      <c r="J10" s="17">
        <v>0.37456682861652602</v>
      </c>
      <c r="K10" s="17">
        <v>0.38889113722357199</v>
      </c>
      <c r="L10" s="17">
        <v>0.35844374291863601</v>
      </c>
      <c r="M10" s="17"/>
      <c r="N10" s="17">
        <v>0.38870706163199598</v>
      </c>
      <c r="O10" s="17">
        <v>0.32920696945573502</v>
      </c>
      <c r="P10" s="17">
        <v>0.35573713924857098</v>
      </c>
      <c r="Q10" s="17">
        <v>0.34106797802580902</v>
      </c>
      <c r="R10" s="17"/>
      <c r="S10" s="17">
        <v>0.33107908440943701</v>
      </c>
      <c r="T10" s="17">
        <v>0.34955118156049098</v>
      </c>
      <c r="U10" s="17">
        <v>0.36114260043813901</v>
      </c>
      <c r="V10" s="17">
        <v>0.39247083999751498</v>
      </c>
      <c r="W10" s="17">
        <v>0.34035857599166502</v>
      </c>
      <c r="X10" s="17">
        <v>0.30609625390546802</v>
      </c>
      <c r="Y10" s="17">
        <v>0.405279564480518</v>
      </c>
      <c r="Z10" s="17">
        <v>0.41239439209809398</v>
      </c>
      <c r="AA10" s="17">
        <v>0.37191685220827297</v>
      </c>
      <c r="AB10" s="17">
        <v>0.34650078435109499</v>
      </c>
      <c r="AC10" s="17">
        <v>0.35041758358111902</v>
      </c>
      <c r="AD10" s="17">
        <v>0.26557603468789298</v>
      </c>
      <c r="AE10" s="17"/>
      <c r="AF10" s="17">
        <v>0.39480841616191298</v>
      </c>
      <c r="AG10" s="17">
        <v>0.30024631329995799</v>
      </c>
      <c r="AH10" s="17"/>
      <c r="AI10" s="17">
        <v>0.386364377294659</v>
      </c>
      <c r="AJ10" s="17">
        <v>0.33924752412604098</v>
      </c>
      <c r="AK10" s="17"/>
      <c r="AL10" s="17">
        <v>0.38723509564775099</v>
      </c>
      <c r="AM10" s="17">
        <v>0.35135444757213302</v>
      </c>
      <c r="AN10" s="17"/>
      <c r="AO10" s="17">
        <v>0.36355161586255402</v>
      </c>
      <c r="AP10" s="17">
        <v>0.35125430452138001</v>
      </c>
    </row>
    <row r="11" spans="2:42" x14ac:dyDescent="0.35">
      <c r="B11" s="18" t="s">
        <v>251</v>
      </c>
      <c r="C11" s="17">
        <v>0.38385524644112501</v>
      </c>
      <c r="D11" s="17">
        <v>0.36559612783172502</v>
      </c>
      <c r="E11" s="17">
        <v>0.40113674562162899</v>
      </c>
      <c r="F11" s="17"/>
      <c r="G11" s="17">
        <v>0.366282178342551</v>
      </c>
      <c r="H11" s="17">
        <v>0.34213260086379199</v>
      </c>
      <c r="I11" s="17">
        <v>0.37273783437597702</v>
      </c>
      <c r="J11" s="17">
        <v>0.39610156157528398</v>
      </c>
      <c r="K11" s="17">
        <v>0.388310486572708</v>
      </c>
      <c r="L11" s="17">
        <v>0.42583362078380799</v>
      </c>
      <c r="M11" s="17"/>
      <c r="N11" s="17">
        <v>0.36087952564672499</v>
      </c>
      <c r="O11" s="17">
        <v>0.41362211311735197</v>
      </c>
      <c r="P11" s="17">
        <v>0.37202256444429899</v>
      </c>
      <c r="Q11" s="17">
        <v>0.39066724799179903</v>
      </c>
      <c r="R11" s="17"/>
      <c r="S11" s="17">
        <v>0.39529719476381298</v>
      </c>
      <c r="T11" s="17">
        <v>0.41280042412499102</v>
      </c>
      <c r="U11" s="17">
        <v>0.358005478940012</v>
      </c>
      <c r="V11" s="17">
        <v>0.34256926052466002</v>
      </c>
      <c r="W11" s="17">
        <v>0.404153530192911</v>
      </c>
      <c r="X11" s="17">
        <v>0.40155513953733901</v>
      </c>
      <c r="Y11" s="17">
        <v>0.32562112990147302</v>
      </c>
      <c r="Z11" s="17">
        <v>0.34012863989337699</v>
      </c>
      <c r="AA11" s="17">
        <v>0.37039222826256202</v>
      </c>
      <c r="AB11" s="17">
        <v>0.42499038856530602</v>
      </c>
      <c r="AC11" s="17">
        <v>0.35748204782957799</v>
      </c>
      <c r="AD11" s="17">
        <v>0.48107229348250202</v>
      </c>
      <c r="AE11" s="17"/>
      <c r="AF11" s="17">
        <v>0.36253880358328799</v>
      </c>
      <c r="AG11" s="17">
        <v>0.41262083816168099</v>
      </c>
      <c r="AH11" s="17"/>
      <c r="AI11" s="17">
        <v>0.36328329023004702</v>
      </c>
      <c r="AJ11" s="17">
        <v>0.39312974214187202</v>
      </c>
      <c r="AK11" s="17"/>
      <c r="AL11" s="17">
        <v>0.40204227144093002</v>
      </c>
      <c r="AM11" s="17">
        <v>0.38247311398574602</v>
      </c>
      <c r="AN11" s="17"/>
      <c r="AO11" s="17">
        <v>0.395516467393072</v>
      </c>
      <c r="AP11" s="17">
        <v>0.38067616217028</v>
      </c>
    </row>
    <row r="12" spans="2:42" x14ac:dyDescent="0.35">
      <c r="B12" s="18" t="s">
        <v>252</v>
      </c>
      <c r="C12" s="17">
        <v>7.9401602121114301E-2</v>
      </c>
      <c r="D12" s="17">
        <v>8.0026758288776104E-2</v>
      </c>
      <c r="E12" s="17">
        <v>7.8616290288239202E-2</v>
      </c>
      <c r="F12" s="17"/>
      <c r="G12" s="17">
        <v>0.116979793500973</v>
      </c>
      <c r="H12" s="17">
        <v>0.104357027726993</v>
      </c>
      <c r="I12" s="17">
        <v>8.9304497448781398E-2</v>
      </c>
      <c r="J12" s="17">
        <v>8.3280110550593006E-2</v>
      </c>
      <c r="K12" s="17">
        <v>5.1073737299411198E-2</v>
      </c>
      <c r="L12" s="17">
        <v>4.1649494244129198E-2</v>
      </c>
      <c r="M12" s="17"/>
      <c r="N12" s="17">
        <v>7.2013004969829597E-2</v>
      </c>
      <c r="O12" s="17">
        <v>0.100376875987906</v>
      </c>
      <c r="P12" s="17">
        <v>6.2051316854910103E-2</v>
      </c>
      <c r="Q12" s="17">
        <v>8.0408503526560995E-2</v>
      </c>
      <c r="R12" s="17"/>
      <c r="S12" s="17">
        <v>8.2000968811271197E-2</v>
      </c>
      <c r="T12" s="17">
        <v>8.0053876902525703E-2</v>
      </c>
      <c r="U12" s="17">
        <v>9.5047822103959498E-2</v>
      </c>
      <c r="V12" s="17">
        <v>5.9436075324457001E-2</v>
      </c>
      <c r="W12" s="17">
        <v>6.9939736630718605E-2</v>
      </c>
      <c r="X12" s="17">
        <v>6.5131038520050796E-2</v>
      </c>
      <c r="Y12" s="17">
        <v>8.8974238748837906E-2</v>
      </c>
      <c r="Z12" s="17">
        <v>5.6393854209269803E-2</v>
      </c>
      <c r="AA12" s="17">
        <v>6.85929619542512E-2</v>
      </c>
      <c r="AB12" s="17">
        <v>0.104482891827995</v>
      </c>
      <c r="AC12" s="17">
        <v>7.8660272836253903E-2</v>
      </c>
      <c r="AD12" s="17">
        <v>0.118289007040977</v>
      </c>
      <c r="AE12" s="17"/>
      <c r="AF12" s="17">
        <v>6.5147261765935396E-2</v>
      </c>
      <c r="AG12" s="17">
        <v>9.8588736308862196E-2</v>
      </c>
      <c r="AH12" s="17"/>
      <c r="AI12" s="17">
        <v>6.4623355852799699E-2</v>
      </c>
      <c r="AJ12" s="17">
        <v>8.6064108111004595E-2</v>
      </c>
      <c r="AK12" s="17"/>
      <c r="AL12" s="17">
        <v>3.9541584004031599E-2</v>
      </c>
      <c r="AM12" s="17">
        <v>8.2430784998038506E-2</v>
      </c>
      <c r="AN12" s="17"/>
      <c r="AO12" s="17">
        <v>6.0762097526914402E-2</v>
      </c>
      <c r="AP12" s="17">
        <v>8.4483107403961505E-2</v>
      </c>
    </row>
    <row r="13" spans="2:42" x14ac:dyDescent="0.35">
      <c r="B13" s="18" t="s">
        <v>253</v>
      </c>
      <c r="C13" s="17">
        <v>2.51581089562469E-2</v>
      </c>
      <c r="D13" s="17">
        <v>2.62676715874944E-2</v>
      </c>
      <c r="E13" s="17">
        <v>2.34942348678964E-2</v>
      </c>
      <c r="F13" s="17"/>
      <c r="G13" s="17">
        <v>3.0638880824786201E-2</v>
      </c>
      <c r="H13" s="17">
        <v>1.9155768644460801E-2</v>
      </c>
      <c r="I13" s="17">
        <v>4.2714125082354303E-2</v>
      </c>
      <c r="J13" s="17">
        <v>1.7203708543526101E-2</v>
      </c>
      <c r="K13" s="17">
        <v>2.29946716906923E-2</v>
      </c>
      <c r="L13" s="17">
        <v>2.00149726183909E-2</v>
      </c>
      <c r="M13" s="17"/>
      <c r="N13" s="17">
        <v>3.1816668254251897E-2</v>
      </c>
      <c r="O13" s="17">
        <v>2.3630491461416998E-2</v>
      </c>
      <c r="P13" s="17">
        <v>2.45139701085728E-2</v>
      </c>
      <c r="Q13" s="17">
        <v>2.0455833924401201E-2</v>
      </c>
      <c r="R13" s="17"/>
      <c r="S13" s="17">
        <v>3.2163021586121901E-2</v>
      </c>
      <c r="T13" s="17">
        <v>2.7964741149481099E-2</v>
      </c>
      <c r="U13" s="17">
        <v>8.7603197886072705E-3</v>
      </c>
      <c r="V13" s="17">
        <v>1.392927599831E-2</v>
      </c>
      <c r="W13" s="17">
        <v>1.2678422939159601E-2</v>
      </c>
      <c r="X13" s="17">
        <v>1.0953979656082901E-2</v>
      </c>
      <c r="Y13" s="17">
        <v>2.7219212357115601E-2</v>
      </c>
      <c r="Z13" s="17">
        <v>7.1783198461278603E-3</v>
      </c>
      <c r="AA13" s="17">
        <v>3.9579213559517899E-2</v>
      </c>
      <c r="AB13" s="17">
        <v>3.7368296486493202E-2</v>
      </c>
      <c r="AC13" s="17">
        <v>4.0537109617157001E-2</v>
      </c>
      <c r="AD13" s="17">
        <v>3.29642874459578E-2</v>
      </c>
      <c r="AE13" s="17"/>
      <c r="AF13" s="17">
        <v>1.9831656568881799E-2</v>
      </c>
      <c r="AG13" s="17">
        <v>3.2570177312026098E-2</v>
      </c>
      <c r="AH13" s="17"/>
      <c r="AI13" s="17">
        <v>1.6893724245992399E-2</v>
      </c>
      <c r="AJ13" s="17">
        <v>2.88839578584189E-2</v>
      </c>
      <c r="AK13" s="17"/>
      <c r="AL13" s="17">
        <v>2.01483409797668E-2</v>
      </c>
      <c r="AM13" s="17">
        <v>2.5538828887862099E-2</v>
      </c>
      <c r="AN13" s="17"/>
      <c r="AO13" s="17">
        <v>2.6553998804959001E-2</v>
      </c>
      <c r="AP13" s="17">
        <v>2.4777561200556499E-2</v>
      </c>
    </row>
    <row r="14" spans="2:42" x14ac:dyDescent="0.35">
      <c r="B14" s="18" t="s">
        <v>75</v>
      </c>
      <c r="C14" s="17">
        <v>2.16125847558661E-2</v>
      </c>
      <c r="D14" s="17">
        <v>2.3062969190976199E-2</v>
      </c>
      <c r="E14" s="17">
        <v>1.9131965108307902E-2</v>
      </c>
      <c r="F14" s="17"/>
      <c r="G14" s="17">
        <v>5.3120150844219602E-2</v>
      </c>
      <c r="H14" s="17">
        <v>3.1442159478020801E-2</v>
      </c>
      <c r="I14" s="17">
        <v>1.42801601690921E-2</v>
      </c>
      <c r="J14" s="17">
        <v>1.1175642658198299E-2</v>
      </c>
      <c r="K14" s="17">
        <v>1.4559088994283299E-2</v>
      </c>
      <c r="L14" s="17">
        <v>1.1679589364230501E-2</v>
      </c>
      <c r="M14" s="17"/>
      <c r="N14" s="17">
        <v>7.5887824763847603E-3</v>
      </c>
      <c r="O14" s="17">
        <v>2.02820217952367E-2</v>
      </c>
      <c r="P14" s="17">
        <v>3.9630786037921098E-2</v>
      </c>
      <c r="Q14" s="17">
        <v>1.9908036248624601E-2</v>
      </c>
      <c r="R14" s="17"/>
      <c r="S14" s="17">
        <v>1.0758833236257001E-2</v>
      </c>
      <c r="T14" s="17">
        <v>2.60071801211328E-2</v>
      </c>
      <c r="U14" s="17">
        <v>3.5605699396489797E-2</v>
      </c>
      <c r="V14" s="17">
        <v>2.1509349781248199E-2</v>
      </c>
      <c r="W14" s="17">
        <v>2.3798633574311098E-2</v>
      </c>
      <c r="X14" s="17">
        <v>2.8152397911498098E-2</v>
      </c>
      <c r="Y14" s="17">
        <v>2.03698550124819E-2</v>
      </c>
      <c r="Z14" s="17">
        <v>5.59807431679505E-2</v>
      </c>
      <c r="AA14" s="17">
        <v>1.63111685455396E-2</v>
      </c>
      <c r="AB14" s="17">
        <v>1.8187088087227601E-2</v>
      </c>
      <c r="AC14" s="17">
        <v>0</v>
      </c>
      <c r="AD14" s="17">
        <v>1.4653132442265999E-2</v>
      </c>
      <c r="AE14" s="17"/>
      <c r="AF14" s="17">
        <v>1.45756348475188E-2</v>
      </c>
      <c r="AG14" s="17">
        <v>2.88749058114675E-2</v>
      </c>
      <c r="AH14" s="17"/>
      <c r="AI14" s="17">
        <v>1.6199634266421899E-2</v>
      </c>
      <c r="AJ14" s="17">
        <v>2.4052915929411601E-2</v>
      </c>
      <c r="AK14" s="17"/>
      <c r="AL14" s="17">
        <v>2.9989881227753899E-2</v>
      </c>
      <c r="AM14" s="17">
        <v>2.09759477389681E-2</v>
      </c>
      <c r="AN14" s="17"/>
      <c r="AO14" s="17">
        <v>2.1973997039154401E-2</v>
      </c>
      <c r="AP14" s="17">
        <v>2.1514056470549599E-2</v>
      </c>
    </row>
    <row r="15" spans="2:42" x14ac:dyDescent="0.35">
      <c r="B15" s="18" t="s">
        <v>254</v>
      </c>
      <c r="C15" s="21">
        <v>0.48997245772564801</v>
      </c>
      <c r="D15" s="21">
        <v>0.50504647310102901</v>
      </c>
      <c r="E15" s="21">
        <v>0.47762076411392801</v>
      </c>
      <c r="F15" s="21"/>
      <c r="G15" s="21">
        <v>0.43297899648747001</v>
      </c>
      <c r="H15" s="21">
        <v>0.50291244328673401</v>
      </c>
      <c r="I15" s="21">
        <v>0.48096338292379498</v>
      </c>
      <c r="J15" s="21">
        <v>0.49223897667239902</v>
      </c>
      <c r="K15" s="21">
        <v>0.52306201544290498</v>
      </c>
      <c r="L15" s="21">
        <v>0.50082232298944096</v>
      </c>
      <c r="M15" s="21"/>
      <c r="N15" s="21">
        <v>0.52770201865280897</v>
      </c>
      <c r="O15" s="21">
        <v>0.442088497638089</v>
      </c>
      <c r="P15" s="21">
        <v>0.50178136255429695</v>
      </c>
      <c r="Q15" s="21">
        <v>0.48856037830861399</v>
      </c>
      <c r="R15" s="21"/>
      <c r="S15" s="21">
        <v>0.47977998160253699</v>
      </c>
      <c r="T15" s="21">
        <v>0.45317377770187001</v>
      </c>
      <c r="U15" s="21">
        <v>0.50258067977093202</v>
      </c>
      <c r="V15" s="21">
        <v>0.56255603837132495</v>
      </c>
      <c r="W15" s="21">
        <v>0.48942967666289999</v>
      </c>
      <c r="X15" s="21">
        <v>0.494207444375029</v>
      </c>
      <c r="Y15" s="21">
        <v>0.537815563980091</v>
      </c>
      <c r="Z15" s="21">
        <v>0.54031844288327502</v>
      </c>
      <c r="AA15" s="21">
        <v>0.50512442767813004</v>
      </c>
      <c r="AB15" s="21">
        <v>0.41497133503297901</v>
      </c>
      <c r="AC15" s="21">
        <v>0.52332056971701102</v>
      </c>
      <c r="AD15" s="21">
        <v>0.35302127958829799</v>
      </c>
      <c r="AE15" s="21"/>
      <c r="AF15" s="21">
        <v>0.53790664323437598</v>
      </c>
      <c r="AG15" s="21">
        <v>0.427345342405963</v>
      </c>
      <c r="AH15" s="21"/>
      <c r="AI15" s="21">
        <v>0.53899999540473897</v>
      </c>
      <c r="AJ15" s="21">
        <v>0.46786927595929301</v>
      </c>
      <c r="AK15" s="21"/>
      <c r="AL15" s="21">
        <v>0.50827792234751801</v>
      </c>
      <c r="AM15" s="21">
        <v>0.48858132438938501</v>
      </c>
      <c r="AN15" s="21"/>
      <c r="AO15" s="21">
        <v>0.49519343923589998</v>
      </c>
      <c r="AP15" s="21">
        <v>0.48854911275465301</v>
      </c>
    </row>
    <row r="16" spans="2:42" x14ac:dyDescent="0.35">
      <c r="B16" s="18" t="s">
        <v>255</v>
      </c>
      <c r="C16" s="21">
        <v>0.10455971107736101</v>
      </c>
      <c r="D16" s="21">
        <v>0.10629442987627</v>
      </c>
      <c r="E16" s="21">
        <v>0.102110525156136</v>
      </c>
      <c r="F16" s="21"/>
      <c r="G16" s="21">
        <v>0.14761867432575901</v>
      </c>
      <c r="H16" s="21">
        <v>0.123512796371453</v>
      </c>
      <c r="I16" s="21">
        <v>0.132018622531136</v>
      </c>
      <c r="J16" s="21">
        <v>0.10048381909411901</v>
      </c>
      <c r="K16" s="21">
        <v>7.4068408990103501E-2</v>
      </c>
      <c r="L16" s="21">
        <v>6.1664466862520202E-2</v>
      </c>
      <c r="M16" s="21"/>
      <c r="N16" s="21">
        <v>0.103829673224082</v>
      </c>
      <c r="O16" s="21">
        <v>0.124007367449323</v>
      </c>
      <c r="P16" s="21">
        <v>8.6565286963482799E-2</v>
      </c>
      <c r="Q16" s="21">
        <v>0.100864337450962</v>
      </c>
      <c r="R16" s="21"/>
      <c r="S16" s="21">
        <v>0.114163990397393</v>
      </c>
      <c r="T16" s="21">
        <v>0.10801861805200701</v>
      </c>
      <c r="U16" s="21">
        <v>0.103808141892567</v>
      </c>
      <c r="V16" s="21">
        <v>7.3365351322767003E-2</v>
      </c>
      <c r="W16" s="21">
        <v>8.2618159569878197E-2</v>
      </c>
      <c r="X16" s="21">
        <v>7.6085018176133695E-2</v>
      </c>
      <c r="Y16" s="21">
        <v>0.116193451105954</v>
      </c>
      <c r="Z16" s="21">
        <v>6.3572174055397696E-2</v>
      </c>
      <c r="AA16" s="21">
        <v>0.10817217551376899</v>
      </c>
      <c r="AB16" s="21">
        <v>0.14185118831448801</v>
      </c>
      <c r="AC16" s="21">
        <v>0.11919738245341099</v>
      </c>
      <c r="AD16" s="21">
        <v>0.151253294486934</v>
      </c>
      <c r="AE16" s="21"/>
      <c r="AF16" s="21">
        <v>8.4978918334817202E-2</v>
      </c>
      <c r="AG16" s="21">
        <v>0.131158913620888</v>
      </c>
      <c r="AH16" s="21"/>
      <c r="AI16" s="21">
        <v>8.1517080098792105E-2</v>
      </c>
      <c r="AJ16" s="21">
        <v>0.114948065969423</v>
      </c>
      <c r="AK16" s="21"/>
      <c r="AL16" s="21">
        <v>5.9689924983798402E-2</v>
      </c>
      <c r="AM16" s="21">
        <v>0.107969613885901</v>
      </c>
      <c r="AN16" s="21"/>
      <c r="AO16" s="21">
        <v>8.7316096331873302E-2</v>
      </c>
      <c r="AP16" s="21">
        <v>0.109260668604518</v>
      </c>
    </row>
    <row r="17" spans="2:42" x14ac:dyDescent="0.35">
      <c r="B17" s="18" t="s">
        <v>256</v>
      </c>
      <c r="C17" s="22">
        <v>0.38541274664828701</v>
      </c>
      <c r="D17" s="22">
        <v>0.39875204322475799</v>
      </c>
      <c r="E17" s="22">
        <v>0.37551023895779201</v>
      </c>
      <c r="F17" s="22"/>
      <c r="G17" s="22">
        <v>0.28536032216171098</v>
      </c>
      <c r="H17" s="22">
        <v>0.37939964691528</v>
      </c>
      <c r="I17" s="22">
        <v>0.34894476039265998</v>
      </c>
      <c r="J17" s="22">
        <v>0.39175515757828</v>
      </c>
      <c r="K17" s="22">
        <v>0.44899360645280201</v>
      </c>
      <c r="L17" s="22">
        <v>0.43915785612692099</v>
      </c>
      <c r="M17" s="22"/>
      <c r="N17" s="22">
        <v>0.42387234542872698</v>
      </c>
      <c r="O17" s="22">
        <v>0.31808113018876599</v>
      </c>
      <c r="P17" s="22">
        <v>0.41521607559081403</v>
      </c>
      <c r="Q17" s="22">
        <v>0.38769604085765202</v>
      </c>
      <c r="R17" s="22"/>
      <c r="S17" s="22">
        <v>0.36561599120514299</v>
      </c>
      <c r="T17" s="22">
        <v>0.34515515964986299</v>
      </c>
      <c r="U17" s="22">
        <v>0.39877253787836497</v>
      </c>
      <c r="V17" s="22">
        <v>0.489190687048558</v>
      </c>
      <c r="W17" s="22">
        <v>0.40681151709302199</v>
      </c>
      <c r="X17" s="22">
        <v>0.418122426198895</v>
      </c>
      <c r="Y17" s="22">
        <v>0.42162211287413798</v>
      </c>
      <c r="Z17" s="22">
        <v>0.47674626882787802</v>
      </c>
      <c r="AA17" s="22">
        <v>0.39695225216436097</v>
      </c>
      <c r="AB17" s="22">
        <v>0.273120146718491</v>
      </c>
      <c r="AC17" s="22">
        <v>0.40412318726360003</v>
      </c>
      <c r="AD17" s="22">
        <v>0.20176798510136301</v>
      </c>
      <c r="AE17" s="22"/>
      <c r="AF17" s="22">
        <v>0.45292772489955901</v>
      </c>
      <c r="AG17" s="22">
        <v>0.29618642878507501</v>
      </c>
      <c r="AH17" s="22"/>
      <c r="AI17" s="22">
        <v>0.45748291530594698</v>
      </c>
      <c r="AJ17" s="22">
        <v>0.35292120998986898</v>
      </c>
      <c r="AK17" s="22"/>
      <c r="AL17" s="22">
        <v>0.44858799736372001</v>
      </c>
      <c r="AM17" s="22">
        <v>0.38061171050348402</v>
      </c>
      <c r="AN17" s="22"/>
      <c r="AO17" s="22">
        <v>0.407877342904027</v>
      </c>
      <c r="AP17" s="22">
        <v>0.37928844415013502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P22"/>
  <sheetViews>
    <sheetView showGridLines="0" topLeftCell="A4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0.11680535846594101</v>
      </c>
      <c r="D9" s="17">
        <v>0.128770969675812</v>
      </c>
      <c r="E9" s="17">
        <v>0.10474624180872701</v>
      </c>
      <c r="F9" s="17"/>
      <c r="G9" s="17">
        <v>0.117940568938004</v>
      </c>
      <c r="H9" s="17">
        <v>0.13665771199769899</v>
      </c>
      <c r="I9" s="17">
        <v>0.11490008240836801</v>
      </c>
      <c r="J9" s="17">
        <v>9.7042059800176203E-2</v>
      </c>
      <c r="K9" s="17">
        <v>0.126074600490927</v>
      </c>
      <c r="L9" s="17">
        <v>0.111207765053855</v>
      </c>
      <c r="M9" s="17"/>
      <c r="N9" s="17">
        <v>0.110886303124505</v>
      </c>
      <c r="O9" s="17">
        <v>0.109814075713127</v>
      </c>
      <c r="P9" s="17">
        <v>0.12660147288447099</v>
      </c>
      <c r="Q9" s="17">
        <v>0.12339637467852201</v>
      </c>
      <c r="R9" s="17"/>
      <c r="S9" s="17">
        <v>0.124153316472369</v>
      </c>
      <c r="T9" s="17">
        <v>7.2190673063514205E-2</v>
      </c>
      <c r="U9" s="17">
        <v>0.14635340960444901</v>
      </c>
      <c r="V9" s="17">
        <v>0.13515536737401801</v>
      </c>
      <c r="W9" s="17">
        <v>0.11385770767858901</v>
      </c>
      <c r="X9" s="17">
        <v>0.107209953018745</v>
      </c>
      <c r="Y9" s="17">
        <v>0.13401986088751699</v>
      </c>
      <c r="Z9" s="17">
        <v>0.104023462059729</v>
      </c>
      <c r="AA9" s="17">
        <v>0.11808912710102</v>
      </c>
      <c r="AB9" s="17">
        <v>0.10565800053148899</v>
      </c>
      <c r="AC9" s="17">
        <v>0.16583409947521999</v>
      </c>
      <c r="AD9" s="17">
        <v>9.5761975219552806E-2</v>
      </c>
      <c r="AE9" s="17"/>
      <c r="AF9" s="17">
        <v>0.117893552187008</v>
      </c>
      <c r="AG9" s="17">
        <v>0.115648729737178</v>
      </c>
      <c r="AH9" s="17"/>
      <c r="AI9" s="17">
        <v>0.125769895534456</v>
      </c>
      <c r="AJ9" s="17">
        <v>0.112763858491507</v>
      </c>
      <c r="AK9" s="17"/>
      <c r="AL9" s="17">
        <v>0.112384732533653</v>
      </c>
      <c r="AM9" s="17">
        <v>0.117141306240477</v>
      </c>
      <c r="AN9" s="17"/>
      <c r="AO9" s="17">
        <v>0.10671695707727299</v>
      </c>
      <c r="AP9" s="17">
        <v>0.11955566036870501</v>
      </c>
    </row>
    <row r="10" spans="2:42" x14ac:dyDescent="0.35">
      <c r="B10" s="18" t="s">
        <v>250</v>
      </c>
      <c r="C10" s="17">
        <v>0.36177864577660901</v>
      </c>
      <c r="D10" s="17">
        <v>0.33854520854916598</v>
      </c>
      <c r="E10" s="17">
        <v>0.38494406943718501</v>
      </c>
      <c r="F10" s="17"/>
      <c r="G10" s="17">
        <v>0.31802993123462903</v>
      </c>
      <c r="H10" s="17">
        <v>0.37349457598017699</v>
      </c>
      <c r="I10" s="17">
        <v>0.34911714219548001</v>
      </c>
      <c r="J10" s="17">
        <v>0.35688014698546799</v>
      </c>
      <c r="K10" s="17">
        <v>0.398081670939612</v>
      </c>
      <c r="L10" s="17">
        <v>0.37140666047892801</v>
      </c>
      <c r="M10" s="17"/>
      <c r="N10" s="17">
        <v>0.36371308810276798</v>
      </c>
      <c r="O10" s="17">
        <v>0.37347714618476702</v>
      </c>
      <c r="P10" s="17">
        <v>0.35337281462361098</v>
      </c>
      <c r="Q10" s="17">
        <v>0.35720357021907601</v>
      </c>
      <c r="R10" s="17"/>
      <c r="S10" s="17">
        <v>0.337117601991264</v>
      </c>
      <c r="T10" s="17">
        <v>0.36223878600536402</v>
      </c>
      <c r="U10" s="17">
        <v>0.35840672396034501</v>
      </c>
      <c r="V10" s="17">
        <v>0.29629390541530798</v>
      </c>
      <c r="W10" s="17">
        <v>0.36260093499344398</v>
      </c>
      <c r="X10" s="17">
        <v>0.31328773715718</v>
      </c>
      <c r="Y10" s="17">
        <v>0.37188167914734499</v>
      </c>
      <c r="Z10" s="17">
        <v>0.46790364989398098</v>
      </c>
      <c r="AA10" s="17">
        <v>0.40753497246482101</v>
      </c>
      <c r="AB10" s="17">
        <v>0.38746276852378903</v>
      </c>
      <c r="AC10" s="17">
        <v>0.35484780505643698</v>
      </c>
      <c r="AD10" s="17">
        <v>0.42281731852402699</v>
      </c>
      <c r="AE10" s="17"/>
      <c r="AF10" s="17">
        <v>0.39312766942737898</v>
      </c>
      <c r="AG10" s="17">
        <v>0.321038071766033</v>
      </c>
      <c r="AH10" s="17"/>
      <c r="AI10" s="17">
        <v>0.40482950206946999</v>
      </c>
      <c r="AJ10" s="17">
        <v>0.34236994309880397</v>
      </c>
      <c r="AK10" s="17"/>
      <c r="AL10" s="17">
        <v>0.414024790190271</v>
      </c>
      <c r="AM10" s="17">
        <v>0.35780817276833499</v>
      </c>
      <c r="AN10" s="17"/>
      <c r="AO10" s="17">
        <v>0.393615362705932</v>
      </c>
      <c r="AP10" s="17">
        <v>0.35309931396028899</v>
      </c>
    </row>
    <row r="11" spans="2:42" x14ac:dyDescent="0.35">
      <c r="B11" s="18" t="s">
        <v>251</v>
      </c>
      <c r="C11" s="17">
        <v>0.380293157118888</v>
      </c>
      <c r="D11" s="17">
        <v>0.39367786986694903</v>
      </c>
      <c r="E11" s="17">
        <v>0.36670738194505098</v>
      </c>
      <c r="F11" s="17"/>
      <c r="G11" s="17">
        <v>0.33984234588381601</v>
      </c>
      <c r="H11" s="17">
        <v>0.323606482540017</v>
      </c>
      <c r="I11" s="17">
        <v>0.37169080487013501</v>
      </c>
      <c r="J11" s="17">
        <v>0.41640139300380402</v>
      </c>
      <c r="K11" s="17">
        <v>0.38817765105640001</v>
      </c>
      <c r="L11" s="17">
        <v>0.42607397427740301</v>
      </c>
      <c r="M11" s="17"/>
      <c r="N11" s="17">
        <v>0.39233218284557703</v>
      </c>
      <c r="O11" s="17">
        <v>0.37351692324215502</v>
      </c>
      <c r="P11" s="17">
        <v>0.36858227292408102</v>
      </c>
      <c r="Q11" s="17">
        <v>0.38159237691943598</v>
      </c>
      <c r="R11" s="17"/>
      <c r="S11" s="17">
        <v>0.36854150738805402</v>
      </c>
      <c r="T11" s="17">
        <v>0.41611455197184199</v>
      </c>
      <c r="U11" s="17">
        <v>0.38009011605882098</v>
      </c>
      <c r="V11" s="17">
        <v>0.44733377398441998</v>
      </c>
      <c r="W11" s="17">
        <v>0.34508328746586697</v>
      </c>
      <c r="X11" s="17">
        <v>0.42221830034360802</v>
      </c>
      <c r="Y11" s="17">
        <v>0.36987530753464798</v>
      </c>
      <c r="Z11" s="17">
        <v>0.32212342427824697</v>
      </c>
      <c r="AA11" s="17">
        <v>0.346549787953777</v>
      </c>
      <c r="AB11" s="17">
        <v>0.38611327498130299</v>
      </c>
      <c r="AC11" s="17">
        <v>0.30406659640531503</v>
      </c>
      <c r="AD11" s="17">
        <v>0.37369547874115699</v>
      </c>
      <c r="AE11" s="17"/>
      <c r="AF11" s="17">
        <v>0.36959014210636498</v>
      </c>
      <c r="AG11" s="17">
        <v>0.39592039224199799</v>
      </c>
      <c r="AH11" s="17"/>
      <c r="AI11" s="17">
        <v>0.36260225543938701</v>
      </c>
      <c r="AJ11" s="17">
        <v>0.38826878130773002</v>
      </c>
      <c r="AK11" s="17"/>
      <c r="AL11" s="17">
        <v>0.35994224997978003</v>
      </c>
      <c r="AM11" s="17">
        <v>0.38183973492661899</v>
      </c>
      <c r="AN11" s="17"/>
      <c r="AO11" s="17">
        <v>0.36980471217619398</v>
      </c>
      <c r="AP11" s="17">
        <v>0.38315251897133401</v>
      </c>
    </row>
    <row r="12" spans="2:42" x14ac:dyDescent="0.35">
      <c r="B12" s="18" t="s">
        <v>252</v>
      </c>
      <c r="C12" s="17">
        <v>8.1067028351790096E-2</v>
      </c>
      <c r="D12" s="17">
        <v>7.8322343837786607E-2</v>
      </c>
      <c r="E12" s="17">
        <v>8.43344204617342E-2</v>
      </c>
      <c r="F12" s="17"/>
      <c r="G12" s="17">
        <v>0.12327249107180099</v>
      </c>
      <c r="H12" s="17">
        <v>9.78502166418036E-2</v>
      </c>
      <c r="I12" s="17">
        <v>9.8878663234402503E-2</v>
      </c>
      <c r="J12" s="17">
        <v>7.4666869388340801E-2</v>
      </c>
      <c r="K12" s="17">
        <v>4.2214805804316399E-2</v>
      </c>
      <c r="L12" s="17">
        <v>5.5872153169407697E-2</v>
      </c>
      <c r="M12" s="17"/>
      <c r="N12" s="17">
        <v>8.5245155882243406E-2</v>
      </c>
      <c r="O12" s="17">
        <v>8.5883649800614803E-2</v>
      </c>
      <c r="P12" s="17">
        <v>8.1552185544020703E-2</v>
      </c>
      <c r="Q12" s="17">
        <v>7.2205741856249006E-2</v>
      </c>
      <c r="R12" s="17"/>
      <c r="S12" s="17">
        <v>0.10375951337957</v>
      </c>
      <c r="T12" s="17">
        <v>8.1164505067122E-2</v>
      </c>
      <c r="U12" s="17">
        <v>6.5384165561038099E-2</v>
      </c>
      <c r="V12" s="17">
        <v>8.0351767331498999E-2</v>
      </c>
      <c r="W12" s="17">
        <v>9.9685529981967697E-2</v>
      </c>
      <c r="X12" s="17">
        <v>8.0281810414784993E-2</v>
      </c>
      <c r="Y12" s="17">
        <v>5.8314365145441298E-2</v>
      </c>
      <c r="Z12" s="17">
        <v>4.7767041997954798E-2</v>
      </c>
      <c r="AA12" s="17">
        <v>8.98490906617124E-2</v>
      </c>
      <c r="AB12" s="17">
        <v>7.0758118321095104E-2</v>
      </c>
      <c r="AC12" s="17">
        <v>0.101182056115817</v>
      </c>
      <c r="AD12" s="17">
        <v>4.7899465154990599E-2</v>
      </c>
      <c r="AE12" s="17"/>
      <c r="AF12" s="17">
        <v>7.1911817915714105E-2</v>
      </c>
      <c r="AG12" s="17">
        <v>9.3105403864501696E-2</v>
      </c>
      <c r="AH12" s="17"/>
      <c r="AI12" s="17">
        <v>7.1900472490693895E-2</v>
      </c>
      <c r="AJ12" s="17">
        <v>8.5199604857986194E-2</v>
      </c>
      <c r="AK12" s="17"/>
      <c r="AL12" s="17">
        <v>6.9804185107836897E-2</v>
      </c>
      <c r="AM12" s="17">
        <v>8.1922954001393405E-2</v>
      </c>
      <c r="AN12" s="17"/>
      <c r="AO12" s="17">
        <v>7.5540876102703103E-2</v>
      </c>
      <c r="AP12" s="17">
        <v>8.2573569027570307E-2</v>
      </c>
    </row>
    <row r="13" spans="2:42" x14ac:dyDescent="0.35">
      <c r="B13" s="18" t="s">
        <v>253</v>
      </c>
      <c r="C13" s="17">
        <v>2.9499994509046099E-2</v>
      </c>
      <c r="D13" s="17">
        <v>3.1268013516881098E-2</v>
      </c>
      <c r="E13" s="17">
        <v>2.7987751287321502E-2</v>
      </c>
      <c r="F13" s="17"/>
      <c r="G13" s="17">
        <v>4.1259893004560101E-2</v>
      </c>
      <c r="H13" s="17">
        <v>3.6621044740628897E-2</v>
      </c>
      <c r="I13" s="17">
        <v>4.5494667383060898E-2</v>
      </c>
      <c r="J13" s="17">
        <v>3.1533654264620598E-2</v>
      </c>
      <c r="K13" s="17">
        <v>1.6209299721658299E-2</v>
      </c>
      <c r="L13" s="17">
        <v>1.00500901119804E-2</v>
      </c>
      <c r="M13" s="17"/>
      <c r="N13" s="17">
        <v>2.8000931275663998E-2</v>
      </c>
      <c r="O13" s="17">
        <v>2.9032758601575899E-2</v>
      </c>
      <c r="P13" s="17">
        <v>2.41024950551205E-2</v>
      </c>
      <c r="Q13" s="17">
        <v>3.6747417943232899E-2</v>
      </c>
      <c r="R13" s="17"/>
      <c r="S13" s="17">
        <v>4.6101718696666502E-2</v>
      </c>
      <c r="T13" s="17">
        <v>2.0701075654671799E-2</v>
      </c>
      <c r="U13" s="17">
        <v>1.8774498386445099E-2</v>
      </c>
      <c r="V13" s="17">
        <v>7.27543170776396E-3</v>
      </c>
      <c r="W13" s="17">
        <v>1.8316514194518799E-2</v>
      </c>
      <c r="X13" s="17">
        <v>4.0871082485589197E-2</v>
      </c>
      <c r="Y13" s="17">
        <v>4.2384760865545601E-2</v>
      </c>
      <c r="Z13" s="17">
        <v>3.1945517105877501E-2</v>
      </c>
      <c r="AA13" s="17">
        <v>2.3129838606890499E-2</v>
      </c>
      <c r="AB13" s="17">
        <v>1.7469056730192702E-2</v>
      </c>
      <c r="AC13" s="17">
        <v>5.3350067340825098E-2</v>
      </c>
      <c r="AD13" s="17">
        <v>5.98257623602724E-2</v>
      </c>
      <c r="AE13" s="17"/>
      <c r="AF13" s="17">
        <v>2.4485861509755499E-2</v>
      </c>
      <c r="AG13" s="17">
        <v>3.6528952233958099E-2</v>
      </c>
      <c r="AH13" s="17"/>
      <c r="AI13" s="17">
        <v>1.3837567976744699E-2</v>
      </c>
      <c r="AJ13" s="17">
        <v>3.6561117235861702E-2</v>
      </c>
      <c r="AK13" s="17"/>
      <c r="AL13" s="17">
        <v>2.4115669772744298E-2</v>
      </c>
      <c r="AM13" s="17">
        <v>2.9909179077078501E-2</v>
      </c>
      <c r="AN13" s="17"/>
      <c r="AO13" s="17">
        <v>2.6723792469569001E-2</v>
      </c>
      <c r="AP13" s="17">
        <v>3.0256843236358501E-2</v>
      </c>
    </row>
    <row r="14" spans="2:42" x14ac:dyDescent="0.35">
      <c r="B14" s="18" t="s">
        <v>75</v>
      </c>
      <c r="C14" s="17">
        <v>3.0555815777726099E-2</v>
      </c>
      <c r="D14" s="17">
        <v>2.9415594553405401E-2</v>
      </c>
      <c r="E14" s="17">
        <v>3.1280135059980403E-2</v>
      </c>
      <c r="F14" s="17"/>
      <c r="G14" s="17">
        <v>5.9654769867191003E-2</v>
      </c>
      <c r="H14" s="17">
        <v>3.1769968099674903E-2</v>
      </c>
      <c r="I14" s="17">
        <v>1.99186399085532E-2</v>
      </c>
      <c r="J14" s="17">
        <v>2.34758765575898E-2</v>
      </c>
      <c r="K14" s="17">
        <v>2.92419719870863E-2</v>
      </c>
      <c r="L14" s="17">
        <v>2.5389356908425899E-2</v>
      </c>
      <c r="M14" s="17"/>
      <c r="N14" s="17">
        <v>1.9822338769241801E-2</v>
      </c>
      <c r="O14" s="17">
        <v>2.82754464577602E-2</v>
      </c>
      <c r="P14" s="17">
        <v>4.5788758968696303E-2</v>
      </c>
      <c r="Q14" s="17">
        <v>2.88545183834851E-2</v>
      </c>
      <c r="R14" s="17"/>
      <c r="S14" s="17">
        <v>2.0326342072076401E-2</v>
      </c>
      <c r="T14" s="17">
        <v>4.75904082374854E-2</v>
      </c>
      <c r="U14" s="17">
        <v>3.0991086428902401E-2</v>
      </c>
      <c r="V14" s="17">
        <v>3.3589754186990901E-2</v>
      </c>
      <c r="W14" s="17">
        <v>6.0456025685613597E-2</v>
      </c>
      <c r="X14" s="17">
        <v>3.6131116580092902E-2</v>
      </c>
      <c r="Y14" s="17">
        <v>2.3524026419503699E-2</v>
      </c>
      <c r="Z14" s="17">
        <v>2.6236904664211799E-2</v>
      </c>
      <c r="AA14" s="17">
        <v>1.4847183211779901E-2</v>
      </c>
      <c r="AB14" s="17">
        <v>3.2538780912131499E-2</v>
      </c>
      <c r="AC14" s="17">
        <v>2.0719375606385398E-2</v>
      </c>
      <c r="AD14" s="17">
        <v>0</v>
      </c>
      <c r="AE14" s="17"/>
      <c r="AF14" s="17">
        <v>2.2990956853778201E-2</v>
      </c>
      <c r="AG14" s="17">
        <v>3.7758450156331301E-2</v>
      </c>
      <c r="AH14" s="17"/>
      <c r="AI14" s="17">
        <v>2.1060306489248101E-2</v>
      </c>
      <c r="AJ14" s="17">
        <v>3.48366950081112E-2</v>
      </c>
      <c r="AK14" s="17"/>
      <c r="AL14" s="17">
        <v>1.9728372415715099E-2</v>
      </c>
      <c r="AM14" s="17">
        <v>3.1378652986096899E-2</v>
      </c>
      <c r="AN14" s="17"/>
      <c r="AO14" s="17">
        <v>2.7598299468328199E-2</v>
      </c>
      <c r="AP14" s="17">
        <v>3.1362094435743101E-2</v>
      </c>
    </row>
    <row r="15" spans="2:42" x14ac:dyDescent="0.35">
      <c r="B15" s="18" t="s">
        <v>254</v>
      </c>
      <c r="C15" s="21">
        <v>0.47858400424254999</v>
      </c>
      <c r="D15" s="21">
        <v>0.46731617822497801</v>
      </c>
      <c r="E15" s="21">
        <v>0.489690311245912</v>
      </c>
      <c r="F15" s="21"/>
      <c r="G15" s="21">
        <v>0.435970500172633</v>
      </c>
      <c r="H15" s="21">
        <v>0.51015228797787504</v>
      </c>
      <c r="I15" s="21">
        <v>0.46401722460384798</v>
      </c>
      <c r="J15" s="21">
        <v>0.45392220678564499</v>
      </c>
      <c r="K15" s="21">
        <v>0.524156271430539</v>
      </c>
      <c r="L15" s="21">
        <v>0.482614425532783</v>
      </c>
      <c r="M15" s="21"/>
      <c r="N15" s="21">
        <v>0.47459939122727302</v>
      </c>
      <c r="O15" s="21">
        <v>0.48329122189789397</v>
      </c>
      <c r="P15" s="21">
        <v>0.47997428750808202</v>
      </c>
      <c r="Q15" s="21">
        <v>0.480599944897597</v>
      </c>
      <c r="R15" s="21"/>
      <c r="S15" s="21">
        <v>0.461270918463633</v>
      </c>
      <c r="T15" s="21">
        <v>0.43442945906887898</v>
      </c>
      <c r="U15" s="21">
        <v>0.50476013356479299</v>
      </c>
      <c r="V15" s="21">
        <v>0.43144927278932599</v>
      </c>
      <c r="W15" s="21">
        <v>0.47645864267203297</v>
      </c>
      <c r="X15" s="21">
        <v>0.42049769017592498</v>
      </c>
      <c r="Y15" s="21">
        <v>0.50590154003486199</v>
      </c>
      <c r="Z15" s="21">
        <v>0.57192711195370904</v>
      </c>
      <c r="AA15" s="21">
        <v>0.52562409956584</v>
      </c>
      <c r="AB15" s="21">
        <v>0.49312076905527802</v>
      </c>
      <c r="AC15" s="21">
        <v>0.52068190453165797</v>
      </c>
      <c r="AD15" s="21">
        <v>0.51857929374358003</v>
      </c>
      <c r="AE15" s="21"/>
      <c r="AF15" s="21">
        <v>0.51102122161438701</v>
      </c>
      <c r="AG15" s="21">
        <v>0.43668680150321099</v>
      </c>
      <c r="AH15" s="21"/>
      <c r="AI15" s="21">
        <v>0.53059939760392605</v>
      </c>
      <c r="AJ15" s="21">
        <v>0.45513380159031103</v>
      </c>
      <c r="AK15" s="21"/>
      <c r="AL15" s="21">
        <v>0.52640952272392405</v>
      </c>
      <c r="AM15" s="21">
        <v>0.47494947900881201</v>
      </c>
      <c r="AN15" s="21"/>
      <c r="AO15" s="21">
        <v>0.50033231978320503</v>
      </c>
      <c r="AP15" s="21">
        <v>0.472654974328994</v>
      </c>
    </row>
    <row r="16" spans="2:42" x14ac:dyDescent="0.35">
      <c r="B16" s="18" t="s">
        <v>255</v>
      </c>
      <c r="C16" s="21">
        <v>0.110567022860836</v>
      </c>
      <c r="D16" s="21">
        <v>0.109590357354668</v>
      </c>
      <c r="E16" s="21">
        <v>0.112322171749056</v>
      </c>
      <c r="F16" s="21"/>
      <c r="G16" s="21">
        <v>0.164532384076361</v>
      </c>
      <c r="H16" s="21">
        <v>0.13447126138243301</v>
      </c>
      <c r="I16" s="21">
        <v>0.14437333061746299</v>
      </c>
      <c r="J16" s="21">
        <v>0.106200523652961</v>
      </c>
      <c r="K16" s="21">
        <v>5.8424105525974698E-2</v>
      </c>
      <c r="L16" s="21">
        <v>6.5922243281388099E-2</v>
      </c>
      <c r="M16" s="21"/>
      <c r="N16" s="21">
        <v>0.113246087157907</v>
      </c>
      <c r="O16" s="21">
        <v>0.114916408402191</v>
      </c>
      <c r="P16" s="21">
        <v>0.105654680599141</v>
      </c>
      <c r="Q16" s="21">
        <v>0.108953159799482</v>
      </c>
      <c r="R16" s="21"/>
      <c r="S16" s="21">
        <v>0.149861232076236</v>
      </c>
      <c r="T16" s="21">
        <v>0.101865580721794</v>
      </c>
      <c r="U16" s="21">
        <v>8.4158663947483198E-2</v>
      </c>
      <c r="V16" s="21">
        <v>8.7627199039262998E-2</v>
      </c>
      <c r="W16" s="21">
        <v>0.11800204417648701</v>
      </c>
      <c r="X16" s="21">
        <v>0.121152892900374</v>
      </c>
      <c r="Y16" s="21">
        <v>0.100699126010987</v>
      </c>
      <c r="Z16" s="21">
        <v>7.9712559103832306E-2</v>
      </c>
      <c r="AA16" s="21">
        <v>0.11297892926860301</v>
      </c>
      <c r="AB16" s="21">
        <v>8.8227175051287798E-2</v>
      </c>
      <c r="AC16" s="21">
        <v>0.154532123456642</v>
      </c>
      <c r="AD16" s="21">
        <v>0.10772522751526301</v>
      </c>
      <c r="AE16" s="21"/>
      <c r="AF16" s="21">
        <v>9.6397679425469701E-2</v>
      </c>
      <c r="AG16" s="21">
        <v>0.12963435609846</v>
      </c>
      <c r="AH16" s="21"/>
      <c r="AI16" s="21">
        <v>8.5738040467438603E-2</v>
      </c>
      <c r="AJ16" s="21">
        <v>0.121760722093848</v>
      </c>
      <c r="AK16" s="21"/>
      <c r="AL16" s="21">
        <v>9.3919854880581299E-2</v>
      </c>
      <c r="AM16" s="21">
        <v>0.11183213307847201</v>
      </c>
      <c r="AN16" s="21"/>
      <c r="AO16" s="21">
        <v>0.102264668572272</v>
      </c>
      <c r="AP16" s="21">
        <v>0.11283041226392899</v>
      </c>
    </row>
    <row r="17" spans="2:42" x14ac:dyDescent="0.35">
      <c r="B17" s="18" t="s">
        <v>256</v>
      </c>
      <c r="C17" s="22">
        <v>0.36801698138171401</v>
      </c>
      <c r="D17" s="22">
        <v>0.35772582087031002</v>
      </c>
      <c r="E17" s="22">
        <v>0.37736813949685699</v>
      </c>
      <c r="F17" s="22"/>
      <c r="G17" s="22">
        <v>0.271438116096272</v>
      </c>
      <c r="H17" s="22">
        <v>0.375681026595443</v>
      </c>
      <c r="I17" s="22">
        <v>0.31964389398638499</v>
      </c>
      <c r="J17" s="22">
        <v>0.34772168313268298</v>
      </c>
      <c r="K17" s="22">
        <v>0.46573216590456401</v>
      </c>
      <c r="L17" s="22">
        <v>0.41669218225139498</v>
      </c>
      <c r="M17" s="22"/>
      <c r="N17" s="22">
        <v>0.361353304069366</v>
      </c>
      <c r="O17" s="22">
        <v>0.368374813495703</v>
      </c>
      <c r="P17" s="22">
        <v>0.374319606908941</v>
      </c>
      <c r="Q17" s="22">
        <v>0.371646785098115</v>
      </c>
      <c r="R17" s="22"/>
      <c r="S17" s="22">
        <v>0.31140968638739702</v>
      </c>
      <c r="T17" s="22">
        <v>0.33256387834708501</v>
      </c>
      <c r="U17" s="22">
        <v>0.42060146961730999</v>
      </c>
      <c r="V17" s="22">
        <v>0.34382207375006302</v>
      </c>
      <c r="W17" s="22">
        <v>0.35845659849554701</v>
      </c>
      <c r="X17" s="22">
        <v>0.29934479727555102</v>
      </c>
      <c r="Y17" s="22">
        <v>0.40520241402387502</v>
      </c>
      <c r="Z17" s="22">
        <v>0.49221455284987697</v>
      </c>
      <c r="AA17" s="22">
        <v>0.41264517029723702</v>
      </c>
      <c r="AB17" s="22">
        <v>0.40489359400399</v>
      </c>
      <c r="AC17" s="22">
        <v>0.366149781075016</v>
      </c>
      <c r="AD17" s="22">
        <v>0.41085406622831699</v>
      </c>
      <c r="AE17" s="22"/>
      <c r="AF17" s="22">
        <v>0.414623542188917</v>
      </c>
      <c r="AG17" s="22">
        <v>0.30705244540475102</v>
      </c>
      <c r="AH17" s="22"/>
      <c r="AI17" s="22">
        <v>0.444861357136488</v>
      </c>
      <c r="AJ17" s="22">
        <v>0.333373079496463</v>
      </c>
      <c r="AK17" s="22"/>
      <c r="AL17" s="22">
        <v>0.43248966784334297</v>
      </c>
      <c r="AM17" s="22">
        <v>0.36311734593034001</v>
      </c>
      <c r="AN17" s="22"/>
      <c r="AO17" s="22">
        <v>0.39806765121093302</v>
      </c>
      <c r="AP17" s="22">
        <v>0.35982456206506502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P34"/>
  <sheetViews>
    <sheetView showGridLines="0" topLeftCell="A8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301</v>
      </c>
      <c r="C9" s="17">
        <v>0.38414699890578702</v>
      </c>
      <c r="D9" s="17">
        <v>0.33841378308700598</v>
      </c>
      <c r="E9" s="17">
        <v>0.42946942034905999</v>
      </c>
      <c r="F9" s="17"/>
      <c r="G9" s="17">
        <v>0.245353386150303</v>
      </c>
      <c r="H9" s="17">
        <v>0.28939223803887398</v>
      </c>
      <c r="I9" s="17">
        <v>0.33252159308318002</v>
      </c>
      <c r="J9" s="17">
        <v>0.360493511079998</v>
      </c>
      <c r="K9" s="17">
        <v>0.53175675811779599</v>
      </c>
      <c r="L9" s="17">
        <v>0.51668828373926601</v>
      </c>
      <c r="M9" s="17"/>
      <c r="N9" s="17">
        <v>0.41267958322673098</v>
      </c>
      <c r="O9" s="17">
        <v>0.43977892365592097</v>
      </c>
      <c r="P9" s="17">
        <v>0.32359442708284297</v>
      </c>
      <c r="Q9" s="17">
        <v>0.34838807883457701</v>
      </c>
      <c r="R9" s="17"/>
      <c r="S9" s="17">
        <v>0.29101909678877302</v>
      </c>
      <c r="T9" s="17">
        <v>0.46850429985039899</v>
      </c>
      <c r="U9" s="17">
        <v>0.373970446719531</v>
      </c>
      <c r="V9" s="17">
        <v>0.32042668580660599</v>
      </c>
      <c r="W9" s="17">
        <v>0.38204884724904498</v>
      </c>
      <c r="X9" s="17">
        <v>0.37849686144549799</v>
      </c>
      <c r="Y9" s="17">
        <v>0.42170499786128002</v>
      </c>
      <c r="Z9" s="17">
        <v>0.404448384174867</v>
      </c>
      <c r="AA9" s="17">
        <v>0.39095667194115702</v>
      </c>
      <c r="AB9" s="17">
        <v>0.41557202669346699</v>
      </c>
      <c r="AC9" s="17">
        <v>0.42525419819622301</v>
      </c>
      <c r="AD9" s="17">
        <v>0.37854295439785601</v>
      </c>
      <c r="AE9" s="17"/>
      <c r="AF9" s="17">
        <v>0.40491236654687002</v>
      </c>
      <c r="AG9" s="17">
        <v>0.35617029346301698</v>
      </c>
      <c r="AH9" s="17"/>
      <c r="AI9" s="17">
        <v>0.38451600527179902</v>
      </c>
      <c r="AJ9" s="17">
        <v>0.38398063903606799</v>
      </c>
      <c r="AK9" s="17"/>
      <c r="AL9" s="17">
        <v>0.41245251502338998</v>
      </c>
      <c r="AM9" s="17">
        <v>0.38199590643778802</v>
      </c>
      <c r="AN9" s="17"/>
      <c r="AO9" s="17">
        <v>0.39504992967681601</v>
      </c>
      <c r="AP9" s="17">
        <v>0.38117463984809202</v>
      </c>
    </row>
    <row r="10" spans="2:42" x14ac:dyDescent="0.35">
      <c r="B10" s="18" t="s">
        <v>302</v>
      </c>
      <c r="C10" s="17">
        <v>0.33052153946700402</v>
      </c>
      <c r="D10" s="17">
        <v>0.33424993731584401</v>
      </c>
      <c r="E10" s="17">
        <v>0.32852717965867401</v>
      </c>
      <c r="F10" s="17"/>
      <c r="G10" s="17">
        <v>0.21242288283927299</v>
      </c>
      <c r="H10" s="17">
        <v>0.25295145835133398</v>
      </c>
      <c r="I10" s="17">
        <v>0.31070731783542499</v>
      </c>
      <c r="J10" s="17">
        <v>0.34286637803373199</v>
      </c>
      <c r="K10" s="17">
        <v>0.38510329538551102</v>
      </c>
      <c r="L10" s="17">
        <v>0.442434725124562</v>
      </c>
      <c r="M10" s="17"/>
      <c r="N10" s="17">
        <v>0.33228092267084502</v>
      </c>
      <c r="O10" s="17">
        <v>0.29579582597461601</v>
      </c>
      <c r="P10" s="17">
        <v>0.36132973003153002</v>
      </c>
      <c r="Q10" s="17">
        <v>0.332594451765864</v>
      </c>
      <c r="R10" s="17"/>
      <c r="S10" s="17">
        <v>0.29087334195847803</v>
      </c>
      <c r="T10" s="17">
        <v>0.39337885642771198</v>
      </c>
      <c r="U10" s="17">
        <v>0.38779065881770403</v>
      </c>
      <c r="V10" s="17">
        <v>0.36060366415092798</v>
      </c>
      <c r="W10" s="17">
        <v>0.31707520914877602</v>
      </c>
      <c r="X10" s="17">
        <v>0.30072880776210198</v>
      </c>
      <c r="Y10" s="17">
        <v>0.31014239751045303</v>
      </c>
      <c r="Z10" s="17">
        <v>0.36793440028276297</v>
      </c>
      <c r="AA10" s="17">
        <v>0.307936370017031</v>
      </c>
      <c r="AB10" s="17">
        <v>0.34029135715186298</v>
      </c>
      <c r="AC10" s="17">
        <v>0.311059801155528</v>
      </c>
      <c r="AD10" s="17">
        <v>0.21098883045303701</v>
      </c>
      <c r="AE10" s="17"/>
      <c r="AF10" s="17">
        <v>0.33475644592211901</v>
      </c>
      <c r="AG10" s="17">
        <v>0.32626220938324901</v>
      </c>
      <c r="AH10" s="17"/>
      <c r="AI10" s="17">
        <v>0.31165920793463903</v>
      </c>
      <c r="AJ10" s="17">
        <v>0.33902528169297502</v>
      </c>
      <c r="AK10" s="17"/>
      <c r="AL10" s="17">
        <v>0.32678627008908301</v>
      </c>
      <c r="AM10" s="17">
        <v>0.33080540321255097</v>
      </c>
      <c r="AN10" s="17"/>
      <c r="AO10" s="17">
        <v>0.32165871085576397</v>
      </c>
      <c r="AP10" s="17">
        <v>0.33293772548639999</v>
      </c>
    </row>
    <row r="11" spans="2:42" x14ac:dyDescent="0.35">
      <c r="B11" s="18" t="s">
        <v>303</v>
      </c>
      <c r="C11" s="17">
        <v>0.29026554274796901</v>
      </c>
      <c r="D11" s="17">
        <v>0.30868011680968499</v>
      </c>
      <c r="E11" s="17">
        <v>0.27251942508008098</v>
      </c>
      <c r="F11" s="17"/>
      <c r="G11" s="17">
        <v>0.25180982751796599</v>
      </c>
      <c r="H11" s="17">
        <v>0.249693468441814</v>
      </c>
      <c r="I11" s="17">
        <v>0.27692620454687</v>
      </c>
      <c r="J11" s="17">
        <v>0.34720823863300798</v>
      </c>
      <c r="K11" s="17">
        <v>0.31912103028541</v>
      </c>
      <c r="L11" s="17">
        <v>0.29439551294281002</v>
      </c>
      <c r="M11" s="17"/>
      <c r="N11" s="17">
        <v>0.29137254467320101</v>
      </c>
      <c r="O11" s="17">
        <v>0.29191197897518001</v>
      </c>
      <c r="P11" s="17">
        <v>0.29497174461609799</v>
      </c>
      <c r="Q11" s="17">
        <v>0.28583704495055401</v>
      </c>
      <c r="R11" s="17"/>
      <c r="S11" s="17">
        <v>0.229230327349639</v>
      </c>
      <c r="T11" s="17">
        <v>0.307104182238222</v>
      </c>
      <c r="U11" s="17">
        <v>0.31027340995168401</v>
      </c>
      <c r="V11" s="17">
        <v>0.28598199929955398</v>
      </c>
      <c r="W11" s="17">
        <v>0.34941658015792298</v>
      </c>
      <c r="X11" s="17">
        <v>0.27479221003834298</v>
      </c>
      <c r="Y11" s="17">
        <v>0.27393893208764802</v>
      </c>
      <c r="Z11" s="17">
        <v>0.22379409731125599</v>
      </c>
      <c r="AA11" s="17">
        <v>0.33498347126431699</v>
      </c>
      <c r="AB11" s="17">
        <v>0.241488353396694</v>
      </c>
      <c r="AC11" s="17">
        <v>0.40701254697860201</v>
      </c>
      <c r="AD11" s="17">
        <v>0.29005462009425698</v>
      </c>
      <c r="AE11" s="17"/>
      <c r="AF11" s="17">
        <v>0.28608602325944998</v>
      </c>
      <c r="AG11" s="17">
        <v>0.29675031686287101</v>
      </c>
      <c r="AH11" s="17"/>
      <c r="AI11" s="17">
        <v>0.25801055335510398</v>
      </c>
      <c r="AJ11" s="17">
        <v>0.304807123401863</v>
      </c>
      <c r="AK11" s="17"/>
      <c r="AL11" s="17">
        <v>0.19626811250060999</v>
      </c>
      <c r="AM11" s="17">
        <v>0.297408926510209</v>
      </c>
      <c r="AN11" s="17"/>
      <c r="AO11" s="17">
        <v>0.26154597158085702</v>
      </c>
      <c r="AP11" s="17">
        <v>0.29809507769452498</v>
      </c>
    </row>
    <row r="12" spans="2:42" x14ac:dyDescent="0.35">
      <c r="B12" s="18" t="s">
        <v>304</v>
      </c>
      <c r="C12" s="17">
        <v>0.192875448542285</v>
      </c>
      <c r="D12" s="17">
        <v>0.17679609812674399</v>
      </c>
      <c r="E12" s="17">
        <v>0.20645062902830499</v>
      </c>
      <c r="F12" s="17"/>
      <c r="G12" s="17">
        <v>0.20169935390633101</v>
      </c>
      <c r="H12" s="17">
        <v>0.203946631512152</v>
      </c>
      <c r="I12" s="17">
        <v>0.17406966703643101</v>
      </c>
      <c r="J12" s="17">
        <v>0.202501664145296</v>
      </c>
      <c r="K12" s="17">
        <v>0.20892045976729701</v>
      </c>
      <c r="L12" s="17">
        <v>0.17464791874145699</v>
      </c>
      <c r="M12" s="17"/>
      <c r="N12" s="17">
        <v>0.19930169938074499</v>
      </c>
      <c r="O12" s="17">
        <v>0.21379636596257601</v>
      </c>
      <c r="P12" s="17">
        <v>0.17310446753040101</v>
      </c>
      <c r="Q12" s="17">
        <v>0.18164663276856</v>
      </c>
      <c r="R12" s="17"/>
      <c r="S12" s="17">
        <v>0.15988365771361401</v>
      </c>
      <c r="T12" s="17">
        <v>0.20836770848382299</v>
      </c>
      <c r="U12" s="17">
        <v>0.216513596219919</v>
      </c>
      <c r="V12" s="17">
        <v>0.20476145425728401</v>
      </c>
      <c r="W12" s="17">
        <v>0.18706418089431701</v>
      </c>
      <c r="X12" s="17">
        <v>0.16719868877372099</v>
      </c>
      <c r="Y12" s="17">
        <v>0.21365336659870099</v>
      </c>
      <c r="Z12" s="17">
        <v>0.229629847480531</v>
      </c>
      <c r="AA12" s="17">
        <v>0.16040736176280099</v>
      </c>
      <c r="AB12" s="17">
        <v>0.235601637604586</v>
      </c>
      <c r="AC12" s="17">
        <v>0.203681119624438</v>
      </c>
      <c r="AD12" s="17">
        <v>0.139862974173591</v>
      </c>
      <c r="AE12" s="17"/>
      <c r="AF12" s="17">
        <v>0.19045170623652799</v>
      </c>
      <c r="AG12" s="17">
        <v>0.196232016907681</v>
      </c>
      <c r="AH12" s="17"/>
      <c r="AI12" s="17">
        <v>0.20718716367937301</v>
      </c>
      <c r="AJ12" s="17">
        <v>0.18642326970487499</v>
      </c>
      <c r="AK12" s="17"/>
      <c r="AL12" s="17">
        <v>0.19046809382545199</v>
      </c>
      <c r="AM12" s="17">
        <v>0.19305839672021799</v>
      </c>
      <c r="AN12" s="17"/>
      <c r="AO12" s="17">
        <v>0.23991809476015999</v>
      </c>
      <c r="AP12" s="17">
        <v>0.18005067339511599</v>
      </c>
    </row>
    <row r="13" spans="2:42" x14ac:dyDescent="0.35">
      <c r="B13" s="18" t="s">
        <v>305</v>
      </c>
      <c r="C13" s="17">
        <v>0.192762174119115</v>
      </c>
      <c r="D13" s="17">
        <v>0.13468187342316901</v>
      </c>
      <c r="E13" s="17">
        <v>0.25025282682015998</v>
      </c>
      <c r="F13" s="17"/>
      <c r="G13" s="17">
        <v>0.17728103612989601</v>
      </c>
      <c r="H13" s="17">
        <v>0.13999172767471199</v>
      </c>
      <c r="I13" s="17">
        <v>0.21553492008401801</v>
      </c>
      <c r="J13" s="17">
        <v>0.21848994852199299</v>
      </c>
      <c r="K13" s="17">
        <v>0.17777920227313099</v>
      </c>
      <c r="L13" s="17">
        <v>0.21686136869172901</v>
      </c>
      <c r="M13" s="17"/>
      <c r="N13" s="17">
        <v>0.14621968824696499</v>
      </c>
      <c r="O13" s="17">
        <v>0.19357088970392899</v>
      </c>
      <c r="P13" s="17">
        <v>0.17944522763108001</v>
      </c>
      <c r="Q13" s="17">
        <v>0.255130170622554</v>
      </c>
      <c r="R13" s="17"/>
      <c r="S13" s="17">
        <v>0.128578690829352</v>
      </c>
      <c r="T13" s="17">
        <v>0.183824233553048</v>
      </c>
      <c r="U13" s="17">
        <v>0.16436869200203499</v>
      </c>
      <c r="V13" s="17">
        <v>0.187526012216085</v>
      </c>
      <c r="W13" s="17">
        <v>0.24452666433892201</v>
      </c>
      <c r="X13" s="17">
        <v>0.253382413782408</v>
      </c>
      <c r="Y13" s="17">
        <v>0.17897125427587701</v>
      </c>
      <c r="Z13" s="17">
        <v>0.194711820259274</v>
      </c>
      <c r="AA13" s="17">
        <v>0.22267759586688601</v>
      </c>
      <c r="AB13" s="17">
        <v>0.162100083614232</v>
      </c>
      <c r="AC13" s="17">
        <v>0.23081028095526099</v>
      </c>
      <c r="AD13" s="17">
        <v>0.27295923928938998</v>
      </c>
      <c r="AE13" s="17"/>
      <c r="AF13" s="17">
        <v>0.20610381294744701</v>
      </c>
      <c r="AG13" s="17">
        <v>0.17422244751195701</v>
      </c>
      <c r="AH13" s="17"/>
      <c r="AI13" s="17">
        <v>0.205655217187174</v>
      </c>
      <c r="AJ13" s="17">
        <v>0.186949578016083</v>
      </c>
      <c r="AK13" s="17"/>
      <c r="AL13" s="17">
        <v>0.23653495252203399</v>
      </c>
      <c r="AM13" s="17">
        <v>0.18943563898247701</v>
      </c>
      <c r="AN13" s="17"/>
      <c r="AO13" s="17">
        <v>0.22367317530560701</v>
      </c>
      <c r="AP13" s="17">
        <v>0.18433521110443701</v>
      </c>
    </row>
    <row r="14" spans="2:42" x14ac:dyDescent="0.35">
      <c r="B14" s="18" t="s">
        <v>306</v>
      </c>
      <c r="C14" s="17">
        <v>0.19255843972178199</v>
      </c>
      <c r="D14" s="17">
        <v>0.29301540408235699</v>
      </c>
      <c r="E14" s="17">
        <v>9.5878065109666497E-2</v>
      </c>
      <c r="F14" s="17"/>
      <c r="G14" s="17">
        <v>0.20230736569059701</v>
      </c>
      <c r="H14" s="17">
        <v>0.20847795587847701</v>
      </c>
      <c r="I14" s="17">
        <v>0.23070337784157299</v>
      </c>
      <c r="J14" s="17">
        <v>0.18682234464509401</v>
      </c>
      <c r="K14" s="17">
        <v>0.14678373576451501</v>
      </c>
      <c r="L14" s="17">
        <v>0.17733371310847301</v>
      </c>
      <c r="M14" s="17"/>
      <c r="N14" s="17">
        <v>0.20402655891480501</v>
      </c>
      <c r="O14" s="17">
        <v>0.18688500527344301</v>
      </c>
      <c r="P14" s="17">
        <v>0.22018782579865601</v>
      </c>
      <c r="Q14" s="17">
        <v>0.16297468400402301</v>
      </c>
      <c r="R14" s="17"/>
      <c r="S14" s="17">
        <v>0.21176316309875501</v>
      </c>
      <c r="T14" s="17">
        <v>0.16696206604785299</v>
      </c>
      <c r="U14" s="17">
        <v>0.195627677404768</v>
      </c>
      <c r="V14" s="17">
        <v>0.177395314068931</v>
      </c>
      <c r="W14" s="17">
        <v>0.198468143188751</v>
      </c>
      <c r="X14" s="17">
        <v>0.231368144463449</v>
      </c>
      <c r="Y14" s="17">
        <v>0.175979573880787</v>
      </c>
      <c r="Z14" s="17">
        <v>0.14826216613422299</v>
      </c>
      <c r="AA14" s="17">
        <v>0.19905988694408799</v>
      </c>
      <c r="AB14" s="17">
        <v>0.189905107865661</v>
      </c>
      <c r="AC14" s="17">
        <v>0.13390022743483301</v>
      </c>
      <c r="AD14" s="17">
        <v>0.30593244192297497</v>
      </c>
      <c r="AE14" s="17"/>
      <c r="AF14" s="17">
        <v>0.20086314697265101</v>
      </c>
      <c r="AG14" s="17">
        <v>0.181533256275278</v>
      </c>
      <c r="AH14" s="17"/>
      <c r="AI14" s="17">
        <v>0.27454822173801002</v>
      </c>
      <c r="AJ14" s="17">
        <v>0.15559482415637399</v>
      </c>
      <c r="AK14" s="17"/>
      <c r="AL14" s="17">
        <v>0.160913333454477</v>
      </c>
      <c r="AM14" s="17">
        <v>0.194963326085903</v>
      </c>
      <c r="AN14" s="17"/>
      <c r="AO14" s="17">
        <v>0.19624363346444701</v>
      </c>
      <c r="AP14" s="17">
        <v>0.19155378150369301</v>
      </c>
    </row>
    <row r="15" spans="2:42" x14ac:dyDescent="0.35">
      <c r="B15" s="18" t="s">
        <v>213</v>
      </c>
      <c r="C15" s="17">
        <v>0.138188159720878</v>
      </c>
      <c r="D15" s="17">
        <v>0.16924831429707399</v>
      </c>
      <c r="E15" s="17">
        <v>0.107675339349364</v>
      </c>
      <c r="F15" s="17"/>
      <c r="G15" s="17">
        <v>8.3023211833488694E-2</v>
      </c>
      <c r="H15" s="17">
        <v>8.6209992751945394E-2</v>
      </c>
      <c r="I15" s="17">
        <v>0.13973706984220399</v>
      </c>
      <c r="J15" s="17">
        <v>0.13061950410289999</v>
      </c>
      <c r="K15" s="17">
        <v>0.179080217144299</v>
      </c>
      <c r="L15" s="17">
        <v>0.19503915144419601</v>
      </c>
      <c r="M15" s="17"/>
      <c r="N15" s="17">
        <v>0.15260839935850501</v>
      </c>
      <c r="O15" s="17">
        <v>0.12962073860575399</v>
      </c>
      <c r="P15" s="17">
        <v>0.134288829369136</v>
      </c>
      <c r="Q15" s="17">
        <v>0.13539820781664999</v>
      </c>
      <c r="R15" s="17"/>
      <c r="S15" s="17">
        <v>0.15407903501030301</v>
      </c>
      <c r="T15" s="17">
        <v>0.13687914553090999</v>
      </c>
      <c r="U15" s="17">
        <v>8.2828524659831607E-2</v>
      </c>
      <c r="V15" s="17">
        <v>0.130398491181141</v>
      </c>
      <c r="W15" s="17">
        <v>0.106051095355434</v>
      </c>
      <c r="X15" s="17">
        <v>0.15240392911060899</v>
      </c>
      <c r="Y15" s="17">
        <v>0.170507314827264</v>
      </c>
      <c r="Z15" s="17">
        <v>0.139196313677243</v>
      </c>
      <c r="AA15" s="17">
        <v>0.104981270216085</v>
      </c>
      <c r="AB15" s="17">
        <v>0.18340016026338499</v>
      </c>
      <c r="AC15" s="17">
        <v>0.14208930095997399</v>
      </c>
      <c r="AD15" s="17">
        <v>0.16536976649972501</v>
      </c>
      <c r="AE15" s="17"/>
      <c r="AF15" s="17">
        <v>0.14697842580787199</v>
      </c>
      <c r="AG15" s="17">
        <v>0.12651048196610501</v>
      </c>
      <c r="AH15" s="17"/>
      <c r="AI15" s="17">
        <v>0.14156986746736</v>
      </c>
      <c r="AJ15" s="17">
        <v>0.13666357773002999</v>
      </c>
      <c r="AK15" s="17"/>
      <c r="AL15" s="17">
        <v>0.13245011884577401</v>
      </c>
      <c r="AM15" s="17">
        <v>0.138624225131458</v>
      </c>
      <c r="AN15" s="17"/>
      <c r="AO15" s="17">
        <v>0.133163678237783</v>
      </c>
      <c r="AP15" s="17">
        <v>0.13955793481714701</v>
      </c>
    </row>
    <row r="16" spans="2:42" x14ac:dyDescent="0.35">
      <c r="B16" s="18" t="s">
        <v>307</v>
      </c>
      <c r="C16" s="17">
        <v>0.133275070861546</v>
      </c>
      <c r="D16" s="17">
        <v>0.130589671504866</v>
      </c>
      <c r="E16" s="17">
        <v>0.13616977857944401</v>
      </c>
      <c r="F16" s="17"/>
      <c r="G16" s="17">
        <v>0.18761620322047201</v>
      </c>
      <c r="H16" s="17">
        <v>0.12588618374399099</v>
      </c>
      <c r="I16" s="17">
        <v>0.12275778941090799</v>
      </c>
      <c r="J16" s="17">
        <v>0.12733473231319001</v>
      </c>
      <c r="K16" s="17">
        <v>0.11089058977520599</v>
      </c>
      <c r="L16" s="17">
        <v>0.13136599159172599</v>
      </c>
      <c r="M16" s="17"/>
      <c r="N16" s="17">
        <v>0.11687760510449299</v>
      </c>
      <c r="O16" s="17">
        <v>0.14677168333070001</v>
      </c>
      <c r="P16" s="17">
        <v>0.13978633578316599</v>
      </c>
      <c r="Q16" s="17">
        <v>0.13180403564411</v>
      </c>
      <c r="R16" s="17"/>
      <c r="S16" s="17">
        <v>0.12267779663346599</v>
      </c>
      <c r="T16" s="17">
        <v>0.15247943813206599</v>
      </c>
      <c r="U16" s="17">
        <v>0.130717759308803</v>
      </c>
      <c r="V16" s="17">
        <v>0.119186078378466</v>
      </c>
      <c r="W16" s="17">
        <v>0.16605853044791999</v>
      </c>
      <c r="X16" s="17">
        <v>0.109995573390544</v>
      </c>
      <c r="Y16" s="17">
        <v>0.12020062175093101</v>
      </c>
      <c r="Z16" s="17">
        <v>0.119734797249283</v>
      </c>
      <c r="AA16" s="17">
        <v>0.13926464321978599</v>
      </c>
      <c r="AB16" s="17">
        <v>0.12699629798892001</v>
      </c>
      <c r="AC16" s="17">
        <v>0.17705015427594101</v>
      </c>
      <c r="AD16" s="17">
        <v>0.11891474997137901</v>
      </c>
      <c r="AE16" s="17"/>
      <c r="AF16" s="17">
        <v>0.13563116069366399</v>
      </c>
      <c r="AG16" s="17">
        <v>0.13042347532250201</v>
      </c>
      <c r="AH16" s="17"/>
      <c r="AI16" s="17">
        <v>0.151986236452651</v>
      </c>
      <c r="AJ16" s="17">
        <v>0.12483947907581</v>
      </c>
      <c r="AK16" s="17"/>
      <c r="AL16" s="17">
        <v>0.166627118581787</v>
      </c>
      <c r="AM16" s="17">
        <v>0.13074046459097799</v>
      </c>
      <c r="AN16" s="17"/>
      <c r="AO16" s="17">
        <v>0.14556664725271201</v>
      </c>
      <c r="AP16" s="17">
        <v>0.129924138971131</v>
      </c>
    </row>
    <row r="17" spans="2:42" x14ac:dyDescent="0.35">
      <c r="B17" s="18" t="s">
        <v>308</v>
      </c>
      <c r="C17" s="17">
        <v>0.110944545595989</v>
      </c>
      <c r="D17" s="17">
        <v>9.2460102579524001E-2</v>
      </c>
      <c r="E17" s="17">
        <v>0.12795133675269199</v>
      </c>
      <c r="F17" s="17"/>
      <c r="G17" s="17">
        <v>0.15944009390178199</v>
      </c>
      <c r="H17" s="17">
        <v>0.187085385778859</v>
      </c>
      <c r="I17" s="17">
        <v>0.12314769343031499</v>
      </c>
      <c r="J17" s="17">
        <v>9.7233076245346495E-2</v>
      </c>
      <c r="K17" s="17">
        <v>6.0187955078594001E-2</v>
      </c>
      <c r="L17" s="17">
        <v>5.1515374193149999E-2</v>
      </c>
      <c r="M17" s="17"/>
      <c r="N17" s="17">
        <v>0.11812643623366301</v>
      </c>
      <c r="O17" s="17">
        <v>9.73214578521268E-2</v>
      </c>
      <c r="P17" s="17">
        <v>0.109114871549544</v>
      </c>
      <c r="Q17" s="17">
        <v>0.120427324612744</v>
      </c>
      <c r="R17" s="17"/>
      <c r="S17" s="17">
        <v>0.12820287729815699</v>
      </c>
      <c r="T17" s="17">
        <v>8.4274962036853696E-2</v>
      </c>
      <c r="U17" s="17">
        <v>6.4943284444164806E-2</v>
      </c>
      <c r="V17" s="17">
        <v>0.105746022943627</v>
      </c>
      <c r="W17" s="17">
        <v>0.109599500339411</v>
      </c>
      <c r="X17" s="17">
        <v>0.11957054621019</v>
      </c>
      <c r="Y17" s="17">
        <v>0.14576529356036699</v>
      </c>
      <c r="Z17" s="17">
        <v>0.111394726880382</v>
      </c>
      <c r="AA17" s="17">
        <v>0.146031984678164</v>
      </c>
      <c r="AB17" s="17">
        <v>9.4356198312539399E-2</v>
      </c>
      <c r="AC17" s="17">
        <v>9.5061476984176094E-2</v>
      </c>
      <c r="AD17" s="17">
        <v>0.115622418055182</v>
      </c>
      <c r="AE17" s="17"/>
      <c r="AF17" s="17">
        <v>9.8989741890439797E-2</v>
      </c>
      <c r="AG17" s="17">
        <v>0.127340710595822</v>
      </c>
      <c r="AH17" s="17"/>
      <c r="AI17" s="17">
        <v>0.12590385020215</v>
      </c>
      <c r="AJ17" s="17">
        <v>0.104200412717595</v>
      </c>
      <c r="AK17" s="17"/>
      <c r="AL17" s="17">
        <v>0.11396233503631401</v>
      </c>
      <c r="AM17" s="17">
        <v>0.110715207112701</v>
      </c>
      <c r="AN17" s="17"/>
      <c r="AO17" s="17">
        <v>0.107683206968277</v>
      </c>
      <c r="AP17" s="17">
        <v>0.111833652352133</v>
      </c>
    </row>
    <row r="18" spans="2:42" x14ac:dyDescent="0.35">
      <c r="B18" s="18" t="s">
        <v>309</v>
      </c>
      <c r="C18" s="17">
        <v>0.105292675196062</v>
      </c>
      <c r="D18" s="17">
        <v>0.124310692199088</v>
      </c>
      <c r="E18" s="17">
        <v>8.6129314926112102E-2</v>
      </c>
      <c r="F18" s="17"/>
      <c r="G18" s="17">
        <v>9.9458953836238401E-2</v>
      </c>
      <c r="H18" s="17">
        <v>0.100736337273066</v>
      </c>
      <c r="I18" s="17">
        <v>0.11496423395163601</v>
      </c>
      <c r="J18" s="17">
        <v>0.123300599370384</v>
      </c>
      <c r="K18" s="17">
        <v>0.13651922053343701</v>
      </c>
      <c r="L18" s="17">
        <v>6.9458613345489195E-2</v>
      </c>
      <c r="M18" s="17"/>
      <c r="N18" s="17">
        <v>0.11201127728372</v>
      </c>
      <c r="O18" s="17">
        <v>0.120255254335912</v>
      </c>
      <c r="P18" s="17">
        <v>9.1869770290841493E-2</v>
      </c>
      <c r="Q18" s="17">
        <v>9.4502606829791502E-2</v>
      </c>
      <c r="R18" s="17"/>
      <c r="S18" s="17">
        <v>0.10532337809928601</v>
      </c>
      <c r="T18" s="17">
        <v>0.10592337320192299</v>
      </c>
      <c r="U18" s="17">
        <v>9.8763372733135901E-2</v>
      </c>
      <c r="V18" s="17">
        <v>0.124951825798106</v>
      </c>
      <c r="W18" s="17">
        <v>0.105860845908265</v>
      </c>
      <c r="X18" s="17">
        <v>9.27116129117454E-2</v>
      </c>
      <c r="Y18" s="17">
        <v>0.10728020089694799</v>
      </c>
      <c r="Z18" s="17">
        <v>0.12340328928927401</v>
      </c>
      <c r="AA18" s="17">
        <v>0.120388333186075</v>
      </c>
      <c r="AB18" s="17">
        <v>0.107160610331344</v>
      </c>
      <c r="AC18" s="17">
        <v>5.9357921864563498E-2</v>
      </c>
      <c r="AD18" s="17">
        <v>8.3193193175364805E-2</v>
      </c>
      <c r="AE18" s="17"/>
      <c r="AF18" s="17">
        <v>9.9504764443771099E-2</v>
      </c>
      <c r="AG18" s="17">
        <v>0.113281535017954</v>
      </c>
      <c r="AH18" s="17"/>
      <c r="AI18" s="17">
        <v>0.1129750968967</v>
      </c>
      <c r="AJ18" s="17">
        <v>0.101829193828377</v>
      </c>
      <c r="AK18" s="17"/>
      <c r="AL18" s="17">
        <v>0.117220477162489</v>
      </c>
      <c r="AM18" s="17">
        <v>0.10438621566134899</v>
      </c>
      <c r="AN18" s="17"/>
      <c r="AO18" s="17">
        <v>0.108541900640895</v>
      </c>
      <c r="AP18" s="17">
        <v>0.104406870738136</v>
      </c>
    </row>
    <row r="19" spans="2:42" x14ac:dyDescent="0.35">
      <c r="B19" s="18" t="s">
        <v>310</v>
      </c>
      <c r="C19" s="17">
        <v>0.104600869102523</v>
      </c>
      <c r="D19" s="17">
        <v>9.0467436456841202E-2</v>
      </c>
      <c r="E19" s="17">
        <v>0.11915775583115</v>
      </c>
      <c r="F19" s="17"/>
      <c r="G19" s="17">
        <v>9.8268524536706203E-2</v>
      </c>
      <c r="H19" s="17">
        <v>0.115480873398957</v>
      </c>
      <c r="I19" s="17">
        <v>0.113018491084904</v>
      </c>
      <c r="J19" s="17">
        <v>0.122240320252854</v>
      </c>
      <c r="K19" s="17">
        <v>7.3684852448151095E-2</v>
      </c>
      <c r="L19" s="17">
        <v>9.9501581428109595E-2</v>
      </c>
      <c r="M19" s="17"/>
      <c r="N19" s="17">
        <v>0.106357324365245</v>
      </c>
      <c r="O19" s="17">
        <v>9.2625106137141894E-2</v>
      </c>
      <c r="P19" s="17">
        <v>0.10742358731033699</v>
      </c>
      <c r="Q19" s="17">
        <v>0.114053409450652</v>
      </c>
      <c r="R19" s="17"/>
      <c r="S19" s="17">
        <v>0.10351548710078801</v>
      </c>
      <c r="T19" s="17">
        <v>0.103567094004911</v>
      </c>
      <c r="U19" s="17">
        <v>0.126761015177068</v>
      </c>
      <c r="V19" s="17">
        <v>0.16924973140543501</v>
      </c>
      <c r="W19" s="17">
        <v>9.2029176794301795E-2</v>
      </c>
      <c r="X19" s="17">
        <v>0.113739682458795</v>
      </c>
      <c r="Y19" s="17">
        <v>7.3846839696373998E-2</v>
      </c>
      <c r="Z19" s="17">
        <v>9.0915881932837006E-2</v>
      </c>
      <c r="AA19" s="17">
        <v>9.8033535064192698E-2</v>
      </c>
      <c r="AB19" s="17">
        <v>8.6049838951261198E-2</v>
      </c>
      <c r="AC19" s="17">
        <v>8.2726421439193801E-2</v>
      </c>
      <c r="AD19" s="17">
        <v>7.9188465676249195E-2</v>
      </c>
      <c r="AE19" s="17"/>
      <c r="AF19" s="17">
        <v>0.107599789208355</v>
      </c>
      <c r="AG19" s="17">
        <v>0.10147916224794799</v>
      </c>
      <c r="AH19" s="17"/>
      <c r="AI19" s="17">
        <v>9.3991882954621297E-2</v>
      </c>
      <c r="AJ19" s="17">
        <v>0.109383739307401</v>
      </c>
      <c r="AK19" s="17"/>
      <c r="AL19" s="17">
        <v>0.128422504963218</v>
      </c>
      <c r="AM19" s="17">
        <v>0.102790531454468</v>
      </c>
      <c r="AN19" s="17"/>
      <c r="AO19" s="17">
        <v>0.10373822652384999</v>
      </c>
      <c r="AP19" s="17">
        <v>0.104836042886171</v>
      </c>
    </row>
    <row r="20" spans="2:42" x14ac:dyDescent="0.35">
      <c r="B20" s="18" t="s">
        <v>311</v>
      </c>
      <c r="C20" s="17">
        <v>7.7018180541200895E-2</v>
      </c>
      <c r="D20" s="17">
        <v>8.0393848556877298E-2</v>
      </c>
      <c r="E20" s="17">
        <v>7.2891138422090399E-2</v>
      </c>
      <c r="F20" s="17"/>
      <c r="G20" s="17">
        <v>5.5588612621482798E-2</v>
      </c>
      <c r="H20" s="17">
        <v>9.32579733274225E-2</v>
      </c>
      <c r="I20" s="17">
        <v>5.33246364269159E-2</v>
      </c>
      <c r="J20" s="17">
        <v>7.7920190405940504E-2</v>
      </c>
      <c r="K20" s="17">
        <v>7.1358771872245597E-2</v>
      </c>
      <c r="L20" s="17">
        <v>0.10044254263026201</v>
      </c>
      <c r="M20" s="17"/>
      <c r="N20" s="17">
        <v>9.6750279811480502E-2</v>
      </c>
      <c r="O20" s="17">
        <v>7.0231165045802596E-2</v>
      </c>
      <c r="P20" s="17">
        <v>6.9170597411464002E-2</v>
      </c>
      <c r="Q20" s="17">
        <v>6.8049449327889297E-2</v>
      </c>
      <c r="R20" s="17"/>
      <c r="S20" s="17">
        <v>9.8469034564573399E-2</v>
      </c>
      <c r="T20" s="17">
        <v>8.1749296237366403E-2</v>
      </c>
      <c r="U20" s="17">
        <v>6.5710798986269803E-2</v>
      </c>
      <c r="V20" s="17">
        <v>6.8829134657137095E-2</v>
      </c>
      <c r="W20" s="17">
        <v>9.4149158658612606E-2</v>
      </c>
      <c r="X20" s="17">
        <v>6.9502783339212906E-2</v>
      </c>
      <c r="Y20" s="17">
        <v>6.6514314120135795E-2</v>
      </c>
      <c r="Z20" s="17">
        <v>8.9532700219154299E-2</v>
      </c>
      <c r="AA20" s="17">
        <v>6.9318721926326293E-2</v>
      </c>
      <c r="AB20" s="17">
        <v>6.4780524807690504E-2</v>
      </c>
      <c r="AC20" s="17">
        <v>6.3551292767200396E-2</v>
      </c>
      <c r="AD20" s="17">
        <v>9.2575021340877597E-2</v>
      </c>
      <c r="AE20" s="17"/>
      <c r="AF20" s="17">
        <v>7.6643299815195201E-2</v>
      </c>
      <c r="AG20" s="17">
        <v>7.8206036848449706E-2</v>
      </c>
      <c r="AH20" s="17"/>
      <c r="AI20" s="17">
        <v>8.5989307934493803E-2</v>
      </c>
      <c r="AJ20" s="17">
        <v>7.2973709437614401E-2</v>
      </c>
      <c r="AK20" s="17"/>
      <c r="AL20" s="17">
        <v>0.107950259089101</v>
      </c>
      <c r="AM20" s="17">
        <v>7.4667481090695195E-2</v>
      </c>
      <c r="AN20" s="17"/>
      <c r="AO20" s="17">
        <v>7.4455999082508897E-2</v>
      </c>
      <c r="AP20" s="17">
        <v>7.7716682937128703E-2</v>
      </c>
    </row>
    <row r="21" spans="2:42" x14ac:dyDescent="0.35">
      <c r="B21" s="18" t="s">
        <v>312</v>
      </c>
      <c r="C21" s="17">
        <v>7.6482156460844497E-2</v>
      </c>
      <c r="D21" s="17">
        <v>5.32174899554115E-2</v>
      </c>
      <c r="E21" s="17">
        <v>9.9123275467640104E-2</v>
      </c>
      <c r="F21" s="17"/>
      <c r="G21" s="17">
        <v>8.0440558344935395E-2</v>
      </c>
      <c r="H21" s="17">
        <v>6.6153805114697803E-2</v>
      </c>
      <c r="I21" s="17">
        <v>8.2320645672439505E-2</v>
      </c>
      <c r="J21" s="17">
        <v>6.73421359798278E-2</v>
      </c>
      <c r="K21" s="17">
        <v>7.5857020893881605E-2</v>
      </c>
      <c r="L21" s="17">
        <v>8.5367662117370804E-2</v>
      </c>
      <c r="M21" s="17"/>
      <c r="N21" s="17">
        <v>6.2560048091582401E-2</v>
      </c>
      <c r="O21" s="17">
        <v>7.6422485918515207E-2</v>
      </c>
      <c r="P21" s="17">
        <v>7.9534152202321295E-2</v>
      </c>
      <c r="Q21" s="17">
        <v>8.9914017136591903E-2</v>
      </c>
      <c r="R21" s="17"/>
      <c r="S21" s="17">
        <v>7.0463131858953004E-2</v>
      </c>
      <c r="T21" s="17">
        <v>5.7159409816024E-2</v>
      </c>
      <c r="U21" s="17">
        <v>8.2848595365216507E-2</v>
      </c>
      <c r="V21" s="17">
        <v>8.3811950915606406E-2</v>
      </c>
      <c r="W21" s="17">
        <v>8.5923333013221304E-2</v>
      </c>
      <c r="X21" s="17">
        <v>7.7878801595358302E-2</v>
      </c>
      <c r="Y21" s="17">
        <v>5.4351040454242702E-2</v>
      </c>
      <c r="Z21" s="17">
        <v>6.0974121799300701E-2</v>
      </c>
      <c r="AA21" s="17">
        <v>8.8042003154852999E-2</v>
      </c>
      <c r="AB21" s="17">
        <v>8.6741644958143904E-2</v>
      </c>
      <c r="AC21" s="17">
        <v>7.8765076914672799E-2</v>
      </c>
      <c r="AD21" s="17">
        <v>0.12585097646753299</v>
      </c>
      <c r="AE21" s="17"/>
      <c r="AF21" s="17">
        <v>7.71439264782635E-2</v>
      </c>
      <c r="AG21" s="17">
        <v>7.5229550140809703E-2</v>
      </c>
      <c r="AH21" s="17"/>
      <c r="AI21" s="17">
        <v>7.0436070552552105E-2</v>
      </c>
      <c r="AJ21" s="17">
        <v>7.92079253273274E-2</v>
      </c>
      <c r="AK21" s="17"/>
      <c r="AL21" s="17">
        <v>7.0925352274819706E-2</v>
      </c>
      <c r="AM21" s="17">
        <v>7.6904448694663397E-2</v>
      </c>
      <c r="AN21" s="17"/>
      <c r="AO21" s="17">
        <v>8.1748335289282797E-2</v>
      </c>
      <c r="AP21" s="17">
        <v>7.5046489788380702E-2</v>
      </c>
    </row>
    <row r="22" spans="2:42" x14ac:dyDescent="0.35">
      <c r="B22" s="18" t="s">
        <v>313</v>
      </c>
      <c r="C22" s="17">
        <v>6.4726952833297699E-2</v>
      </c>
      <c r="D22" s="17">
        <v>8.8609670555324302E-2</v>
      </c>
      <c r="E22" s="17">
        <v>4.1266433973675902E-2</v>
      </c>
      <c r="F22" s="17"/>
      <c r="G22" s="17">
        <v>0.114415092130757</v>
      </c>
      <c r="H22" s="17">
        <v>7.8756689855617998E-2</v>
      </c>
      <c r="I22" s="17">
        <v>7.1186333485342895E-2</v>
      </c>
      <c r="J22" s="17">
        <v>5.7505118897280598E-2</v>
      </c>
      <c r="K22" s="17">
        <v>4.6207946478994198E-2</v>
      </c>
      <c r="L22" s="17">
        <v>3.3044711924821703E-2</v>
      </c>
      <c r="M22" s="17"/>
      <c r="N22" s="17">
        <v>7.93357539561379E-2</v>
      </c>
      <c r="O22" s="17">
        <v>4.6846055514837101E-2</v>
      </c>
      <c r="P22" s="17">
        <v>6.55255150696816E-2</v>
      </c>
      <c r="Q22" s="17">
        <v>6.7682030905164406E-2</v>
      </c>
      <c r="R22" s="17"/>
      <c r="S22" s="17">
        <v>0.10642279573149201</v>
      </c>
      <c r="T22" s="17">
        <v>4.2118649645715302E-2</v>
      </c>
      <c r="U22" s="17">
        <v>5.2282572939090798E-2</v>
      </c>
      <c r="V22" s="17">
        <v>5.4462627367720097E-2</v>
      </c>
      <c r="W22" s="17">
        <v>5.7466030043339701E-2</v>
      </c>
      <c r="X22" s="17">
        <v>5.0007929691221198E-2</v>
      </c>
      <c r="Y22" s="17">
        <v>7.8232678586858895E-2</v>
      </c>
      <c r="Z22" s="17">
        <v>5.4758056906503198E-2</v>
      </c>
      <c r="AA22" s="17">
        <v>8.1879527371444993E-2</v>
      </c>
      <c r="AB22" s="17">
        <v>4.3528940869838002E-2</v>
      </c>
      <c r="AC22" s="17">
        <v>5.8756025070667697E-2</v>
      </c>
      <c r="AD22" s="17">
        <v>8.1295025142924596E-2</v>
      </c>
      <c r="AE22" s="17"/>
      <c r="AF22" s="17">
        <v>6.1536282943995498E-2</v>
      </c>
      <c r="AG22" s="17">
        <v>6.8168203958947501E-2</v>
      </c>
      <c r="AH22" s="17"/>
      <c r="AI22" s="17">
        <v>6.4479200450678995E-2</v>
      </c>
      <c r="AJ22" s="17">
        <v>6.4838647529896903E-2</v>
      </c>
      <c r="AK22" s="17"/>
      <c r="AL22" s="17">
        <v>4.93101965033736E-2</v>
      </c>
      <c r="AM22" s="17">
        <v>6.5898557275502007E-2</v>
      </c>
      <c r="AN22" s="17"/>
      <c r="AO22" s="17">
        <v>7.5096043493961998E-2</v>
      </c>
      <c r="AP22" s="17">
        <v>6.19001293678886E-2</v>
      </c>
    </row>
    <row r="23" spans="2:42" x14ac:dyDescent="0.35">
      <c r="B23" s="18" t="s">
        <v>314</v>
      </c>
      <c r="C23" s="17">
        <v>6.2794979749156293E-2</v>
      </c>
      <c r="D23" s="17">
        <v>5.5406899477139698E-2</v>
      </c>
      <c r="E23" s="17">
        <v>7.0463258757423694E-2</v>
      </c>
      <c r="F23" s="17"/>
      <c r="G23" s="17">
        <v>0.107265722797695</v>
      </c>
      <c r="H23" s="17">
        <v>0.118043038079473</v>
      </c>
      <c r="I23" s="17">
        <v>8.2139193156527499E-2</v>
      </c>
      <c r="J23" s="17">
        <v>3.3106428247776598E-2</v>
      </c>
      <c r="K23" s="17">
        <v>3.2379560972221E-2</v>
      </c>
      <c r="L23" s="17">
        <v>1.6654750151185199E-2</v>
      </c>
      <c r="M23" s="17"/>
      <c r="N23" s="17">
        <v>8.2976951786826306E-2</v>
      </c>
      <c r="O23" s="17">
        <v>5.7396880517108499E-2</v>
      </c>
      <c r="P23" s="17">
        <v>5.9624184159647597E-2</v>
      </c>
      <c r="Q23" s="17">
        <v>5.0232842199582697E-2</v>
      </c>
      <c r="R23" s="17"/>
      <c r="S23" s="17">
        <v>9.9338749987036595E-2</v>
      </c>
      <c r="T23" s="17">
        <v>5.0102247039943898E-2</v>
      </c>
      <c r="U23" s="17">
        <v>5.87929960544466E-2</v>
      </c>
      <c r="V23" s="17">
        <v>4.5812785446718803E-2</v>
      </c>
      <c r="W23" s="17">
        <v>3.39530702359492E-2</v>
      </c>
      <c r="X23" s="17">
        <v>6.5460202452075095E-2</v>
      </c>
      <c r="Y23" s="17">
        <v>6.8903405201864401E-2</v>
      </c>
      <c r="Z23" s="17">
        <v>0.110897002689022</v>
      </c>
      <c r="AA23" s="17">
        <v>4.5903514622905699E-2</v>
      </c>
      <c r="AB23" s="17">
        <v>5.1047052920863797E-2</v>
      </c>
      <c r="AC23" s="17">
        <v>7.0795343269045102E-2</v>
      </c>
      <c r="AD23" s="17">
        <v>7.2104545348418397E-2</v>
      </c>
      <c r="AE23" s="17"/>
      <c r="AF23" s="17">
        <v>5.9785873302223701E-2</v>
      </c>
      <c r="AG23" s="17">
        <v>6.6656926449791001E-2</v>
      </c>
      <c r="AH23" s="17"/>
      <c r="AI23" s="17">
        <v>6.0649556995807603E-2</v>
      </c>
      <c r="AJ23" s="17">
        <v>6.3762204931732805E-2</v>
      </c>
      <c r="AK23" s="17"/>
      <c r="AL23" s="17">
        <v>3.8591477871156597E-2</v>
      </c>
      <c r="AM23" s="17">
        <v>6.46343375044659E-2</v>
      </c>
      <c r="AN23" s="17"/>
      <c r="AO23" s="17">
        <v>5.7273452622515798E-2</v>
      </c>
      <c r="AP23" s="17">
        <v>6.4300259523176501E-2</v>
      </c>
    </row>
    <row r="24" spans="2:42" x14ac:dyDescent="0.35">
      <c r="B24" s="18" t="s">
        <v>315</v>
      </c>
      <c r="C24" s="17">
        <v>5.2932603287093601E-2</v>
      </c>
      <c r="D24" s="17">
        <v>5.77563754074224E-2</v>
      </c>
      <c r="E24" s="17">
        <v>4.8606908523768901E-2</v>
      </c>
      <c r="F24" s="17"/>
      <c r="G24" s="17">
        <v>0.11017554831050801</v>
      </c>
      <c r="H24" s="17">
        <v>5.6835442621878098E-2</v>
      </c>
      <c r="I24" s="17">
        <v>5.7761275158000502E-2</v>
      </c>
      <c r="J24" s="17">
        <v>5.7177678874152003E-2</v>
      </c>
      <c r="K24" s="17">
        <v>3.5116211129033799E-2</v>
      </c>
      <c r="L24" s="17">
        <v>1.6012628629190201E-2</v>
      </c>
      <c r="M24" s="17"/>
      <c r="N24" s="17">
        <v>5.10681511969669E-2</v>
      </c>
      <c r="O24" s="17">
        <v>4.3849073276057797E-2</v>
      </c>
      <c r="P24" s="17">
        <v>4.9403526230374903E-2</v>
      </c>
      <c r="Q24" s="17">
        <v>6.8192327236299893E-2</v>
      </c>
      <c r="R24" s="17"/>
      <c r="S24" s="17">
        <v>8.6195578803507297E-2</v>
      </c>
      <c r="T24" s="17">
        <v>2.9495651244288799E-2</v>
      </c>
      <c r="U24" s="17">
        <v>6.6194777774684896E-2</v>
      </c>
      <c r="V24" s="17">
        <v>7.0502629435041694E-2</v>
      </c>
      <c r="W24" s="17">
        <v>3.76480760908941E-2</v>
      </c>
      <c r="X24" s="17">
        <v>6.2299177332355897E-2</v>
      </c>
      <c r="Y24" s="17">
        <v>5.3825963766725299E-2</v>
      </c>
      <c r="Z24" s="17">
        <v>5.4724197549522201E-2</v>
      </c>
      <c r="AA24" s="17">
        <v>3.0926423041568799E-2</v>
      </c>
      <c r="AB24" s="17">
        <v>4.41201572000645E-2</v>
      </c>
      <c r="AC24" s="17">
        <v>3.1934681718118599E-2</v>
      </c>
      <c r="AD24" s="17">
        <v>5.6044968068915797E-2</v>
      </c>
      <c r="AE24" s="17"/>
      <c r="AF24" s="17">
        <v>4.8391989769728902E-2</v>
      </c>
      <c r="AG24" s="17">
        <v>5.9529887498080601E-2</v>
      </c>
      <c r="AH24" s="17"/>
      <c r="AI24" s="17">
        <v>5.06980260922614E-2</v>
      </c>
      <c r="AJ24" s="17">
        <v>5.3940022142831702E-2</v>
      </c>
      <c r="AK24" s="17"/>
      <c r="AL24" s="17">
        <v>5.3203427451130297E-2</v>
      </c>
      <c r="AM24" s="17">
        <v>5.2912021863423697E-2</v>
      </c>
      <c r="AN24" s="17"/>
      <c r="AO24" s="17">
        <v>5.0610116493228698E-2</v>
      </c>
      <c r="AP24" s="17">
        <v>5.3565760077968802E-2</v>
      </c>
    </row>
    <row r="25" spans="2:42" x14ac:dyDescent="0.35">
      <c r="B25" s="18" t="s">
        <v>316</v>
      </c>
      <c r="C25" s="17">
        <v>4.9028436135014702E-2</v>
      </c>
      <c r="D25" s="17">
        <v>5.10097549787683E-2</v>
      </c>
      <c r="E25" s="17">
        <v>4.7449531699331499E-2</v>
      </c>
      <c r="F25" s="17"/>
      <c r="G25" s="17">
        <v>0.1038288216237</v>
      </c>
      <c r="H25" s="17">
        <v>7.2580723630242802E-2</v>
      </c>
      <c r="I25" s="17">
        <v>5.45854264056468E-2</v>
      </c>
      <c r="J25" s="17">
        <v>3.00648400275739E-2</v>
      </c>
      <c r="K25" s="17">
        <v>1.9436764138245501E-2</v>
      </c>
      <c r="L25" s="17">
        <v>2.3846777011722199E-2</v>
      </c>
      <c r="M25" s="17"/>
      <c r="N25" s="17">
        <v>5.3847594538572997E-2</v>
      </c>
      <c r="O25" s="17">
        <v>3.8215699528519803E-2</v>
      </c>
      <c r="P25" s="17">
        <v>5.6415032120840897E-2</v>
      </c>
      <c r="Q25" s="17">
        <v>4.4917263930411302E-2</v>
      </c>
      <c r="R25" s="17"/>
      <c r="S25" s="17">
        <v>7.3808617067125007E-2</v>
      </c>
      <c r="T25" s="17">
        <v>4.2917053750714501E-2</v>
      </c>
      <c r="U25" s="17">
        <v>1.6055043546186001E-2</v>
      </c>
      <c r="V25" s="17">
        <v>4.2747207470048801E-2</v>
      </c>
      <c r="W25" s="17">
        <v>3.59391182021115E-2</v>
      </c>
      <c r="X25" s="17">
        <v>5.03049750585556E-2</v>
      </c>
      <c r="Y25" s="17">
        <v>5.7106854337344498E-2</v>
      </c>
      <c r="Z25" s="17">
        <v>7.6513367389676706E-2</v>
      </c>
      <c r="AA25" s="17">
        <v>5.1356295044088798E-2</v>
      </c>
      <c r="AB25" s="17">
        <v>3.3906287114776397E-2</v>
      </c>
      <c r="AC25" s="17">
        <v>6.0312626866580801E-2</v>
      </c>
      <c r="AD25" s="17">
        <v>5.36000815691507E-2</v>
      </c>
      <c r="AE25" s="17"/>
      <c r="AF25" s="17">
        <v>4.1764456277251602E-2</v>
      </c>
      <c r="AG25" s="17">
        <v>5.8511484941674199E-2</v>
      </c>
      <c r="AH25" s="17"/>
      <c r="AI25" s="17">
        <v>5.1648992760043103E-2</v>
      </c>
      <c r="AJ25" s="17">
        <v>4.7847005409467E-2</v>
      </c>
      <c r="AK25" s="17"/>
      <c r="AL25" s="17">
        <v>6.8534752597897305E-2</v>
      </c>
      <c r="AM25" s="17">
        <v>4.7546043436454799E-2</v>
      </c>
      <c r="AN25" s="17"/>
      <c r="AO25" s="17">
        <v>4.12547440532543E-2</v>
      </c>
      <c r="AP25" s="17">
        <v>5.1147701546874702E-2</v>
      </c>
    </row>
    <row r="26" spans="2:42" x14ac:dyDescent="0.35">
      <c r="B26" s="18" t="s">
        <v>49</v>
      </c>
      <c r="C26" s="17">
        <v>4.8291978783978E-2</v>
      </c>
      <c r="D26" s="17">
        <v>3.4395964874570098E-2</v>
      </c>
      <c r="E26" s="17">
        <v>6.1445820471877598E-2</v>
      </c>
      <c r="F26" s="17"/>
      <c r="G26" s="17">
        <v>5.0216703215443199E-2</v>
      </c>
      <c r="H26" s="17">
        <v>7.7126523747144501E-2</v>
      </c>
      <c r="I26" s="17">
        <v>7.5823301775649193E-2</v>
      </c>
      <c r="J26" s="17">
        <v>3.5227093853888003E-2</v>
      </c>
      <c r="K26" s="17">
        <v>2.0641970523059001E-2</v>
      </c>
      <c r="L26" s="17">
        <v>3.0181790654745199E-2</v>
      </c>
      <c r="M26" s="17"/>
      <c r="N26" s="17">
        <v>5.3520199698160999E-2</v>
      </c>
      <c r="O26" s="17">
        <v>3.9363780099157197E-2</v>
      </c>
      <c r="P26" s="17">
        <v>4.5591676368579102E-2</v>
      </c>
      <c r="Q26" s="17">
        <v>5.3594501388355302E-2</v>
      </c>
      <c r="R26" s="17"/>
      <c r="S26" s="17">
        <v>7.2055840978670294E-2</v>
      </c>
      <c r="T26" s="17">
        <v>2.5848770855941301E-2</v>
      </c>
      <c r="U26" s="17">
        <v>3.9937491728272899E-2</v>
      </c>
      <c r="V26" s="17">
        <v>4.54830582423583E-2</v>
      </c>
      <c r="W26" s="17">
        <v>6.3801070241003704E-2</v>
      </c>
      <c r="X26" s="17">
        <v>5.4325092279279702E-2</v>
      </c>
      <c r="Y26" s="17">
        <v>4.1259756910286903E-2</v>
      </c>
      <c r="Z26" s="17">
        <v>3.6102951865608503E-2</v>
      </c>
      <c r="AA26" s="17">
        <v>4.8786769746887899E-2</v>
      </c>
      <c r="AB26" s="17">
        <v>4.3688229573969201E-2</v>
      </c>
      <c r="AC26" s="17">
        <v>5.1674785111114702E-2</v>
      </c>
      <c r="AD26" s="17">
        <v>5.2418587593239398E-2</v>
      </c>
      <c r="AE26" s="17"/>
      <c r="AF26" s="17">
        <v>6.5136744506020597E-2</v>
      </c>
      <c r="AG26" s="17">
        <v>2.5983434072299898E-2</v>
      </c>
      <c r="AH26" s="17"/>
      <c r="AI26" s="17">
        <v>4.4262379147580098E-2</v>
      </c>
      <c r="AJ26" s="17">
        <v>5.0108651156796802E-2</v>
      </c>
      <c r="AK26" s="17"/>
      <c r="AL26" s="17">
        <v>6.0664219601087997E-2</v>
      </c>
      <c r="AM26" s="17">
        <v>4.7351743886886698E-2</v>
      </c>
      <c r="AN26" s="17"/>
      <c r="AO26" s="17">
        <v>4.7754772001194497E-2</v>
      </c>
      <c r="AP26" s="17">
        <v>4.8438432199137099E-2</v>
      </c>
    </row>
    <row r="27" spans="2:42" x14ac:dyDescent="0.35">
      <c r="B27" s="18" t="s">
        <v>317</v>
      </c>
      <c r="C27" s="17">
        <v>3.1292304037550997E-2</v>
      </c>
      <c r="D27" s="17">
        <v>2.9451772700734399E-2</v>
      </c>
      <c r="E27" s="17">
        <v>3.2705211740652697E-2</v>
      </c>
      <c r="F27" s="17"/>
      <c r="G27" s="17">
        <v>8.0992040744907498E-2</v>
      </c>
      <c r="H27" s="17">
        <v>5.0561421548566202E-2</v>
      </c>
      <c r="I27" s="17">
        <v>2.2499904735128799E-2</v>
      </c>
      <c r="J27" s="17">
        <v>5.2833779759589201E-3</v>
      </c>
      <c r="K27" s="17">
        <v>1.9250925769509899E-2</v>
      </c>
      <c r="L27" s="17">
        <v>1.8658828191834599E-2</v>
      </c>
      <c r="M27" s="17"/>
      <c r="N27" s="17">
        <v>3.2511755313816199E-2</v>
      </c>
      <c r="O27" s="17">
        <v>2.7020463894278202E-2</v>
      </c>
      <c r="P27" s="17">
        <v>2.7599186890455901E-2</v>
      </c>
      <c r="Q27" s="17">
        <v>3.8079488431274899E-2</v>
      </c>
      <c r="R27" s="17"/>
      <c r="S27" s="17">
        <v>4.14348622344822E-2</v>
      </c>
      <c r="T27" s="17">
        <v>1.6218484612241499E-2</v>
      </c>
      <c r="U27" s="17">
        <v>2.64534186093211E-2</v>
      </c>
      <c r="V27" s="17">
        <v>3.1906488548862501E-2</v>
      </c>
      <c r="W27" s="17">
        <v>3.1566309860636597E-2</v>
      </c>
      <c r="X27" s="17">
        <v>3.7210045414073301E-2</v>
      </c>
      <c r="Y27" s="17">
        <v>3.8806890364460098E-2</v>
      </c>
      <c r="Z27" s="17">
        <v>3.9424288306841797E-2</v>
      </c>
      <c r="AA27" s="17">
        <v>3.1647619296484499E-2</v>
      </c>
      <c r="AB27" s="17">
        <v>2.71308316122102E-2</v>
      </c>
      <c r="AC27" s="17">
        <v>1.8825825260632801E-2</v>
      </c>
      <c r="AD27" s="17">
        <v>4.3014782813141098E-2</v>
      </c>
      <c r="AE27" s="17"/>
      <c r="AF27" s="17">
        <v>3.1340512466569097E-2</v>
      </c>
      <c r="AG27" s="17">
        <v>3.1504274844330098E-2</v>
      </c>
      <c r="AH27" s="17"/>
      <c r="AI27" s="17">
        <v>2.5092488091036601E-2</v>
      </c>
      <c r="AJ27" s="17">
        <v>3.4087379321174602E-2</v>
      </c>
      <c r="AK27" s="17"/>
      <c r="AL27" s="17">
        <v>2.0599951148329201E-2</v>
      </c>
      <c r="AM27" s="17">
        <v>3.2104874974948003E-2</v>
      </c>
      <c r="AN27" s="17"/>
      <c r="AO27" s="17">
        <v>1.7288169708430199E-2</v>
      </c>
      <c r="AP27" s="17">
        <v>3.5110113798292798E-2</v>
      </c>
    </row>
    <row r="28" spans="2:42" x14ac:dyDescent="0.35">
      <c r="B28" s="18" t="s">
        <v>99</v>
      </c>
      <c r="C28" s="17">
        <v>1.2518975813649301E-2</v>
      </c>
      <c r="D28" s="17">
        <v>1.5288025638758E-2</v>
      </c>
      <c r="E28" s="17">
        <v>9.9063081445302792E-3</v>
      </c>
      <c r="F28" s="17"/>
      <c r="G28" s="17">
        <v>9.0493728483787596E-3</v>
      </c>
      <c r="H28" s="17">
        <v>4.2918856913824899E-3</v>
      </c>
      <c r="I28" s="17">
        <v>1.5749322694836702E-2</v>
      </c>
      <c r="J28" s="17">
        <v>1.7126222839934101E-2</v>
      </c>
      <c r="K28" s="17">
        <v>1.79928260106463E-2</v>
      </c>
      <c r="L28" s="17">
        <v>1.1518422260395201E-2</v>
      </c>
      <c r="M28" s="17"/>
      <c r="N28" s="17">
        <v>1.19134658060264E-2</v>
      </c>
      <c r="O28" s="17">
        <v>1.4124900486239E-2</v>
      </c>
      <c r="P28" s="17">
        <v>1.0023060859741501E-2</v>
      </c>
      <c r="Q28" s="17">
        <v>1.38682310322396E-2</v>
      </c>
      <c r="R28" s="17"/>
      <c r="S28" s="17">
        <v>2.2222054230945299E-2</v>
      </c>
      <c r="T28" s="17">
        <v>0</v>
      </c>
      <c r="U28" s="17">
        <v>2.2552662477638399E-2</v>
      </c>
      <c r="V28" s="17">
        <v>1.03412543385296E-2</v>
      </c>
      <c r="W28" s="17">
        <v>4.11779125205283E-3</v>
      </c>
      <c r="X28" s="17">
        <v>1.0778819040169399E-2</v>
      </c>
      <c r="Y28" s="17">
        <v>1.0246248282973099E-2</v>
      </c>
      <c r="Z28" s="17">
        <v>9.9535782056681607E-3</v>
      </c>
      <c r="AA28" s="17">
        <v>1.0695334880411101E-2</v>
      </c>
      <c r="AB28" s="17">
        <v>3.01300022661351E-2</v>
      </c>
      <c r="AC28" s="17">
        <v>6.1141231717297103E-3</v>
      </c>
      <c r="AD28" s="17">
        <v>0</v>
      </c>
      <c r="AE28" s="17"/>
      <c r="AF28" s="17">
        <v>1.0255366374151699E-2</v>
      </c>
      <c r="AG28" s="17">
        <v>1.5685098588387299E-2</v>
      </c>
      <c r="AH28" s="17"/>
      <c r="AI28" s="17">
        <v>1.0144972242872599E-2</v>
      </c>
      <c r="AJ28" s="17">
        <v>1.3589252538177299E-2</v>
      </c>
      <c r="AK28" s="17"/>
      <c r="AL28" s="17">
        <v>1.6135719879847001E-2</v>
      </c>
      <c r="AM28" s="17">
        <v>1.2244119461016299E-2</v>
      </c>
      <c r="AN28" s="17"/>
      <c r="AO28" s="17">
        <v>1.4712853560633799E-2</v>
      </c>
      <c r="AP28" s="17">
        <v>1.19208804455625E-2</v>
      </c>
    </row>
    <row r="29" spans="2:42" x14ac:dyDescent="0.35">
      <c r="B29" s="18" t="s">
        <v>318</v>
      </c>
      <c r="C29" s="19">
        <v>4.3782525082634201E-2</v>
      </c>
      <c r="D29" s="19">
        <v>3.71436340497934E-2</v>
      </c>
      <c r="E29" s="19">
        <v>4.99711086749604E-2</v>
      </c>
      <c r="F29" s="19"/>
      <c r="G29" s="19">
        <v>4.48297176186827E-2</v>
      </c>
      <c r="H29" s="19">
        <v>5.97123571442114E-2</v>
      </c>
      <c r="I29" s="19">
        <v>3.5242025107548001E-2</v>
      </c>
      <c r="J29" s="19">
        <v>3.5083953010181197E-2</v>
      </c>
      <c r="K29" s="19">
        <v>4.0058285596638002E-2</v>
      </c>
      <c r="L29" s="19">
        <v>4.6582258967272597E-2</v>
      </c>
      <c r="M29" s="19"/>
      <c r="N29" s="19">
        <v>2.14310241282425E-2</v>
      </c>
      <c r="O29" s="19">
        <v>4.96357312869838E-2</v>
      </c>
      <c r="P29" s="19">
        <v>5.73804938497956E-2</v>
      </c>
      <c r="Q29" s="19">
        <v>4.9115590070182902E-2</v>
      </c>
      <c r="R29" s="19"/>
      <c r="S29" s="19">
        <v>3.5965055265944103E-2</v>
      </c>
      <c r="T29" s="19">
        <v>4.3772849452960401E-2</v>
      </c>
      <c r="U29" s="19">
        <v>6.4664889904075706E-2</v>
      </c>
      <c r="V29" s="19">
        <v>5.2588495071187499E-2</v>
      </c>
      <c r="W29" s="19">
        <v>4.0881094358208199E-2</v>
      </c>
      <c r="X29" s="19">
        <v>3.9342372851490198E-2</v>
      </c>
      <c r="Y29" s="19">
        <v>4.5579139098257601E-2</v>
      </c>
      <c r="Z29" s="19">
        <v>5.2379286611069997E-2</v>
      </c>
      <c r="AA29" s="19">
        <v>3.77065619056519E-2</v>
      </c>
      <c r="AB29" s="19">
        <v>4.4975460760923097E-2</v>
      </c>
      <c r="AC29" s="19">
        <v>4.1097311041372597E-2</v>
      </c>
      <c r="AD29" s="19">
        <v>2.5089021757494799E-2</v>
      </c>
      <c r="AE29" s="19"/>
      <c r="AF29" s="19">
        <v>4.1180539805865002E-2</v>
      </c>
      <c r="AG29" s="19">
        <v>4.5255065033663097E-2</v>
      </c>
      <c r="AH29" s="19"/>
      <c r="AI29" s="19">
        <v>3.20791795957064E-2</v>
      </c>
      <c r="AJ29" s="19">
        <v>4.9058767472476499E-2</v>
      </c>
      <c r="AK29" s="19"/>
      <c r="AL29" s="19">
        <v>4.3636049994436099E-2</v>
      </c>
      <c r="AM29" s="19">
        <v>4.3793656533396799E-2</v>
      </c>
      <c r="AN29" s="19"/>
      <c r="AO29" s="19">
        <v>3.5120459175382701E-2</v>
      </c>
      <c r="AP29" s="19">
        <v>4.6143979135536702E-2</v>
      </c>
    </row>
    <row r="30" spans="2:42" x14ac:dyDescent="0.35">
      <c r="B30" s="16"/>
    </row>
    <row r="31" spans="2:42" x14ac:dyDescent="0.35">
      <c r="B31" t="s">
        <v>60</v>
      </c>
    </row>
    <row r="32" spans="2:42" x14ac:dyDescent="0.35">
      <c r="B32" t="s">
        <v>61</v>
      </c>
    </row>
    <row r="34" spans="2:2" x14ac:dyDescent="0.35">
      <c r="B3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P37"/>
  <sheetViews>
    <sheetView showGridLines="0" topLeftCell="A16" workbookViewId="0">
      <pane xSplit="2" topLeftCell="AD1" activePane="topRight" state="frozen"/>
      <selection pane="topRight" activeCell="AI29" sqref="AI2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320</v>
      </c>
      <c r="C9" s="17">
        <v>0.52001294969971201</v>
      </c>
      <c r="D9" s="17">
        <v>0.68075737558872695</v>
      </c>
      <c r="E9" s="17">
        <v>0.36426749163583699</v>
      </c>
      <c r="F9" s="17"/>
      <c r="G9" s="17">
        <v>0.49686104865122199</v>
      </c>
      <c r="H9" s="17">
        <v>0.60265868411684698</v>
      </c>
      <c r="I9" s="17">
        <v>0.56858478025477599</v>
      </c>
      <c r="J9" s="17">
        <v>0.53526048449215302</v>
      </c>
      <c r="K9" s="17">
        <v>0.49404523756227697</v>
      </c>
      <c r="L9" s="17">
        <v>0.43342575254823401</v>
      </c>
      <c r="M9" s="17"/>
      <c r="N9" s="17">
        <v>0.57034824465163203</v>
      </c>
      <c r="O9" s="17">
        <v>0.54828741681594795</v>
      </c>
      <c r="P9" s="17">
        <v>0.50556552240599895</v>
      </c>
      <c r="Q9" s="17">
        <v>0.45193928625950902</v>
      </c>
      <c r="R9" s="17"/>
      <c r="S9" s="17">
        <v>0.56725423313152101</v>
      </c>
      <c r="T9" s="17">
        <v>0.43794392667677301</v>
      </c>
      <c r="U9" s="17">
        <v>0.4338839837988</v>
      </c>
      <c r="V9" s="17">
        <v>0.53883694469974197</v>
      </c>
      <c r="W9" s="17">
        <v>0.52149007202028397</v>
      </c>
      <c r="X9" s="17">
        <v>0.50948793503685896</v>
      </c>
      <c r="Y9" s="17">
        <v>0.55521840138979495</v>
      </c>
      <c r="Z9" s="17">
        <v>0.52551485826656696</v>
      </c>
      <c r="AA9" s="17">
        <v>0.54310895687624094</v>
      </c>
      <c r="AB9" s="17">
        <v>0.550360278737136</v>
      </c>
      <c r="AC9" s="17">
        <v>0.53329574512905698</v>
      </c>
      <c r="AD9" s="17">
        <v>0.55767626420500105</v>
      </c>
      <c r="AE9" s="17"/>
      <c r="AF9" s="17">
        <v>0.53966571630509297</v>
      </c>
      <c r="AG9" s="17">
        <v>0.49469964445537801</v>
      </c>
      <c r="AH9" s="17"/>
      <c r="AI9" s="17">
        <v>0.64180385887920399</v>
      </c>
      <c r="AJ9" s="17">
        <v>0.46510571326650202</v>
      </c>
      <c r="AK9" s="17"/>
      <c r="AL9" s="17">
        <v>0.55559938974600798</v>
      </c>
      <c r="AM9" s="17">
        <v>0.51730853961835399</v>
      </c>
      <c r="AN9" s="17"/>
      <c r="AO9" s="17">
        <v>0.565714702837673</v>
      </c>
      <c r="AP9" s="17">
        <v>0.50755372907867702</v>
      </c>
    </row>
    <row r="10" spans="2:42" x14ac:dyDescent="0.35">
      <c r="B10" s="18" t="s">
        <v>321</v>
      </c>
      <c r="C10" s="17">
        <v>0.25808107272196001</v>
      </c>
      <c r="D10" s="17">
        <v>0.25185787904046197</v>
      </c>
      <c r="E10" s="17">
        <v>0.26545369083317599</v>
      </c>
      <c r="F10" s="17"/>
      <c r="G10" s="17">
        <v>0.17129171872406901</v>
      </c>
      <c r="H10" s="17">
        <v>0.23606182918727001</v>
      </c>
      <c r="I10" s="17">
        <v>0.28004633092355602</v>
      </c>
      <c r="J10" s="17">
        <v>0.26426689328359798</v>
      </c>
      <c r="K10" s="17">
        <v>0.27061861087681899</v>
      </c>
      <c r="L10" s="17">
        <v>0.30282683552914902</v>
      </c>
      <c r="M10" s="17"/>
      <c r="N10" s="17">
        <v>0.34823705905270302</v>
      </c>
      <c r="O10" s="17">
        <v>0.266743716878246</v>
      </c>
      <c r="P10" s="17">
        <v>0.20010035227307699</v>
      </c>
      <c r="Q10" s="17">
        <v>0.204970218154852</v>
      </c>
      <c r="R10" s="17"/>
      <c r="S10" s="17">
        <v>0.31623159120199801</v>
      </c>
      <c r="T10" s="17">
        <v>0.27335685339064397</v>
      </c>
      <c r="U10" s="17">
        <v>0.21389744646991399</v>
      </c>
      <c r="V10" s="17">
        <v>0.26352179499921502</v>
      </c>
      <c r="W10" s="17">
        <v>0.221733393788278</v>
      </c>
      <c r="X10" s="17">
        <v>0.241199791378583</v>
      </c>
      <c r="Y10" s="17">
        <v>0.239686300290367</v>
      </c>
      <c r="Z10" s="17">
        <v>0.216244512104311</v>
      </c>
      <c r="AA10" s="17">
        <v>0.219541730281508</v>
      </c>
      <c r="AB10" s="17">
        <v>0.285902380918855</v>
      </c>
      <c r="AC10" s="17">
        <v>0.26205560065929601</v>
      </c>
      <c r="AD10" s="17">
        <v>0.31405006160072002</v>
      </c>
      <c r="AE10" s="17"/>
      <c r="AF10" s="17">
        <v>0.26063689488545999</v>
      </c>
      <c r="AG10" s="17">
        <v>0.25513219026954698</v>
      </c>
      <c r="AH10" s="17"/>
      <c r="AI10" s="17">
        <v>0.29923268493465399</v>
      </c>
      <c r="AJ10" s="17">
        <v>0.23952861000867001</v>
      </c>
      <c r="AK10" s="17"/>
      <c r="AL10" s="17">
        <v>0.28438803367953602</v>
      </c>
      <c r="AM10" s="17">
        <v>0.25608186149625101</v>
      </c>
      <c r="AN10" s="17"/>
      <c r="AO10" s="17">
        <v>0.26288529487732998</v>
      </c>
      <c r="AP10" s="17">
        <v>0.25677134476545099</v>
      </c>
    </row>
    <row r="11" spans="2:42" x14ac:dyDescent="0.35">
      <c r="B11" s="18" t="s">
        <v>322</v>
      </c>
      <c r="C11" s="17">
        <v>0.211470891714372</v>
      </c>
      <c r="D11" s="17">
        <v>0.27751989726117798</v>
      </c>
      <c r="E11" s="17">
        <v>0.147903887703526</v>
      </c>
      <c r="F11" s="17"/>
      <c r="G11" s="17">
        <v>0.24391889831080699</v>
      </c>
      <c r="H11" s="17">
        <v>0.211378062792306</v>
      </c>
      <c r="I11" s="17">
        <v>0.20163057035391099</v>
      </c>
      <c r="J11" s="17">
        <v>0.234256941552487</v>
      </c>
      <c r="K11" s="17">
        <v>0.20676621938888601</v>
      </c>
      <c r="L11" s="17">
        <v>0.18249094031164001</v>
      </c>
      <c r="M11" s="17"/>
      <c r="N11" s="17">
        <v>0.234656279396771</v>
      </c>
      <c r="O11" s="17">
        <v>0.20136487743201101</v>
      </c>
      <c r="P11" s="17">
        <v>0.22201024226487001</v>
      </c>
      <c r="Q11" s="17">
        <v>0.18664877719687201</v>
      </c>
      <c r="R11" s="17"/>
      <c r="S11" s="17">
        <v>0.19904999124856401</v>
      </c>
      <c r="T11" s="17">
        <v>0.25581719886467902</v>
      </c>
      <c r="U11" s="17">
        <v>0.191725761321415</v>
      </c>
      <c r="V11" s="17">
        <v>0.24568643734995599</v>
      </c>
      <c r="W11" s="17">
        <v>0.22225394629742601</v>
      </c>
      <c r="X11" s="17">
        <v>0.21044372954596899</v>
      </c>
      <c r="Y11" s="17">
        <v>0.176534615651051</v>
      </c>
      <c r="Z11" s="17">
        <v>0.14420173757037999</v>
      </c>
      <c r="AA11" s="17">
        <v>0.25618789786866197</v>
      </c>
      <c r="AB11" s="17">
        <v>0.18333880828110799</v>
      </c>
      <c r="AC11" s="17">
        <v>0.16941660999431099</v>
      </c>
      <c r="AD11" s="17">
        <v>0.17815829902000899</v>
      </c>
      <c r="AE11" s="17"/>
      <c r="AF11" s="17">
        <v>0.203603905780642</v>
      </c>
      <c r="AG11" s="17">
        <v>0.22225565743408901</v>
      </c>
      <c r="AH11" s="17"/>
      <c r="AI11" s="17">
        <v>0.26264691162382098</v>
      </c>
      <c r="AJ11" s="17">
        <v>0.18839910545537</v>
      </c>
      <c r="AK11" s="17"/>
      <c r="AL11" s="17">
        <v>0.20541736016609199</v>
      </c>
      <c r="AM11" s="17">
        <v>0.21193093300329199</v>
      </c>
      <c r="AN11" s="17"/>
      <c r="AO11" s="17">
        <v>0.22732049581371899</v>
      </c>
      <c r="AP11" s="17">
        <v>0.20714996963434401</v>
      </c>
    </row>
    <row r="12" spans="2:42" x14ac:dyDescent="0.35">
      <c r="B12" s="18" t="s">
        <v>323</v>
      </c>
      <c r="C12" s="17">
        <v>0.200648271014226</v>
      </c>
      <c r="D12" s="17">
        <v>0.218254786898023</v>
      </c>
      <c r="E12" s="17">
        <v>0.18491370355480199</v>
      </c>
      <c r="F12" s="17"/>
      <c r="G12" s="17">
        <v>0.13059860354730801</v>
      </c>
      <c r="H12" s="17">
        <v>0.143528038548314</v>
      </c>
      <c r="I12" s="17">
        <v>0.187354540764754</v>
      </c>
      <c r="J12" s="17">
        <v>0.219564668855107</v>
      </c>
      <c r="K12" s="17">
        <v>0.26936683358997299</v>
      </c>
      <c r="L12" s="17">
        <v>0.24355777830303199</v>
      </c>
      <c r="M12" s="17"/>
      <c r="N12" s="17">
        <v>0.23106635484927801</v>
      </c>
      <c r="O12" s="17">
        <v>0.204325465249664</v>
      </c>
      <c r="P12" s="17">
        <v>0.187154718313508</v>
      </c>
      <c r="Q12" s="17">
        <v>0.175624887151314</v>
      </c>
      <c r="R12" s="17"/>
      <c r="S12" s="17">
        <v>0.18602527572489999</v>
      </c>
      <c r="T12" s="17">
        <v>0.213705605469382</v>
      </c>
      <c r="U12" s="17">
        <v>0.169176426241059</v>
      </c>
      <c r="V12" s="17">
        <v>0.23056165234342901</v>
      </c>
      <c r="W12" s="17">
        <v>0.19134126504625401</v>
      </c>
      <c r="X12" s="17">
        <v>0.22883421405189</v>
      </c>
      <c r="Y12" s="17">
        <v>0.17521054951902601</v>
      </c>
      <c r="Z12" s="17">
        <v>0.19070344472946499</v>
      </c>
      <c r="AA12" s="17">
        <v>0.187272291967781</v>
      </c>
      <c r="AB12" s="17">
        <v>0.203398569268363</v>
      </c>
      <c r="AC12" s="17">
        <v>0.25923013176607501</v>
      </c>
      <c r="AD12" s="17">
        <v>0.16813220606968199</v>
      </c>
      <c r="AE12" s="17"/>
      <c r="AF12" s="17">
        <v>0.22137475243063401</v>
      </c>
      <c r="AG12" s="17">
        <v>0.17341275962208699</v>
      </c>
      <c r="AH12" s="17"/>
      <c r="AI12" s="17">
        <v>0.216074775017394</v>
      </c>
      <c r="AJ12" s="17">
        <v>0.193693509707768</v>
      </c>
      <c r="AK12" s="17"/>
      <c r="AL12" s="17">
        <v>0.178361260486089</v>
      </c>
      <c r="AM12" s="17">
        <v>0.20234198400932199</v>
      </c>
      <c r="AN12" s="17"/>
      <c r="AO12" s="17">
        <v>0.182027551126974</v>
      </c>
      <c r="AP12" s="17">
        <v>0.205724655206697</v>
      </c>
    </row>
    <row r="13" spans="2:42" x14ac:dyDescent="0.35">
      <c r="B13" s="18" t="s">
        <v>324</v>
      </c>
      <c r="C13" s="17">
        <v>0.19078387455399101</v>
      </c>
      <c r="D13" s="17">
        <v>0.25600120937972198</v>
      </c>
      <c r="E13" s="17">
        <v>0.12774668081936599</v>
      </c>
      <c r="F13" s="17"/>
      <c r="G13" s="17">
        <v>0.103675866725655</v>
      </c>
      <c r="H13" s="17">
        <v>0.106167441057328</v>
      </c>
      <c r="I13" s="17">
        <v>0.18645739465320099</v>
      </c>
      <c r="J13" s="17">
        <v>0.18092667631309201</v>
      </c>
      <c r="K13" s="17">
        <v>0.28170427618078397</v>
      </c>
      <c r="L13" s="17">
        <v>0.268763326444314</v>
      </c>
      <c r="M13" s="17"/>
      <c r="N13" s="17">
        <v>0.232754902055435</v>
      </c>
      <c r="O13" s="17">
        <v>0.17398966664656801</v>
      </c>
      <c r="P13" s="17">
        <v>0.19283527287138499</v>
      </c>
      <c r="Q13" s="17">
        <v>0.16363730327369</v>
      </c>
      <c r="R13" s="17"/>
      <c r="S13" s="17">
        <v>0.12952596786581799</v>
      </c>
      <c r="T13" s="17">
        <v>0.17299675967218001</v>
      </c>
      <c r="U13" s="17">
        <v>0.29479488263272102</v>
      </c>
      <c r="V13" s="17">
        <v>0.16434627643249999</v>
      </c>
      <c r="W13" s="17">
        <v>0.18387670421500801</v>
      </c>
      <c r="X13" s="17">
        <v>0.16332799986847299</v>
      </c>
      <c r="Y13" s="17">
        <v>0.132321995976384</v>
      </c>
      <c r="Z13" s="17">
        <v>0.17300817210928199</v>
      </c>
      <c r="AA13" s="17">
        <v>0.13582850150197601</v>
      </c>
      <c r="AB13" s="17">
        <v>0.225443823674363</v>
      </c>
      <c r="AC13" s="17">
        <v>0.43019481824278499</v>
      </c>
      <c r="AD13" s="17">
        <v>0.33355811607215902</v>
      </c>
      <c r="AE13" s="17"/>
      <c r="AF13" s="17">
        <v>0.21627405402896999</v>
      </c>
      <c r="AG13" s="17">
        <v>0.158067773598218</v>
      </c>
      <c r="AH13" s="17"/>
      <c r="AI13" s="17">
        <v>0.233407758242375</v>
      </c>
      <c r="AJ13" s="17">
        <v>0.17156766477982399</v>
      </c>
      <c r="AK13" s="17"/>
      <c r="AL13" s="17">
        <v>0.18045647163974399</v>
      </c>
      <c r="AM13" s="17">
        <v>0.191568710927599</v>
      </c>
      <c r="AN13" s="17"/>
      <c r="AO13" s="17">
        <v>0.22423205868634799</v>
      </c>
      <c r="AP13" s="17">
        <v>0.18166522424270001</v>
      </c>
    </row>
    <row r="14" spans="2:42" x14ac:dyDescent="0.35">
      <c r="B14" s="18" t="s">
        <v>325</v>
      </c>
      <c r="C14" s="17">
        <v>0.180569392957107</v>
      </c>
      <c r="D14" s="17">
        <v>0.25420668833555099</v>
      </c>
      <c r="E14" s="17">
        <v>0.106630710687348</v>
      </c>
      <c r="F14" s="17"/>
      <c r="G14" s="17">
        <v>0.223809361595038</v>
      </c>
      <c r="H14" s="17">
        <v>0.26461707632074499</v>
      </c>
      <c r="I14" s="17">
        <v>0.23473523704291499</v>
      </c>
      <c r="J14" s="17">
        <v>0.16099227566771801</v>
      </c>
      <c r="K14" s="17">
        <v>0.13816542434987999</v>
      </c>
      <c r="L14" s="17">
        <v>8.3181031742584094E-2</v>
      </c>
      <c r="M14" s="17"/>
      <c r="N14" s="17">
        <v>0.20569894040982201</v>
      </c>
      <c r="O14" s="17">
        <v>0.152144835779255</v>
      </c>
      <c r="P14" s="17">
        <v>0.20183657816746201</v>
      </c>
      <c r="Q14" s="17">
        <v>0.16664559068455101</v>
      </c>
      <c r="R14" s="17"/>
      <c r="S14" s="17">
        <v>0.215162260326731</v>
      </c>
      <c r="T14" s="17">
        <v>0.14390224749786101</v>
      </c>
      <c r="U14" s="17">
        <v>0.142198545067479</v>
      </c>
      <c r="V14" s="17">
        <v>0.15408887157715201</v>
      </c>
      <c r="W14" s="17">
        <v>0.15677920700339701</v>
      </c>
      <c r="X14" s="17">
        <v>0.203144204821746</v>
      </c>
      <c r="Y14" s="17">
        <v>0.17154845247005901</v>
      </c>
      <c r="Z14" s="17">
        <v>0.15262234396271099</v>
      </c>
      <c r="AA14" s="17">
        <v>0.22954609453918101</v>
      </c>
      <c r="AB14" s="17">
        <v>0.16683227791958299</v>
      </c>
      <c r="AC14" s="17">
        <v>0.19408703615251799</v>
      </c>
      <c r="AD14" s="17">
        <v>0.24845049502241301</v>
      </c>
      <c r="AE14" s="17"/>
      <c r="AF14" s="17">
        <v>0.193423135681067</v>
      </c>
      <c r="AG14" s="17">
        <v>0.164063276867741</v>
      </c>
      <c r="AH14" s="17"/>
      <c r="AI14" s="17">
        <v>0.23309347004092501</v>
      </c>
      <c r="AJ14" s="17">
        <v>0.15688985941633099</v>
      </c>
      <c r="AK14" s="17"/>
      <c r="AL14" s="17">
        <v>0.16240611865916901</v>
      </c>
      <c r="AM14" s="17">
        <v>0.18194972046550301</v>
      </c>
      <c r="AN14" s="17"/>
      <c r="AO14" s="17">
        <v>0.20049759383617899</v>
      </c>
      <c r="AP14" s="17">
        <v>0.175136563048303</v>
      </c>
    </row>
    <row r="15" spans="2:42" x14ac:dyDescent="0.35">
      <c r="B15" s="18" t="s">
        <v>326</v>
      </c>
      <c r="C15" s="17">
        <v>0.17178715225639299</v>
      </c>
      <c r="D15" s="17">
        <v>0.25415715196003502</v>
      </c>
      <c r="E15" s="17">
        <v>9.26145434928239E-2</v>
      </c>
      <c r="F15" s="17"/>
      <c r="G15" s="17">
        <v>8.9596440272612293E-2</v>
      </c>
      <c r="H15" s="17">
        <v>0.130812856040737</v>
      </c>
      <c r="I15" s="17">
        <v>0.14168165876409</v>
      </c>
      <c r="J15" s="17">
        <v>0.16625763351932299</v>
      </c>
      <c r="K15" s="17">
        <v>0.23646835706704</v>
      </c>
      <c r="L15" s="17">
        <v>0.24588584078019601</v>
      </c>
      <c r="M15" s="17"/>
      <c r="N15" s="17">
        <v>0.203845997303189</v>
      </c>
      <c r="O15" s="17">
        <v>0.16685133194989701</v>
      </c>
      <c r="P15" s="17">
        <v>0.16421462225195399</v>
      </c>
      <c r="Q15" s="17">
        <v>0.14867396432508601</v>
      </c>
      <c r="R15" s="17"/>
      <c r="S15" s="17">
        <v>0.15766321083155199</v>
      </c>
      <c r="T15" s="17">
        <v>0.195263219359574</v>
      </c>
      <c r="U15" s="17">
        <v>0.17931415443830501</v>
      </c>
      <c r="V15" s="17">
        <v>0.16697123801293501</v>
      </c>
      <c r="W15" s="17">
        <v>0.17559331603907399</v>
      </c>
      <c r="X15" s="17">
        <v>0.21095430595220299</v>
      </c>
      <c r="Y15" s="17">
        <v>0.194289857225524</v>
      </c>
      <c r="Z15" s="17">
        <v>0.150192176394842</v>
      </c>
      <c r="AA15" s="17">
        <v>0.182903178329545</v>
      </c>
      <c r="AB15" s="17">
        <v>8.8153740936651501E-2</v>
      </c>
      <c r="AC15" s="17">
        <v>0.20756584599028799</v>
      </c>
      <c r="AD15" s="17">
        <v>0.123209312457379</v>
      </c>
      <c r="AE15" s="17"/>
      <c r="AF15" s="17">
        <v>0.190583957717921</v>
      </c>
      <c r="AG15" s="17">
        <v>0.14793719576832901</v>
      </c>
      <c r="AH15" s="17"/>
      <c r="AI15" s="17">
        <v>0.21764626524141301</v>
      </c>
      <c r="AJ15" s="17">
        <v>0.15111239766059001</v>
      </c>
      <c r="AK15" s="17"/>
      <c r="AL15" s="17">
        <v>0.20720695865543701</v>
      </c>
      <c r="AM15" s="17">
        <v>0.16909540558601299</v>
      </c>
      <c r="AN15" s="17"/>
      <c r="AO15" s="17">
        <v>0.211375187192342</v>
      </c>
      <c r="AP15" s="17">
        <v>0.160994654652827</v>
      </c>
    </row>
    <row r="16" spans="2:42" x14ac:dyDescent="0.35">
      <c r="B16" s="18" t="s">
        <v>327</v>
      </c>
      <c r="C16" s="17">
        <v>0.14614535203599299</v>
      </c>
      <c r="D16" s="17">
        <v>0.21845392780557901</v>
      </c>
      <c r="E16" s="17">
        <v>7.5993490010627399E-2</v>
      </c>
      <c r="F16" s="17"/>
      <c r="G16" s="17">
        <v>5.5846648311949999E-2</v>
      </c>
      <c r="H16" s="17">
        <v>8.8268896020427895E-2</v>
      </c>
      <c r="I16" s="17">
        <v>0.13655038897796801</v>
      </c>
      <c r="J16" s="17">
        <v>0.18933944864633301</v>
      </c>
      <c r="K16" s="17">
        <v>0.162661968802881</v>
      </c>
      <c r="L16" s="17">
        <v>0.215512072739518</v>
      </c>
      <c r="M16" s="17"/>
      <c r="N16" s="17">
        <v>0.14386761307491699</v>
      </c>
      <c r="O16" s="17">
        <v>0.14408932619903</v>
      </c>
      <c r="P16" s="17">
        <v>0.152666279273762</v>
      </c>
      <c r="Q16" s="17">
        <v>0.146951024341192</v>
      </c>
      <c r="R16" s="17"/>
      <c r="S16" s="17">
        <v>9.2561613780079002E-2</v>
      </c>
      <c r="T16" s="17">
        <v>0.15554722780782099</v>
      </c>
      <c r="U16" s="17">
        <v>0.15078435757130099</v>
      </c>
      <c r="V16" s="17">
        <v>0.15625899069010801</v>
      </c>
      <c r="W16" s="17">
        <v>0.17198746794625899</v>
      </c>
      <c r="X16" s="17">
        <v>0.14359583730844699</v>
      </c>
      <c r="Y16" s="17">
        <v>0.127158634738955</v>
      </c>
      <c r="Z16" s="17">
        <v>0.129167058422689</v>
      </c>
      <c r="AA16" s="17">
        <v>0.14540034179329001</v>
      </c>
      <c r="AB16" s="17">
        <v>0.15081173671999201</v>
      </c>
      <c r="AC16" s="17">
        <v>0.22188734796500001</v>
      </c>
      <c r="AD16" s="17">
        <v>0.196110651531922</v>
      </c>
      <c r="AE16" s="17"/>
      <c r="AF16" s="17">
        <v>0.15880960156875901</v>
      </c>
      <c r="AG16" s="17">
        <v>0.13034574952122599</v>
      </c>
      <c r="AH16" s="17"/>
      <c r="AI16" s="17">
        <v>0.17738336580336</v>
      </c>
      <c r="AJ16" s="17">
        <v>0.13206225651446399</v>
      </c>
      <c r="AK16" s="17"/>
      <c r="AL16" s="17">
        <v>0.14067038894815201</v>
      </c>
      <c r="AM16" s="17">
        <v>0.146561424712849</v>
      </c>
      <c r="AN16" s="17"/>
      <c r="AO16" s="17">
        <v>0.152892068068885</v>
      </c>
      <c r="AP16" s="17">
        <v>0.144306061029639</v>
      </c>
    </row>
    <row r="17" spans="2:42" x14ac:dyDescent="0.35">
      <c r="B17" s="18" t="s">
        <v>328</v>
      </c>
      <c r="C17" s="17">
        <v>0.114077982617569</v>
      </c>
      <c r="D17" s="17">
        <v>0.16508962761415399</v>
      </c>
      <c r="E17" s="17">
        <v>6.4485888239502798E-2</v>
      </c>
      <c r="F17" s="17"/>
      <c r="G17" s="17">
        <v>9.7665562114124693E-2</v>
      </c>
      <c r="H17" s="17">
        <v>0.10172426216691</v>
      </c>
      <c r="I17" s="17">
        <v>0.119322510594758</v>
      </c>
      <c r="J17" s="17">
        <v>0.114614039165717</v>
      </c>
      <c r="K17" s="17">
        <v>0.13838025628629799</v>
      </c>
      <c r="L17" s="17">
        <v>0.11414461246141799</v>
      </c>
      <c r="M17" s="17"/>
      <c r="N17" s="17">
        <v>0.103391974866389</v>
      </c>
      <c r="O17" s="17">
        <v>0.105173839453647</v>
      </c>
      <c r="P17" s="17">
        <v>0.147214021397506</v>
      </c>
      <c r="Q17" s="17">
        <v>0.10722863333032601</v>
      </c>
      <c r="R17" s="17"/>
      <c r="S17" s="17">
        <v>6.5355442965576702E-2</v>
      </c>
      <c r="T17" s="17">
        <v>0.104808925200523</v>
      </c>
      <c r="U17" s="17">
        <v>0.118575161320546</v>
      </c>
      <c r="V17" s="17">
        <v>9.0969071415164901E-2</v>
      </c>
      <c r="W17" s="17">
        <v>0.134383735848146</v>
      </c>
      <c r="X17" s="17">
        <v>0.12802979487577101</v>
      </c>
      <c r="Y17" s="17">
        <v>0.112612795587947</v>
      </c>
      <c r="Z17" s="17">
        <v>0.13697331956832601</v>
      </c>
      <c r="AA17" s="17">
        <v>0.117259178841628</v>
      </c>
      <c r="AB17" s="17">
        <v>0.10285466764580101</v>
      </c>
      <c r="AC17" s="17">
        <v>0.17630345421833099</v>
      </c>
      <c r="AD17" s="17">
        <v>0.241972405997296</v>
      </c>
      <c r="AE17" s="17"/>
      <c r="AF17" s="17">
        <v>0.121755379145814</v>
      </c>
      <c r="AG17" s="17">
        <v>0.104725443333333</v>
      </c>
      <c r="AH17" s="17"/>
      <c r="AI17" s="17">
        <v>0.152851844321193</v>
      </c>
      <c r="AJ17" s="17">
        <v>9.6597485868407704E-2</v>
      </c>
      <c r="AK17" s="17"/>
      <c r="AL17" s="17">
        <v>0.112404619931258</v>
      </c>
      <c r="AM17" s="17">
        <v>0.11420515068812399</v>
      </c>
      <c r="AN17" s="17"/>
      <c r="AO17" s="17">
        <v>0.131850169485424</v>
      </c>
      <c r="AP17" s="17">
        <v>0.109232925658016</v>
      </c>
    </row>
    <row r="18" spans="2:42" x14ac:dyDescent="0.35">
      <c r="B18" s="18" t="s">
        <v>329</v>
      </c>
      <c r="C18" s="17">
        <v>0.112289003348876</v>
      </c>
      <c r="D18" s="17">
        <v>0.17324373890814401</v>
      </c>
      <c r="E18" s="17">
        <v>5.3592814268888199E-2</v>
      </c>
      <c r="F18" s="17"/>
      <c r="G18" s="17">
        <v>6.5991170890336806E-2</v>
      </c>
      <c r="H18" s="17">
        <v>9.8937836562980802E-2</v>
      </c>
      <c r="I18" s="17">
        <v>0.107505718557661</v>
      </c>
      <c r="J18" s="17">
        <v>9.6783714276049607E-2</v>
      </c>
      <c r="K18" s="17">
        <v>0.159961482195601</v>
      </c>
      <c r="L18" s="17">
        <v>0.13868711166529499</v>
      </c>
      <c r="M18" s="17"/>
      <c r="N18" s="17">
        <v>0.14929106029608299</v>
      </c>
      <c r="O18" s="17">
        <v>0.115112076179667</v>
      </c>
      <c r="P18" s="17">
        <v>0.100763386450526</v>
      </c>
      <c r="Q18" s="17">
        <v>8.1034279780844806E-2</v>
      </c>
      <c r="R18" s="17"/>
      <c r="S18" s="17">
        <v>8.7493848196960405E-2</v>
      </c>
      <c r="T18" s="17">
        <v>0.104548468137683</v>
      </c>
      <c r="U18" s="17">
        <v>0.10162000496508</v>
      </c>
      <c r="V18" s="17">
        <v>4.6872007026836901E-2</v>
      </c>
      <c r="W18" s="17">
        <v>0.10626870122981701</v>
      </c>
      <c r="X18" s="17">
        <v>0.121631803132541</v>
      </c>
      <c r="Y18" s="17">
        <v>0.111567481390481</v>
      </c>
      <c r="Z18" s="17">
        <v>0.103065058455225</v>
      </c>
      <c r="AA18" s="17">
        <v>9.20000447080144E-2</v>
      </c>
      <c r="AB18" s="17">
        <v>0.17600712702403201</v>
      </c>
      <c r="AC18" s="17">
        <v>0.15809664132645901</v>
      </c>
      <c r="AD18" s="17">
        <v>0.29406891649337202</v>
      </c>
      <c r="AE18" s="17"/>
      <c r="AF18" s="17">
        <v>0.12637973728350199</v>
      </c>
      <c r="AG18" s="17">
        <v>9.4264274981131199E-2</v>
      </c>
      <c r="AH18" s="17"/>
      <c r="AI18" s="17">
        <v>0.17166031941684001</v>
      </c>
      <c r="AJ18" s="17">
        <v>8.5522515516109496E-2</v>
      </c>
      <c r="AK18" s="17"/>
      <c r="AL18" s="17">
        <v>0.14130218293521499</v>
      </c>
      <c r="AM18" s="17">
        <v>0.11008413162629201</v>
      </c>
      <c r="AN18" s="17"/>
      <c r="AO18" s="17">
        <v>0.14737240283970801</v>
      </c>
      <c r="AP18" s="17">
        <v>0.102724560315966</v>
      </c>
    </row>
    <row r="19" spans="2:42" x14ac:dyDescent="0.35">
      <c r="B19" s="18" t="s">
        <v>330</v>
      </c>
      <c r="C19" s="17">
        <v>0.109097276897208</v>
      </c>
      <c r="D19" s="17">
        <v>9.3057938443289398E-2</v>
      </c>
      <c r="E19" s="17">
        <v>0.124920749739934</v>
      </c>
      <c r="F19" s="17"/>
      <c r="G19" s="17">
        <v>0.10879027119870301</v>
      </c>
      <c r="H19" s="17">
        <v>0.133155177104363</v>
      </c>
      <c r="I19" s="17">
        <v>0.108480293428317</v>
      </c>
      <c r="J19" s="17">
        <v>0.101025150330774</v>
      </c>
      <c r="K19" s="17">
        <v>9.77409456213824E-2</v>
      </c>
      <c r="L19" s="17">
        <v>0.10431838624298</v>
      </c>
      <c r="M19" s="17"/>
      <c r="N19" s="17">
        <v>0.13745548773896499</v>
      </c>
      <c r="O19" s="17">
        <v>8.4591331340872294E-2</v>
      </c>
      <c r="P19" s="17">
        <v>0.123531258352647</v>
      </c>
      <c r="Q19" s="17">
        <v>9.1163239859624698E-2</v>
      </c>
      <c r="R19" s="17"/>
      <c r="S19" s="17">
        <v>0.13602243640275</v>
      </c>
      <c r="T19" s="17">
        <v>0.10682060586535</v>
      </c>
      <c r="U19" s="17">
        <v>8.5075432701063394E-2</v>
      </c>
      <c r="V19" s="17">
        <v>0.13026598021441399</v>
      </c>
      <c r="W19" s="17">
        <v>6.8118687873427702E-2</v>
      </c>
      <c r="X19" s="17">
        <v>0.115525957047994</v>
      </c>
      <c r="Y19" s="17">
        <v>9.7053632829040601E-2</v>
      </c>
      <c r="Z19" s="17">
        <v>0.109065792145769</v>
      </c>
      <c r="AA19" s="17">
        <v>0.110944604500196</v>
      </c>
      <c r="AB19" s="17">
        <v>0.102486459775675</v>
      </c>
      <c r="AC19" s="17">
        <v>0.14157078519903099</v>
      </c>
      <c r="AD19" s="17">
        <v>6.16165990737488E-2</v>
      </c>
      <c r="AE19" s="17"/>
      <c r="AF19" s="17">
        <v>0.12129122191394701</v>
      </c>
      <c r="AG19" s="17">
        <v>9.3604466891142296E-2</v>
      </c>
      <c r="AH19" s="17"/>
      <c r="AI19" s="17">
        <v>0.1201099792721</v>
      </c>
      <c r="AJ19" s="17">
        <v>0.104132398507346</v>
      </c>
      <c r="AK19" s="17"/>
      <c r="AL19" s="17">
        <v>0.134747465028834</v>
      </c>
      <c r="AM19" s="17">
        <v>0.10714797746513099</v>
      </c>
      <c r="AN19" s="17"/>
      <c r="AO19" s="17">
        <v>9.0586650697296101E-2</v>
      </c>
      <c r="AP19" s="17">
        <v>0.114143647327725</v>
      </c>
    </row>
    <row r="20" spans="2:42" x14ac:dyDescent="0.35">
      <c r="B20" s="18" t="s">
        <v>331</v>
      </c>
      <c r="C20" s="17">
        <v>0.10827032828685999</v>
      </c>
      <c r="D20" s="17">
        <v>7.5868355586962699E-2</v>
      </c>
      <c r="E20" s="17">
        <v>0.14006269715489</v>
      </c>
      <c r="F20" s="17"/>
      <c r="G20" s="17">
        <v>8.5294521315098196E-2</v>
      </c>
      <c r="H20" s="17">
        <v>0.103591412689958</v>
      </c>
      <c r="I20" s="17">
        <v>0.10619695571676099</v>
      </c>
      <c r="J20" s="17">
        <v>0.12277273255737001</v>
      </c>
      <c r="K20" s="17">
        <v>0.10148391086304</v>
      </c>
      <c r="L20" s="17">
        <v>0.121927509110759</v>
      </c>
      <c r="M20" s="17"/>
      <c r="N20" s="17">
        <v>0.128228047109918</v>
      </c>
      <c r="O20" s="17">
        <v>0.108918747130808</v>
      </c>
      <c r="P20" s="17">
        <v>0.105439260406662</v>
      </c>
      <c r="Q20" s="17">
        <v>8.9977445030441597E-2</v>
      </c>
      <c r="R20" s="17"/>
      <c r="S20" s="17">
        <v>0.11431948362253599</v>
      </c>
      <c r="T20" s="17">
        <v>0.121067387648167</v>
      </c>
      <c r="U20" s="17">
        <v>8.3913793395640202E-2</v>
      </c>
      <c r="V20" s="17">
        <v>9.2626844011949205E-2</v>
      </c>
      <c r="W20" s="17">
        <v>8.9994577817274199E-2</v>
      </c>
      <c r="X20" s="17">
        <v>0.131015582053641</v>
      </c>
      <c r="Y20" s="17">
        <v>9.7283374979431306E-2</v>
      </c>
      <c r="Z20" s="17">
        <v>9.7614416757678693E-2</v>
      </c>
      <c r="AA20" s="17">
        <v>0.104657386174637</v>
      </c>
      <c r="AB20" s="17">
        <v>9.5561861321917393E-2</v>
      </c>
      <c r="AC20" s="17">
        <v>0.19362027122970801</v>
      </c>
      <c r="AD20" s="17">
        <v>6.3997766616551294E-2</v>
      </c>
      <c r="AE20" s="17"/>
      <c r="AF20" s="17">
        <v>0.115468006117161</v>
      </c>
      <c r="AG20" s="17">
        <v>9.8477362613939606E-2</v>
      </c>
      <c r="AH20" s="17"/>
      <c r="AI20" s="17">
        <v>0.102214591879804</v>
      </c>
      <c r="AJ20" s="17">
        <v>0.111000447906784</v>
      </c>
      <c r="AK20" s="17"/>
      <c r="AL20" s="17">
        <v>8.9574472499819105E-2</v>
      </c>
      <c r="AM20" s="17">
        <v>0.10969112960343699</v>
      </c>
      <c r="AN20" s="17"/>
      <c r="AO20" s="17">
        <v>7.7557021895449205E-2</v>
      </c>
      <c r="AP20" s="17">
        <v>0.116643395708953</v>
      </c>
    </row>
    <row r="21" spans="2:42" x14ac:dyDescent="0.35">
      <c r="B21" s="18" t="s">
        <v>332</v>
      </c>
      <c r="C21" s="17">
        <v>9.7887939513266298E-2</v>
      </c>
      <c r="D21" s="17">
        <v>0.118119937064067</v>
      </c>
      <c r="E21" s="17">
        <v>7.8234195714108806E-2</v>
      </c>
      <c r="F21" s="17"/>
      <c r="G21" s="17">
        <v>7.7887982221294796E-2</v>
      </c>
      <c r="H21" s="17">
        <v>0.13157990489302601</v>
      </c>
      <c r="I21" s="17">
        <v>6.7243929082426102E-2</v>
      </c>
      <c r="J21" s="17">
        <v>8.3348000729357594E-2</v>
      </c>
      <c r="K21" s="17">
        <v>0.13488331967368899</v>
      </c>
      <c r="L21" s="17">
        <v>9.5674810703969396E-2</v>
      </c>
      <c r="M21" s="17"/>
      <c r="N21" s="17">
        <v>8.9357909580661199E-2</v>
      </c>
      <c r="O21" s="17">
        <v>0.10218022240858</v>
      </c>
      <c r="P21" s="17">
        <v>0.104824421046121</v>
      </c>
      <c r="Q21" s="17">
        <v>9.4941077327325193E-2</v>
      </c>
      <c r="R21" s="17"/>
      <c r="S21" s="17">
        <v>0.102578282371436</v>
      </c>
      <c r="T21" s="17">
        <v>8.1696415217421298E-2</v>
      </c>
      <c r="U21" s="17">
        <v>7.4783237102465996E-2</v>
      </c>
      <c r="V21" s="17">
        <v>8.3277564482352601E-2</v>
      </c>
      <c r="W21" s="17">
        <v>9.8696339946474795E-2</v>
      </c>
      <c r="X21" s="17">
        <v>9.3866710896932104E-2</v>
      </c>
      <c r="Y21" s="17">
        <v>0.105500321066234</v>
      </c>
      <c r="Z21" s="17">
        <v>0.15231373079272001</v>
      </c>
      <c r="AA21" s="17">
        <v>0.11335674684586</v>
      </c>
      <c r="AB21" s="17">
        <v>7.5547017449841505E-2</v>
      </c>
      <c r="AC21" s="17">
        <v>0.107459579926224</v>
      </c>
      <c r="AD21" s="17">
        <v>0.163841161308727</v>
      </c>
      <c r="AE21" s="17"/>
      <c r="AF21" s="17">
        <v>0.11007985665427999</v>
      </c>
      <c r="AG21" s="17">
        <v>8.2298627135714106E-2</v>
      </c>
      <c r="AH21" s="17"/>
      <c r="AI21" s="17">
        <v>0.110493510707071</v>
      </c>
      <c r="AJ21" s="17">
        <v>9.2204944923794399E-2</v>
      </c>
      <c r="AK21" s="17"/>
      <c r="AL21" s="17">
        <v>9.1019760073592998E-2</v>
      </c>
      <c r="AM21" s="17">
        <v>9.8409890393800006E-2</v>
      </c>
      <c r="AN21" s="17"/>
      <c r="AO21" s="17">
        <v>0.10627463231466</v>
      </c>
      <c r="AP21" s="17">
        <v>9.5601557728786798E-2</v>
      </c>
    </row>
    <row r="22" spans="2:42" x14ac:dyDescent="0.35">
      <c r="B22" s="18" t="s">
        <v>333</v>
      </c>
      <c r="C22" s="17">
        <v>9.26465357862645E-2</v>
      </c>
      <c r="D22" s="17">
        <v>0.127255483536071</v>
      </c>
      <c r="E22" s="17">
        <v>5.8780896865223198E-2</v>
      </c>
      <c r="F22" s="17"/>
      <c r="G22" s="17">
        <v>9.9362614847166797E-2</v>
      </c>
      <c r="H22" s="17">
        <v>0.116564318002192</v>
      </c>
      <c r="I22" s="17">
        <v>7.8555917636954603E-2</v>
      </c>
      <c r="J22" s="17">
        <v>8.9139283676198597E-2</v>
      </c>
      <c r="K22" s="17">
        <v>9.6956386284756502E-2</v>
      </c>
      <c r="L22" s="17">
        <v>8.0034058491616794E-2</v>
      </c>
      <c r="M22" s="17"/>
      <c r="N22" s="17">
        <v>9.6314041682108595E-2</v>
      </c>
      <c r="O22" s="17">
        <v>8.4772087841033295E-2</v>
      </c>
      <c r="P22" s="17">
        <v>0.109004743626177</v>
      </c>
      <c r="Q22" s="17">
        <v>8.3704620262560203E-2</v>
      </c>
      <c r="R22" s="17"/>
      <c r="S22" s="17">
        <v>7.5216524301775195E-2</v>
      </c>
      <c r="T22" s="17">
        <v>0.12105660029863601</v>
      </c>
      <c r="U22" s="17">
        <v>7.8233883445203198E-2</v>
      </c>
      <c r="V22" s="17">
        <v>0.120347064909059</v>
      </c>
      <c r="W22" s="17">
        <v>0.143829521044474</v>
      </c>
      <c r="X22" s="17">
        <v>7.0100565714987698E-2</v>
      </c>
      <c r="Y22" s="17">
        <v>8.6877705036318503E-2</v>
      </c>
      <c r="Z22" s="17">
        <v>0.103510151796325</v>
      </c>
      <c r="AA22" s="17">
        <v>8.7722691448639006E-2</v>
      </c>
      <c r="AB22" s="17">
        <v>5.8864304663235598E-2</v>
      </c>
      <c r="AC22" s="17">
        <v>7.5459841673187394E-2</v>
      </c>
      <c r="AD22" s="17">
        <v>0.10327702329688999</v>
      </c>
      <c r="AE22" s="17"/>
      <c r="AF22" s="17">
        <v>9.1180611413905099E-2</v>
      </c>
      <c r="AG22" s="17">
        <v>9.4776039895940994E-2</v>
      </c>
      <c r="AH22" s="17"/>
      <c r="AI22" s="17">
        <v>0.11366766508062601</v>
      </c>
      <c r="AJ22" s="17">
        <v>8.3169538496117801E-2</v>
      </c>
      <c r="AK22" s="17"/>
      <c r="AL22" s="17">
        <v>0.105924009605616</v>
      </c>
      <c r="AM22" s="17">
        <v>9.1637507234790902E-2</v>
      </c>
      <c r="AN22" s="17"/>
      <c r="AO22" s="17">
        <v>0.108211832127526</v>
      </c>
      <c r="AP22" s="17">
        <v>8.8403121741246704E-2</v>
      </c>
    </row>
    <row r="23" spans="2:42" x14ac:dyDescent="0.35">
      <c r="B23" s="18" t="s">
        <v>334</v>
      </c>
      <c r="C23" s="17">
        <v>9.2623610811243803E-2</v>
      </c>
      <c r="D23" s="17">
        <v>0.121524464519077</v>
      </c>
      <c r="E23" s="17">
        <v>6.5079150878094502E-2</v>
      </c>
      <c r="F23" s="17"/>
      <c r="G23" s="17">
        <v>5.9674415222475102E-2</v>
      </c>
      <c r="H23" s="17">
        <v>7.4434263622444805E-2</v>
      </c>
      <c r="I23" s="17">
        <v>9.4004870637208304E-2</v>
      </c>
      <c r="J23" s="17">
        <v>9.7251281267785997E-2</v>
      </c>
      <c r="K23" s="17">
        <v>0.120253068506852</v>
      </c>
      <c r="L23" s="17">
        <v>0.10611481413814999</v>
      </c>
      <c r="M23" s="17"/>
      <c r="N23" s="17">
        <v>0.12693228554675201</v>
      </c>
      <c r="O23" s="17">
        <v>7.5560905610883605E-2</v>
      </c>
      <c r="P23" s="17">
        <v>8.5421736930834602E-2</v>
      </c>
      <c r="Q23" s="17">
        <v>7.8311850808084907E-2</v>
      </c>
      <c r="R23" s="17"/>
      <c r="S23" s="17">
        <v>8.5691213100188401E-2</v>
      </c>
      <c r="T23" s="17">
        <v>8.3852671364475106E-2</v>
      </c>
      <c r="U23" s="17">
        <v>8.0169660735504397E-2</v>
      </c>
      <c r="V23" s="17">
        <v>0.10533861955875599</v>
      </c>
      <c r="W23" s="17">
        <v>9.4975141017697301E-2</v>
      </c>
      <c r="X23" s="17">
        <v>8.3430936920024804E-2</v>
      </c>
      <c r="Y23" s="17">
        <v>0.120865295319113</v>
      </c>
      <c r="Z23" s="17">
        <v>6.6731282481148901E-2</v>
      </c>
      <c r="AA23" s="17">
        <v>8.3741155472006196E-2</v>
      </c>
      <c r="AB23" s="17">
        <v>9.9784578250157005E-2</v>
      </c>
      <c r="AC23" s="17">
        <v>0.136287606876041</v>
      </c>
      <c r="AD23" s="17">
        <v>7.7619829014734396E-2</v>
      </c>
      <c r="AE23" s="17"/>
      <c r="AF23" s="17">
        <v>0.102395056491329</v>
      </c>
      <c r="AG23" s="17">
        <v>7.88378200884957E-2</v>
      </c>
      <c r="AH23" s="17"/>
      <c r="AI23" s="17">
        <v>0.12489438986022</v>
      </c>
      <c r="AJ23" s="17">
        <v>7.8074911675459893E-2</v>
      </c>
      <c r="AK23" s="17"/>
      <c r="AL23" s="17">
        <v>9.1356778556384605E-2</v>
      </c>
      <c r="AM23" s="17">
        <v>9.2719884389521695E-2</v>
      </c>
      <c r="AN23" s="17"/>
      <c r="AO23" s="17">
        <v>9.4185786628900398E-2</v>
      </c>
      <c r="AP23" s="17">
        <v>9.2197730143115497E-2</v>
      </c>
    </row>
    <row r="24" spans="2:42" x14ac:dyDescent="0.35">
      <c r="B24" s="18" t="s">
        <v>335</v>
      </c>
      <c r="C24" s="17">
        <v>8.8523628862230697E-2</v>
      </c>
      <c r="D24" s="17">
        <v>0.11527482829338299</v>
      </c>
      <c r="E24" s="17">
        <v>6.2299642772505798E-2</v>
      </c>
      <c r="F24" s="17"/>
      <c r="G24" s="17">
        <v>5.8113305279892398E-2</v>
      </c>
      <c r="H24" s="17">
        <v>7.3301521911613293E-2</v>
      </c>
      <c r="I24" s="17">
        <v>9.2929708689316798E-2</v>
      </c>
      <c r="J24" s="17">
        <v>7.5305220262914196E-2</v>
      </c>
      <c r="K24" s="17">
        <v>0.109502263923052</v>
      </c>
      <c r="L24" s="17">
        <v>0.114390545846051</v>
      </c>
      <c r="M24" s="17"/>
      <c r="N24" s="17">
        <v>9.8705488083952603E-2</v>
      </c>
      <c r="O24" s="17">
        <v>7.3565883647302197E-2</v>
      </c>
      <c r="P24" s="17">
        <v>0.109360804506656</v>
      </c>
      <c r="Q24" s="17">
        <v>7.5906932750412701E-2</v>
      </c>
      <c r="R24" s="17"/>
      <c r="S24" s="17">
        <v>6.4765243011182E-2</v>
      </c>
      <c r="T24" s="17">
        <v>6.1690210639137301E-2</v>
      </c>
      <c r="U24" s="17">
        <v>8.8193638848505104E-2</v>
      </c>
      <c r="V24" s="17">
        <v>7.9535369291448194E-2</v>
      </c>
      <c r="W24" s="17">
        <v>9.2541629815797305E-2</v>
      </c>
      <c r="X24" s="17">
        <v>0.109868359895562</v>
      </c>
      <c r="Y24" s="17">
        <v>0.15390790389412401</v>
      </c>
      <c r="Z24" s="17">
        <v>7.8505127554558102E-2</v>
      </c>
      <c r="AA24" s="17">
        <v>8.9910751548709297E-2</v>
      </c>
      <c r="AB24" s="17">
        <v>6.4742153406858294E-2</v>
      </c>
      <c r="AC24" s="17">
        <v>0.15280764153936299</v>
      </c>
      <c r="AD24" s="17">
        <v>6.8138946219682098E-2</v>
      </c>
      <c r="AE24" s="17"/>
      <c r="AF24" s="17">
        <v>0.10498565891271</v>
      </c>
      <c r="AG24" s="17">
        <v>6.7087860897145704E-2</v>
      </c>
      <c r="AH24" s="17"/>
      <c r="AI24" s="17">
        <v>0.12345581513630501</v>
      </c>
      <c r="AJ24" s="17">
        <v>7.2775082244085507E-2</v>
      </c>
      <c r="AK24" s="17"/>
      <c r="AL24" s="17">
        <v>8.5554244182938E-2</v>
      </c>
      <c r="AM24" s="17">
        <v>8.8749288800444803E-2</v>
      </c>
      <c r="AN24" s="17"/>
      <c r="AO24" s="17">
        <v>0.116024069534703</v>
      </c>
      <c r="AP24" s="17">
        <v>8.1026453502683907E-2</v>
      </c>
    </row>
    <row r="25" spans="2:42" x14ac:dyDescent="0.35">
      <c r="B25" s="18" t="s">
        <v>336</v>
      </c>
      <c r="C25" s="17">
        <v>8.6622125339040498E-2</v>
      </c>
      <c r="D25" s="17">
        <v>0.12074387358102</v>
      </c>
      <c r="E25" s="17">
        <v>5.3320631513639798E-2</v>
      </c>
      <c r="F25" s="17"/>
      <c r="G25" s="17">
        <v>0.19237597859490399</v>
      </c>
      <c r="H25" s="17">
        <v>0.166013845349126</v>
      </c>
      <c r="I25" s="17">
        <v>0.107352763147918</v>
      </c>
      <c r="J25" s="17">
        <v>4.67103496923666E-2</v>
      </c>
      <c r="K25" s="17">
        <v>1.55720349256794E-2</v>
      </c>
      <c r="L25" s="17">
        <v>1.418364333656E-2</v>
      </c>
      <c r="M25" s="17"/>
      <c r="N25" s="17">
        <v>0.13388984234571599</v>
      </c>
      <c r="O25" s="17">
        <v>7.8162246168600305E-2</v>
      </c>
      <c r="P25" s="17">
        <v>8.5805927837342005E-2</v>
      </c>
      <c r="Q25" s="17">
        <v>4.6233200942876897E-2</v>
      </c>
      <c r="R25" s="17"/>
      <c r="S25" s="17">
        <v>0.17534085101048899</v>
      </c>
      <c r="T25" s="17">
        <v>8.3296922337438406E-2</v>
      </c>
      <c r="U25" s="17">
        <v>5.7263271162867502E-2</v>
      </c>
      <c r="V25" s="17">
        <v>7.3246667143253993E-2</v>
      </c>
      <c r="W25" s="17">
        <v>5.7049806622573203E-2</v>
      </c>
      <c r="X25" s="17">
        <v>0.10074746177725399</v>
      </c>
      <c r="Y25" s="17">
        <v>8.2786210033065605E-2</v>
      </c>
      <c r="Z25" s="17">
        <v>7.3691053053177899E-2</v>
      </c>
      <c r="AA25" s="17">
        <v>7.2169251884472999E-2</v>
      </c>
      <c r="AB25" s="17">
        <v>5.23050747225123E-2</v>
      </c>
      <c r="AC25" s="17">
        <v>8.7397812134221403E-2</v>
      </c>
      <c r="AD25" s="17">
        <v>1.4447495367086E-2</v>
      </c>
      <c r="AE25" s="17"/>
      <c r="AF25" s="17">
        <v>8.1732601322874104E-2</v>
      </c>
      <c r="AG25" s="17">
        <v>9.29521056800897E-2</v>
      </c>
      <c r="AH25" s="17"/>
      <c r="AI25" s="17">
        <v>0.11185680929939</v>
      </c>
      <c r="AJ25" s="17">
        <v>7.5245522866304093E-2</v>
      </c>
      <c r="AK25" s="17"/>
      <c r="AL25" s="17">
        <v>8.6540246168950105E-2</v>
      </c>
      <c r="AM25" s="17">
        <v>8.6628347789298399E-2</v>
      </c>
      <c r="AN25" s="17"/>
      <c r="AO25" s="17">
        <v>7.4834795546102797E-2</v>
      </c>
      <c r="AP25" s="17">
        <v>8.9835589426069506E-2</v>
      </c>
    </row>
    <row r="26" spans="2:42" x14ac:dyDescent="0.35">
      <c r="B26" s="18" t="s">
        <v>337</v>
      </c>
      <c r="C26" s="17">
        <v>8.0552135218890694E-2</v>
      </c>
      <c r="D26" s="17">
        <v>0.12584281102325401</v>
      </c>
      <c r="E26" s="17">
        <v>3.6170205248010297E-2</v>
      </c>
      <c r="F26" s="17"/>
      <c r="G26" s="17">
        <v>7.2923488993778193E-2</v>
      </c>
      <c r="H26" s="17">
        <v>0.12390475422516301</v>
      </c>
      <c r="I26" s="17">
        <v>9.6779090245593599E-2</v>
      </c>
      <c r="J26" s="17">
        <v>8.59321723971814E-2</v>
      </c>
      <c r="K26" s="17">
        <v>7.1352051921770798E-2</v>
      </c>
      <c r="L26" s="17">
        <v>3.8805274798157499E-2</v>
      </c>
      <c r="M26" s="17"/>
      <c r="N26" s="17">
        <v>0.12738046249193499</v>
      </c>
      <c r="O26" s="17">
        <v>7.9629596525194399E-2</v>
      </c>
      <c r="P26" s="17">
        <v>6.8557068090035395E-2</v>
      </c>
      <c r="Q26" s="17">
        <v>4.2565439496833599E-2</v>
      </c>
      <c r="R26" s="17"/>
      <c r="S26" s="17">
        <v>9.0233580451124604E-2</v>
      </c>
      <c r="T26" s="17">
        <v>9.46679741076768E-2</v>
      </c>
      <c r="U26" s="17">
        <v>8.4352537450298706E-2</v>
      </c>
      <c r="V26" s="17">
        <v>7.0909216068375705E-2</v>
      </c>
      <c r="W26" s="17">
        <v>6.8785562153691596E-2</v>
      </c>
      <c r="X26" s="17">
        <v>0.105737540697842</v>
      </c>
      <c r="Y26" s="17">
        <v>4.7792973454214599E-2</v>
      </c>
      <c r="Z26" s="17">
        <v>6.9945538263148296E-2</v>
      </c>
      <c r="AA26" s="17">
        <v>6.4201644174812403E-2</v>
      </c>
      <c r="AB26" s="17">
        <v>7.7938758992634999E-2</v>
      </c>
      <c r="AC26" s="17">
        <v>0.11399697883556</v>
      </c>
      <c r="AD26" s="17">
        <v>5.8672855386694603E-2</v>
      </c>
      <c r="AE26" s="17"/>
      <c r="AF26" s="17">
        <v>8.5891330297980198E-2</v>
      </c>
      <c r="AG26" s="17">
        <v>7.4058750643386004E-2</v>
      </c>
      <c r="AH26" s="17"/>
      <c r="AI26" s="17">
        <v>0.13386238525601299</v>
      </c>
      <c r="AJ26" s="17">
        <v>5.6518169770879499E-2</v>
      </c>
      <c r="AK26" s="17"/>
      <c r="AL26" s="17">
        <v>8.6267593665833905E-2</v>
      </c>
      <c r="AM26" s="17">
        <v>8.0117785971722796E-2</v>
      </c>
      <c r="AN26" s="17"/>
      <c r="AO26" s="17">
        <v>0.120614948747174</v>
      </c>
      <c r="AP26" s="17">
        <v>6.9630203385303194E-2</v>
      </c>
    </row>
    <row r="27" spans="2:42" x14ac:dyDescent="0.35">
      <c r="B27" s="18" t="s">
        <v>338</v>
      </c>
      <c r="C27" s="17">
        <v>3.0541033801865201E-2</v>
      </c>
      <c r="D27" s="17">
        <v>3.7218728460522002E-2</v>
      </c>
      <c r="E27" s="17">
        <v>2.4243006415077799E-2</v>
      </c>
      <c r="F27" s="17"/>
      <c r="G27" s="17">
        <v>2.8138135862352E-2</v>
      </c>
      <c r="H27" s="17">
        <v>2.7836301543957599E-2</v>
      </c>
      <c r="I27" s="17">
        <v>1.56921744835344E-2</v>
      </c>
      <c r="J27" s="17">
        <v>1.9940410150076301E-2</v>
      </c>
      <c r="K27" s="17">
        <v>4.0195407523478097E-2</v>
      </c>
      <c r="L27" s="17">
        <v>4.8587676229599301E-2</v>
      </c>
      <c r="M27" s="17"/>
      <c r="N27" s="17">
        <v>3.0519067924066199E-2</v>
      </c>
      <c r="O27" s="17">
        <v>1.6668065216988999E-2</v>
      </c>
      <c r="P27" s="17">
        <v>4.0188248885719403E-2</v>
      </c>
      <c r="Q27" s="17">
        <v>3.6891811496946002E-2</v>
      </c>
      <c r="R27" s="17"/>
      <c r="S27" s="17">
        <v>1.8776302797727799E-2</v>
      </c>
      <c r="T27" s="17">
        <v>2.37879188699648E-2</v>
      </c>
      <c r="U27" s="17">
        <v>4.1532332248411699E-2</v>
      </c>
      <c r="V27" s="17">
        <v>2.7640353999928601E-2</v>
      </c>
      <c r="W27" s="17">
        <v>2.1476132246842701E-2</v>
      </c>
      <c r="X27" s="17">
        <v>3.5048557805274203E-2</v>
      </c>
      <c r="Y27" s="17">
        <v>2.82833032472764E-2</v>
      </c>
      <c r="Z27" s="17">
        <v>3.1991632218162799E-2</v>
      </c>
      <c r="AA27" s="17">
        <v>4.4981248960288801E-2</v>
      </c>
      <c r="AB27" s="17">
        <v>1.9411039967112902E-2</v>
      </c>
      <c r="AC27" s="17">
        <v>4.3326810187049598E-2</v>
      </c>
      <c r="AD27" s="17">
        <v>6.5102033095699396E-2</v>
      </c>
      <c r="AE27" s="17"/>
      <c r="AF27" s="17">
        <v>2.9942374435897898E-2</v>
      </c>
      <c r="AG27" s="17">
        <v>3.1619458016810098E-2</v>
      </c>
      <c r="AH27" s="17"/>
      <c r="AI27" s="17">
        <v>3.1462689964853803E-2</v>
      </c>
      <c r="AJ27" s="17">
        <v>3.0125521731282301E-2</v>
      </c>
      <c r="AK27" s="17"/>
      <c r="AL27" s="17">
        <v>2.66630201202511E-2</v>
      </c>
      <c r="AM27" s="17">
        <v>3.0835745475259701E-2</v>
      </c>
      <c r="AN27" s="17"/>
      <c r="AO27" s="17">
        <v>2.7127481934110902E-2</v>
      </c>
      <c r="AP27" s="17">
        <v>3.14716369604204E-2</v>
      </c>
    </row>
    <row r="28" spans="2:42" x14ac:dyDescent="0.35">
      <c r="B28" s="18" t="s">
        <v>339</v>
      </c>
      <c r="C28" s="17">
        <v>2.8650181719364599E-2</v>
      </c>
      <c r="D28" s="17">
        <v>3.4738719161491398E-2</v>
      </c>
      <c r="E28" s="17">
        <v>2.2286886056536E-2</v>
      </c>
      <c r="F28" s="17"/>
      <c r="G28" s="17">
        <v>3.2987614162330002E-2</v>
      </c>
      <c r="H28" s="17">
        <v>6.4143801469101994E-2</v>
      </c>
      <c r="I28" s="17">
        <v>4.66767682122321E-2</v>
      </c>
      <c r="J28" s="17">
        <v>1.30643561932759E-2</v>
      </c>
      <c r="K28" s="17">
        <v>1.2026496421969001E-2</v>
      </c>
      <c r="L28" s="17">
        <v>5.8721225939208097E-3</v>
      </c>
      <c r="M28" s="17"/>
      <c r="N28" s="17">
        <v>4.0328167231002701E-2</v>
      </c>
      <c r="O28" s="17">
        <v>2.9343018475345099E-2</v>
      </c>
      <c r="P28" s="17">
        <v>2.7075956307403601E-2</v>
      </c>
      <c r="Q28" s="17">
        <v>1.7085651708367299E-2</v>
      </c>
      <c r="R28" s="17"/>
      <c r="S28" s="17">
        <v>5.5289789747371899E-2</v>
      </c>
      <c r="T28" s="17">
        <v>2.38849526601361E-2</v>
      </c>
      <c r="U28" s="17">
        <v>4.05222897943715E-3</v>
      </c>
      <c r="V28" s="17">
        <v>4.2779450295292398E-2</v>
      </c>
      <c r="W28" s="17">
        <v>2.6768534828562202E-2</v>
      </c>
      <c r="X28" s="17">
        <v>3.1386988962706003E-2</v>
      </c>
      <c r="Y28" s="17">
        <v>1.6673739278660098E-2</v>
      </c>
      <c r="Z28" s="17">
        <v>3.3601076520642099E-2</v>
      </c>
      <c r="AA28" s="17">
        <v>2.5759867483124501E-2</v>
      </c>
      <c r="AB28" s="17">
        <v>8.1444387085491295E-3</v>
      </c>
      <c r="AC28" s="17">
        <v>4.5386160235578198E-2</v>
      </c>
      <c r="AD28" s="17">
        <v>1.41808251854375E-2</v>
      </c>
      <c r="AE28" s="17"/>
      <c r="AF28" s="17">
        <v>3.3164457010222803E-2</v>
      </c>
      <c r="AG28" s="17">
        <v>2.2810723125024801E-2</v>
      </c>
      <c r="AH28" s="17"/>
      <c r="AI28" s="17">
        <v>3.6578979858459301E-2</v>
      </c>
      <c r="AJ28" s="17">
        <v>2.50756259747082E-2</v>
      </c>
      <c r="AK28" s="17"/>
      <c r="AL28" s="17">
        <v>4.3480276630682102E-2</v>
      </c>
      <c r="AM28" s="17">
        <v>2.7523160917804199E-2</v>
      </c>
      <c r="AN28" s="17"/>
      <c r="AO28" s="17">
        <v>2.7400126401346699E-2</v>
      </c>
      <c r="AP28" s="17">
        <v>2.8990972037597301E-2</v>
      </c>
    </row>
    <row r="29" spans="2:42" x14ac:dyDescent="0.35">
      <c r="B29" s="18" t="s">
        <v>340</v>
      </c>
      <c r="C29" s="17">
        <v>2.63819291935843E-2</v>
      </c>
      <c r="D29" s="17">
        <v>1.8797740724547301E-2</v>
      </c>
      <c r="E29" s="17">
        <v>3.3977669252542302E-2</v>
      </c>
      <c r="F29" s="17"/>
      <c r="G29" s="17">
        <v>3.9367769345385301E-2</v>
      </c>
      <c r="H29" s="17">
        <v>4.3001746539481897E-2</v>
      </c>
      <c r="I29" s="17">
        <v>2.9772733023781101E-2</v>
      </c>
      <c r="J29" s="17">
        <v>2.0904950676303099E-2</v>
      </c>
      <c r="K29" s="17">
        <v>6.8161523694825E-3</v>
      </c>
      <c r="L29" s="17">
        <v>1.8924764685998401E-2</v>
      </c>
      <c r="M29" s="17"/>
      <c r="N29" s="17">
        <v>3.6113376330581697E-2</v>
      </c>
      <c r="O29" s="17">
        <v>1.6797013746969101E-2</v>
      </c>
      <c r="P29" s="17">
        <v>3.06893077527969E-2</v>
      </c>
      <c r="Q29" s="17">
        <v>2.2388764386652001E-2</v>
      </c>
      <c r="R29" s="17"/>
      <c r="S29" s="17">
        <v>2.5736725564613799E-2</v>
      </c>
      <c r="T29" s="17">
        <v>4.1724536884130803E-2</v>
      </c>
      <c r="U29" s="17">
        <v>1.26895880644564E-2</v>
      </c>
      <c r="V29" s="17">
        <v>1.9820249596873198E-2</v>
      </c>
      <c r="W29" s="17">
        <v>2.2598977610085998E-2</v>
      </c>
      <c r="X29" s="17">
        <v>3.9511580665170701E-2</v>
      </c>
      <c r="Y29" s="17">
        <v>3.5866363412313698E-3</v>
      </c>
      <c r="Z29" s="17">
        <v>3.1315980436668403E-2</v>
      </c>
      <c r="AA29" s="17">
        <v>4.3803705547381402E-2</v>
      </c>
      <c r="AB29" s="17">
        <v>6.6073405499137297E-3</v>
      </c>
      <c r="AC29" s="17">
        <v>4.0934827944067401E-2</v>
      </c>
      <c r="AD29" s="17">
        <v>1.41808251854375E-2</v>
      </c>
      <c r="AE29" s="17"/>
      <c r="AF29" s="17">
        <v>3.0929863681175701E-2</v>
      </c>
      <c r="AG29" s="17">
        <v>2.0476957877854401E-2</v>
      </c>
      <c r="AH29" s="17"/>
      <c r="AI29" s="17">
        <v>3.58179096872124E-2</v>
      </c>
      <c r="AJ29" s="17">
        <v>2.21278874475027E-2</v>
      </c>
      <c r="AK29" s="17"/>
      <c r="AL29" s="17">
        <v>2.9864722099289E-2</v>
      </c>
      <c r="AM29" s="17">
        <v>2.61172525292926E-2</v>
      </c>
      <c r="AN29" s="17"/>
      <c r="AO29" s="17">
        <v>1.8484957394298999E-2</v>
      </c>
      <c r="AP29" s="17">
        <v>2.8534803145451499E-2</v>
      </c>
    </row>
    <row r="30" spans="2:42" x14ac:dyDescent="0.35">
      <c r="B30" s="18" t="s">
        <v>107</v>
      </c>
      <c r="C30" s="17">
        <v>2.38295174055289E-2</v>
      </c>
      <c r="D30" s="17">
        <v>2.97049188633383E-2</v>
      </c>
      <c r="E30" s="17">
        <v>1.8266111919738499E-2</v>
      </c>
      <c r="F30" s="17"/>
      <c r="G30" s="17">
        <v>1.7947805315711701E-2</v>
      </c>
      <c r="H30" s="17">
        <v>1.43891403827325E-2</v>
      </c>
      <c r="I30" s="17">
        <v>2.2684864964497099E-2</v>
      </c>
      <c r="J30" s="17">
        <v>2.32238716760714E-2</v>
      </c>
      <c r="K30" s="17">
        <v>1.80404605068719E-2</v>
      </c>
      <c r="L30" s="17">
        <v>4.0791027225766302E-2</v>
      </c>
      <c r="M30" s="17"/>
      <c r="N30" s="17">
        <v>2.3097970897445402E-2</v>
      </c>
      <c r="O30" s="17">
        <v>2.1711786140886001E-2</v>
      </c>
      <c r="P30" s="17">
        <v>2.6297033456797899E-2</v>
      </c>
      <c r="Q30" s="17">
        <v>2.4965517281425199E-2</v>
      </c>
      <c r="R30" s="17"/>
      <c r="S30" s="17">
        <v>1.12086820411557E-2</v>
      </c>
      <c r="T30" s="17">
        <v>1.33423916032962E-2</v>
      </c>
      <c r="U30" s="17">
        <v>3.3065194853377798E-2</v>
      </c>
      <c r="V30" s="17">
        <v>1.7037569970938301E-2</v>
      </c>
      <c r="W30" s="17">
        <v>2.2189477458432399E-2</v>
      </c>
      <c r="X30" s="17">
        <v>2.9659944544070799E-2</v>
      </c>
      <c r="Y30" s="17">
        <v>1.71955035263841E-2</v>
      </c>
      <c r="Z30" s="17">
        <v>4.7102854424050301E-2</v>
      </c>
      <c r="AA30" s="17">
        <v>2.6497089999301601E-2</v>
      </c>
      <c r="AB30" s="17">
        <v>3.0367735384711301E-2</v>
      </c>
      <c r="AC30" s="17">
        <v>3.2896358711203999E-2</v>
      </c>
      <c r="AD30" s="17">
        <v>5.2561134907251901E-2</v>
      </c>
      <c r="AE30" s="17"/>
      <c r="AF30" s="17">
        <v>1.9622170494806301E-2</v>
      </c>
      <c r="AG30" s="17">
        <v>2.9719319715896999E-2</v>
      </c>
      <c r="AH30" s="17"/>
      <c r="AI30" s="17">
        <v>2.2347249364107001E-2</v>
      </c>
      <c r="AJ30" s="17">
        <v>2.4497771237904802E-2</v>
      </c>
      <c r="AK30" s="17"/>
      <c r="AL30" s="17">
        <v>2.69396238490037E-2</v>
      </c>
      <c r="AM30" s="17">
        <v>2.3593163243413099E-2</v>
      </c>
      <c r="AN30" s="17"/>
      <c r="AO30" s="17">
        <v>2.0163213061788698E-2</v>
      </c>
      <c r="AP30" s="17">
        <v>2.4829025992095001E-2</v>
      </c>
    </row>
    <row r="31" spans="2:42" x14ac:dyDescent="0.35">
      <c r="B31" s="18" t="s">
        <v>99</v>
      </c>
      <c r="C31" s="17">
        <v>0.18654144487083801</v>
      </c>
      <c r="D31" s="17">
        <v>9.5463619303887803E-2</v>
      </c>
      <c r="E31" s="17">
        <v>0.27475647743172599</v>
      </c>
      <c r="F31" s="17"/>
      <c r="G31" s="17">
        <v>0.17799110346202099</v>
      </c>
      <c r="H31" s="17">
        <v>0.117064632295502</v>
      </c>
      <c r="I31" s="17">
        <v>0.14833343176939201</v>
      </c>
      <c r="J31" s="17">
        <v>0.183529202831371</v>
      </c>
      <c r="K31" s="17">
        <v>0.251494755969285</v>
      </c>
      <c r="L31" s="17">
        <v>0.239034843833178</v>
      </c>
      <c r="M31" s="17"/>
      <c r="N31" s="17">
        <v>0.13607465010212999</v>
      </c>
      <c r="O31" s="17">
        <v>0.18409715601235099</v>
      </c>
      <c r="P31" s="17">
        <v>0.18739123738892399</v>
      </c>
      <c r="Q31" s="17">
        <v>0.24265697220118801</v>
      </c>
      <c r="R31" s="17"/>
      <c r="S31" s="17">
        <v>0.117647444526167</v>
      </c>
      <c r="T31" s="17">
        <v>0.21730539602110599</v>
      </c>
      <c r="U31" s="17">
        <v>0.24478958345096299</v>
      </c>
      <c r="V31" s="17">
        <v>0.17664236672162101</v>
      </c>
      <c r="W31" s="17">
        <v>0.146891036035457</v>
      </c>
      <c r="X31" s="17">
        <v>0.18410604763334101</v>
      </c>
      <c r="Y31" s="17">
        <v>0.23141391590173399</v>
      </c>
      <c r="Z31" s="17">
        <v>0.17517036884092299</v>
      </c>
      <c r="AA31" s="17">
        <v>0.20257753423456301</v>
      </c>
      <c r="AB31" s="17">
        <v>0.220601623896927</v>
      </c>
      <c r="AC31" s="17">
        <v>0.16675136694829301</v>
      </c>
      <c r="AD31" s="17">
        <v>0.115743655059693</v>
      </c>
      <c r="AE31" s="17"/>
      <c r="AF31" s="17">
        <v>0.18508402562266099</v>
      </c>
      <c r="AG31" s="17">
        <v>0.18691257490732899</v>
      </c>
      <c r="AH31" s="17"/>
      <c r="AI31" s="17">
        <v>0.114957560656019</v>
      </c>
      <c r="AJ31" s="17">
        <v>0.21881374895223599</v>
      </c>
      <c r="AK31" s="17"/>
      <c r="AL31" s="17">
        <v>0.13906338049918501</v>
      </c>
      <c r="AM31" s="17">
        <v>0.190149565148196</v>
      </c>
      <c r="AN31" s="17"/>
      <c r="AO31" s="17">
        <v>0.16754359280023301</v>
      </c>
      <c r="AP31" s="17">
        <v>0.19172064291076699</v>
      </c>
    </row>
    <row r="32" spans="2:42" x14ac:dyDescent="0.35">
      <c r="B32" s="18" t="s">
        <v>318</v>
      </c>
      <c r="C32" s="19">
        <v>1.25678217747184E-2</v>
      </c>
      <c r="D32" s="19">
        <v>1.10075301756441E-2</v>
      </c>
      <c r="E32" s="19">
        <v>1.3571841474541199E-2</v>
      </c>
      <c r="F32" s="19"/>
      <c r="G32" s="19">
        <v>2.8373136757037901E-2</v>
      </c>
      <c r="H32" s="19">
        <v>2.2353984768584901E-2</v>
      </c>
      <c r="I32" s="19">
        <v>1.5108920434458399E-2</v>
      </c>
      <c r="J32" s="19">
        <v>7.7378350047664097E-3</v>
      </c>
      <c r="K32" s="19">
        <v>1.87499402960738E-3</v>
      </c>
      <c r="L32" s="19">
        <v>3.0225492250079999E-3</v>
      </c>
      <c r="M32" s="19"/>
      <c r="N32" s="19">
        <v>6.9147690326154298E-3</v>
      </c>
      <c r="O32" s="19">
        <v>5.2016014138916104E-3</v>
      </c>
      <c r="P32" s="19">
        <v>1.66447996972829E-2</v>
      </c>
      <c r="Q32" s="19">
        <v>2.15594163178317E-2</v>
      </c>
      <c r="R32" s="19"/>
      <c r="S32" s="19">
        <v>9.7197769472657999E-3</v>
      </c>
      <c r="T32" s="19">
        <v>1.4345667967437E-2</v>
      </c>
      <c r="U32" s="19">
        <v>4.0422479230128299E-3</v>
      </c>
      <c r="V32" s="19">
        <v>7.2504681407335797E-3</v>
      </c>
      <c r="W32" s="19">
        <v>1.8926114173257898E-2</v>
      </c>
      <c r="X32" s="19">
        <v>4.3333116083296902E-2</v>
      </c>
      <c r="Y32" s="19">
        <v>5.0041980791518696E-3</v>
      </c>
      <c r="Z32" s="19">
        <v>1.5208201282308599E-2</v>
      </c>
      <c r="AA32" s="19">
        <v>6.0421535089295103E-3</v>
      </c>
      <c r="AB32" s="19">
        <v>6.8547475012061196E-3</v>
      </c>
      <c r="AC32" s="19">
        <v>7.0958457159724497E-3</v>
      </c>
      <c r="AD32" s="19">
        <v>1.6516975699078999E-2</v>
      </c>
      <c r="AE32" s="19"/>
      <c r="AF32" s="19">
        <v>1.11593327419798E-2</v>
      </c>
      <c r="AG32" s="19">
        <v>1.3034719875143701E-2</v>
      </c>
      <c r="AH32" s="19"/>
      <c r="AI32" s="19">
        <v>7.3320453321493902E-3</v>
      </c>
      <c r="AJ32" s="19">
        <v>1.49282772223404E-2</v>
      </c>
      <c r="AK32" s="19"/>
      <c r="AL32" s="19">
        <v>1.10229502552345E-2</v>
      </c>
      <c r="AM32" s="19">
        <v>1.2685225092000501E-2</v>
      </c>
      <c r="AN32" s="19"/>
      <c r="AO32" s="19">
        <v>9.1920918028281194E-3</v>
      </c>
      <c r="AP32" s="19">
        <v>1.34881139208393E-2</v>
      </c>
    </row>
    <row r="33" spans="2:2" x14ac:dyDescent="0.35">
      <c r="B33" s="16"/>
    </row>
    <row r="34" spans="2:2" x14ac:dyDescent="0.35">
      <c r="B34" t="s">
        <v>60</v>
      </c>
    </row>
    <row r="35" spans="2:2" x14ac:dyDescent="0.35">
      <c r="B35" t="s">
        <v>61</v>
      </c>
    </row>
    <row r="37" spans="2:2" x14ac:dyDescent="0.35">
      <c r="B37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H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8" width="20.7265625" customWidth="1"/>
  </cols>
  <sheetData>
    <row r="2" spans="2:8" ht="40" customHeight="1" x14ac:dyDescent="0.35">
      <c r="D2" s="30" t="s">
        <v>257</v>
      </c>
      <c r="E2" s="26"/>
      <c r="F2" s="26"/>
      <c r="G2" s="26"/>
      <c r="H2" s="26"/>
    </row>
    <row r="6" spans="2:8" ht="50" customHeight="1" x14ac:dyDescent="0.35">
      <c r="B6" s="20" t="s">
        <v>15</v>
      </c>
      <c r="C6" s="20" t="s">
        <v>342</v>
      </c>
      <c r="D6" s="20" t="s">
        <v>343</v>
      </c>
      <c r="E6" s="20" t="s">
        <v>344</v>
      </c>
      <c r="F6" s="20" t="s">
        <v>345</v>
      </c>
      <c r="G6" s="20" t="s">
        <v>346</v>
      </c>
    </row>
    <row r="7" spans="2:8" x14ac:dyDescent="0.35">
      <c r="B7" s="18" t="s">
        <v>347</v>
      </c>
      <c r="C7" s="17">
        <v>0.18040821353988501</v>
      </c>
      <c r="D7" s="17">
        <v>9.4627018687227005E-2</v>
      </c>
      <c r="E7" s="17">
        <v>4.1132689664423301E-2</v>
      </c>
      <c r="F7" s="17">
        <v>4.7045615274172697E-2</v>
      </c>
      <c r="G7" s="17">
        <v>4.0988678290543999E-2</v>
      </c>
    </row>
    <row r="8" spans="2:8" x14ac:dyDescent="0.35">
      <c r="B8" s="18" t="s">
        <v>252</v>
      </c>
      <c r="C8" s="17">
        <v>0.22730791729981401</v>
      </c>
      <c r="D8" s="17">
        <v>0.149119330726107</v>
      </c>
      <c r="E8" s="17">
        <v>5.71024967836469E-2</v>
      </c>
      <c r="F8" s="17">
        <v>5.3987760802606199E-2</v>
      </c>
      <c r="G8" s="17">
        <v>4.74093525709555E-2</v>
      </c>
    </row>
    <row r="9" spans="2:8" x14ac:dyDescent="0.35">
      <c r="B9" s="18" t="s">
        <v>348</v>
      </c>
      <c r="C9" s="17">
        <v>0.31594919854445203</v>
      </c>
      <c r="D9" s="17">
        <v>0.291135065468202</v>
      </c>
      <c r="E9" s="17">
        <v>0.37072464313916098</v>
      </c>
      <c r="F9" s="17">
        <v>0.29631651391519298</v>
      </c>
      <c r="G9" s="17">
        <v>0.27596382536982</v>
      </c>
    </row>
    <row r="10" spans="2:8" x14ac:dyDescent="0.35">
      <c r="B10" s="18" t="s">
        <v>250</v>
      </c>
      <c r="C10" s="17">
        <v>0.21162259147845999</v>
      </c>
      <c r="D10" s="17">
        <v>0.32604503774900101</v>
      </c>
      <c r="E10" s="17">
        <v>0.41006552195642998</v>
      </c>
      <c r="F10" s="17">
        <v>0.43331027238772801</v>
      </c>
      <c r="G10" s="17">
        <v>0.45527463015983399</v>
      </c>
    </row>
    <row r="11" spans="2:8" x14ac:dyDescent="0.35">
      <c r="B11" s="18" t="s">
        <v>349</v>
      </c>
      <c r="C11" s="17">
        <v>6.4712079137389397E-2</v>
      </c>
      <c r="D11" s="17">
        <v>0.13907354736946301</v>
      </c>
      <c r="E11" s="17">
        <v>0.120974648456339</v>
      </c>
      <c r="F11" s="17">
        <v>0.1693398376203</v>
      </c>
      <c r="G11" s="17">
        <v>0.180363513608846</v>
      </c>
    </row>
    <row r="12" spans="2:8" x14ac:dyDescent="0.35">
      <c r="B12" s="23" t="s">
        <v>255</v>
      </c>
      <c r="C12" s="21">
        <v>0.40771613083969899</v>
      </c>
      <c r="D12" s="21">
        <v>0.24374634941333401</v>
      </c>
      <c r="E12" s="21">
        <v>9.8235186448070194E-2</v>
      </c>
      <c r="F12" s="21">
        <v>0.10103337607677899</v>
      </c>
      <c r="G12" s="21">
        <v>8.8398030861499596E-2</v>
      </c>
    </row>
    <row r="13" spans="2:8" x14ac:dyDescent="0.35">
      <c r="B13" s="23" t="s">
        <v>254</v>
      </c>
      <c r="C13" s="21">
        <v>0.27633467061584899</v>
      </c>
      <c r="D13" s="21">
        <v>0.46511858511846399</v>
      </c>
      <c r="E13" s="21">
        <v>0.53104017041276896</v>
      </c>
      <c r="F13" s="21">
        <v>0.60265011000802804</v>
      </c>
      <c r="G13" s="21">
        <v>0.63563814376868</v>
      </c>
    </row>
    <row r="14" spans="2:8" x14ac:dyDescent="0.35">
      <c r="B14" s="23" t="s">
        <v>256</v>
      </c>
      <c r="C14" s="22">
        <v>-0.13138146022385</v>
      </c>
      <c r="D14" s="22">
        <v>0.22137223570513001</v>
      </c>
      <c r="E14" s="22">
        <v>0.43280498396469902</v>
      </c>
      <c r="F14" s="22">
        <v>0.50161673393124995</v>
      </c>
      <c r="G14" s="22">
        <v>0.547240112907181</v>
      </c>
    </row>
    <row r="15" spans="2:8" x14ac:dyDescent="0.35">
      <c r="B15" s="16"/>
      <c r="C15" s="16"/>
      <c r="D15" s="16"/>
      <c r="E15" s="16"/>
      <c r="F15" s="16"/>
      <c r="G15" s="16"/>
    </row>
    <row r="16" spans="2:8" x14ac:dyDescent="0.35">
      <c r="B16" t="s">
        <v>60</v>
      </c>
    </row>
    <row r="17" spans="2:2" x14ac:dyDescent="0.35">
      <c r="B17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9.4627018687227005E-2</v>
      </c>
      <c r="D9" s="17">
        <v>0.117060302757739</v>
      </c>
      <c r="E9" s="17">
        <v>7.2798366381707905E-2</v>
      </c>
      <c r="F9" s="17"/>
      <c r="G9" s="17">
        <v>9.6833312037965802E-2</v>
      </c>
      <c r="H9" s="17">
        <v>8.1278387972161706E-2</v>
      </c>
      <c r="I9" s="17">
        <v>8.1019763847966303E-2</v>
      </c>
      <c r="J9" s="17">
        <v>0.118068601092084</v>
      </c>
      <c r="K9" s="17">
        <v>0.104465816030211</v>
      </c>
      <c r="L9" s="17">
        <v>8.94947881260372E-2</v>
      </c>
      <c r="M9" s="17"/>
      <c r="N9" s="17">
        <v>9.5679832151597199E-2</v>
      </c>
      <c r="O9" s="17">
        <v>8.6933884646817103E-2</v>
      </c>
      <c r="P9" s="17">
        <v>9.9233203717558796E-2</v>
      </c>
      <c r="Q9" s="17">
        <v>9.8688832791483799E-2</v>
      </c>
      <c r="R9" s="17"/>
      <c r="S9" s="17">
        <v>8.9453788159904096E-2</v>
      </c>
      <c r="T9" s="17">
        <v>7.69021789301568E-2</v>
      </c>
      <c r="U9" s="17">
        <v>9.7018705865038496E-2</v>
      </c>
      <c r="V9" s="17">
        <v>6.4768815800334195E-2</v>
      </c>
      <c r="W9" s="17">
        <v>0.103017610146472</v>
      </c>
      <c r="X9" s="17">
        <v>0.12862069681986699</v>
      </c>
      <c r="Y9" s="17">
        <v>0.10913638508536801</v>
      </c>
      <c r="Z9" s="17">
        <v>7.9823171494244297E-2</v>
      </c>
      <c r="AA9" s="17">
        <v>8.4943607182898395E-2</v>
      </c>
      <c r="AB9" s="17">
        <v>0.100738319115536</v>
      </c>
      <c r="AC9" s="17">
        <v>0.109661361204469</v>
      </c>
      <c r="AD9" s="17">
        <v>0.130339026412608</v>
      </c>
      <c r="AE9" s="17"/>
      <c r="AF9" s="17">
        <v>9.7746463065171096E-2</v>
      </c>
      <c r="AG9" s="17">
        <v>9.1254333803015605E-2</v>
      </c>
      <c r="AH9" s="17"/>
      <c r="AI9" s="17">
        <v>8.8020666972017006E-2</v>
      </c>
      <c r="AJ9" s="17">
        <v>9.7605373295397105E-2</v>
      </c>
      <c r="AK9" s="17"/>
      <c r="AL9" s="17">
        <v>0.101557676474019</v>
      </c>
      <c r="AM9" s="17">
        <v>9.4100319732100896E-2</v>
      </c>
      <c r="AN9" s="17"/>
      <c r="AO9" s="17">
        <v>9.8631644934996598E-2</v>
      </c>
      <c r="AP9" s="17">
        <v>9.3535276718923699E-2</v>
      </c>
    </row>
    <row r="10" spans="2:42" x14ac:dyDescent="0.35">
      <c r="B10" s="18" t="s">
        <v>252</v>
      </c>
      <c r="C10" s="17">
        <v>0.149119330726107</v>
      </c>
      <c r="D10" s="17">
        <v>0.18997211770384101</v>
      </c>
      <c r="E10" s="17">
        <v>0.109741531401614</v>
      </c>
      <c r="F10" s="17"/>
      <c r="G10" s="17">
        <v>0.141378518758394</v>
      </c>
      <c r="H10" s="17">
        <v>0.14288197190354399</v>
      </c>
      <c r="I10" s="17">
        <v>0.157325101474521</v>
      </c>
      <c r="J10" s="17">
        <v>0.14087886884083201</v>
      </c>
      <c r="K10" s="17">
        <v>0.18062621689799899</v>
      </c>
      <c r="L10" s="17">
        <v>0.13826895225201299</v>
      </c>
      <c r="M10" s="17"/>
      <c r="N10" s="17">
        <v>0.16069908033309799</v>
      </c>
      <c r="O10" s="17">
        <v>0.16268642311571399</v>
      </c>
      <c r="P10" s="17">
        <v>0.13640381600885301</v>
      </c>
      <c r="Q10" s="17">
        <v>0.135699425216084</v>
      </c>
      <c r="R10" s="17"/>
      <c r="S10" s="17">
        <v>0.183282760775589</v>
      </c>
      <c r="T10" s="17">
        <v>0.113983460031509</v>
      </c>
      <c r="U10" s="17">
        <v>0.13146719832478501</v>
      </c>
      <c r="V10" s="17">
        <v>0.140883147294734</v>
      </c>
      <c r="W10" s="17">
        <v>0.12523584656643799</v>
      </c>
      <c r="X10" s="17">
        <v>0.141625983536216</v>
      </c>
      <c r="Y10" s="17">
        <v>0.163817482077559</v>
      </c>
      <c r="Z10" s="17">
        <v>0.23171709360284801</v>
      </c>
      <c r="AA10" s="17">
        <v>0.13431426272059099</v>
      </c>
      <c r="AB10" s="17">
        <v>0.14134364471165201</v>
      </c>
      <c r="AC10" s="17">
        <v>0.16609207533463899</v>
      </c>
      <c r="AD10" s="17">
        <v>0.1926635727405</v>
      </c>
      <c r="AE10" s="17"/>
      <c r="AF10" s="17">
        <v>0.15571184452723999</v>
      </c>
      <c r="AG10" s="17">
        <v>0.139653423661282</v>
      </c>
      <c r="AH10" s="17"/>
      <c r="AI10" s="17">
        <v>0.181062160703412</v>
      </c>
      <c r="AJ10" s="17">
        <v>0.134718481518841</v>
      </c>
      <c r="AK10" s="17"/>
      <c r="AL10" s="17">
        <v>0.17294288376121</v>
      </c>
      <c r="AM10" s="17">
        <v>0.147308847381382</v>
      </c>
      <c r="AN10" s="17"/>
      <c r="AO10" s="17">
        <v>0.152805235107774</v>
      </c>
      <c r="AP10" s="17">
        <v>0.148114478773479</v>
      </c>
    </row>
    <row r="11" spans="2:42" x14ac:dyDescent="0.35">
      <c r="B11" s="18" t="s">
        <v>348</v>
      </c>
      <c r="C11" s="17">
        <v>0.291135065468202</v>
      </c>
      <c r="D11" s="17">
        <v>0.29493448650091297</v>
      </c>
      <c r="E11" s="17">
        <v>0.28823271436764297</v>
      </c>
      <c r="F11" s="17"/>
      <c r="G11" s="17">
        <v>0.295176005077181</v>
      </c>
      <c r="H11" s="17">
        <v>0.27522854628229398</v>
      </c>
      <c r="I11" s="17">
        <v>0.27438137736280799</v>
      </c>
      <c r="J11" s="17">
        <v>0.30312375511843598</v>
      </c>
      <c r="K11" s="17">
        <v>0.27528643467789798</v>
      </c>
      <c r="L11" s="17">
        <v>0.31597126296033901</v>
      </c>
      <c r="M11" s="17"/>
      <c r="N11" s="17">
        <v>0.27644478843863202</v>
      </c>
      <c r="O11" s="17">
        <v>0.278160032203494</v>
      </c>
      <c r="P11" s="17">
        <v>0.30140294880030599</v>
      </c>
      <c r="Q11" s="17">
        <v>0.30579749841426002</v>
      </c>
      <c r="R11" s="17"/>
      <c r="S11" s="17">
        <v>0.308937353557315</v>
      </c>
      <c r="T11" s="17">
        <v>0.28800451391875298</v>
      </c>
      <c r="U11" s="17">
        <v>0.28160820731625402</v>
      </c>
      <c r="V11" s="17">
        <v>0.272985942944102</v>
      </c>
      <c r="W11" s="17">
        <v>0.250239054525287</v>
      </c>
      <c r="X11" s="17">
        <v>0.30371257623355402</v>
      </c>
      <c r="Y11" s="17">
        <v>0.27341937126932497</v>
      </c>
      <c r="Z11" s="17">
        <v>0.22916531915403299</v>
      </c>
      <c r="AA11" s="17">
        <v>0.31633075817273598</v>
      </c>
      <c r="AB11" s="17">
        <v>0.32556872540763898</v>
      </c>
      <c r="AC11" s="17">
        <v>0.26707087612307701</v>
      </c>
      <c r="AD11" s="17">
        <v>0.33344039646121598</v>
      </c>
      <c r="AE11" s="17"/>
      <c r="AF11" s="17">
        <v>0.27168458540219897</v>
      </c>
      <c r="AG11" s="17">
        <v>0.31606910808542199</v>
      </c>
      <c r="AH11" s="17"/>
      <c r="AI11" s="17">
        <v>0.273471925277112</v>
      </c>
      <c r="AJ11" s="17">
        <v>0.299098173890324</v>
      </c>
      <c r="AK11" s="17"/>
      <c r="AL11" s="17">
        <v>0.30501310418755201</v>
      </c>
      <c r="AM11" s="17">
        <v>0.29008039667376101</v>
      </c>
      <c r="AN11" s="17"/>
      <c r="AO11" s="17">
        <v>0.29974047959150601</v>
      </c>
      <c r="AP11" s="17">
        <v>0.28878905583539999</v>
      </c>
    </row>
    <row r="12" spans="2:42" x14ac:dyDescent="0.35">
      <c r="B12" s="18" t="s">
        <v>250</v>
      </c>
      <c r="C12" s="17">
        <v>0.32604503774900101</v>
      </c>
      <c r="D12" s="17">
        <v>0.288280503072123</v>
      </c>
      <c r="E12" s="17">
        <v>0.362781556106265</v>
      </c>
      <c r="F12" s="17"/>
      <c r="G12" s="17">
        <v>0.31316567772547299</v>
      </c>
      <c r="H12" s="17">
        <v>0.34279449373041099</v>
      </c>
      <c r="I12" s="17">
        <v>0.34026985764597201</v>
      </c>
      <c r="J12" s="17">
        <v>0.314123386981289</v>
      </c>
      <c r="K12" s="17">
        <v>0.30765315168688001</v>
      </c>
      <c r="L12" s="17">
        <v>0.33141493334698702</v>
      </c>
      <c r="M12" s="17"/>
      <c r="N12" s="17">
        <v>0.33960171202053802</v>
      </c>
      <c r="O12" s="17">
        <v>0.33258140342806902</v>
      </c>
      <c r="P12" s="17">
        <v>0.31238985173418099</v>
      </c>
      <c r="Q12" s="17">
        <v>0.317171086250923</v>
      </c>
      <c r="R12" s="17"/>
      <c r="S12" s="17">
        <v>0.279696483130983</v>
      </c>
      <c r="T12" s="17">
        <v>0.35882650504595498</v>
      </c>
      <c r="U12" s="17">
        <v>0.35846903282747899</v>
      </c>
      <c r="V12" s="17">
        <v>0.36904652311716402</v>
      </c>
      <c r="W12" s="17">
        <v>0.35418063436185399</v>
      </c>
      <c r="X12" s="17">
        <v>0.27473520387418299</v>
      </c>
      <c r="Y12" s="17">
        <v>0.32245174567828999</v>
      </c>
      <c r="Z12" s="17">
        <v>0.32528614529411198</v>
      </c>
      <c r="AA12" s="17">
        <v>0.315496163505532</v>
      </c>
      <c r="AB12" s="17">
        <v>0.34491683388086403</v>
      </c>
      <c r="AC12" s="17">
        <v>0.31343797879922602</v>
      </c>
      <c r="AD12" s="17">
        <v>0.28629670991016498</v>
      </c>
      <c r="AE12" s="17"/>
      <c r="AF12" s="17">
        <v>0.33593257782215502</v>
      </c>
      <c r="AG12" s="17">
        <v>0.31251719295556402</v>
      </c>
      <c r="AH12" s="17"/>
      <c r="AI12" s="17">
        <v>0.31736687726414198</v>
      </c>
      <c r="AJ12" s="17">
        <v>0.32995743000190098</v>
      </c>
      <c r="AK12" s="17"/>
      <c r="AL12" s="17">
        <v>0.26664306655180298</v>
      </c>
      <c r="AM12" s="17">
        <v>0.33055932154780798</v>
      </c>
      <c r="AN12" s="17"/>
      <c r="AO12" s="17">
        <v>0.31674081420435002</v>
      </c>
      <c r="AP12" s="17">
        <v>0.328581556938982</v>
      </c>
    </row>
    <row r="13" spans="2:42" x14ac:dyDescent="0.35">
      <c r="B13" s="18" t="s">
        <v>349</v>
      </c>
      <c r="C13" s="17">
        <v>0.13907354736946301</v>
      </c>
      <c r="D13" s="17">
        <v>0.10975258996538401</v>
      </c>
      <c r="E13" s="17">
        <v>0.166445831742769</v>
      </c>
      <c r="F13" s="17"/>
      <c r="G13" s="17">
        <v>0.15344648640098599</v>
      </c>
      <c r="H13" s="17">
        <v>0.15781660011158899</v>
      </c>
      <c r="I13" s="17">
        <v>0.14700389966873301</v>
      </c>
      <c r="J13" s="17">
        <v>0.123805387967359</v>
      </c>
      <c r="K13" s="17">
        <v>0.131968380707012</v>
      </c>
      <c r="L13" s="17">
        <v>0.124850063314625</v>
      </c>
      <c r="M13" s="17"/>
      <c r="N13" s="17">
        <v>0.127574587056135</v>
      </c>
      <c r="O13" s="17">
        <v>0.13963825660590701</v>
      </c>
      <c r="P13" s="17">
        <v>0.150570179739101</v>
      </c>
      <c r="Q13" s="17">
        <v>0.14264315732725</v>
      </c>
      <c r="R13" s="17"/>
      <c r="S13" s="17">
        <v>0.13862961437620899</v>
      </c>
      <c r="T13" s="17">
        <v>0.16228334207362599</v>
      </c>
      <c r="U13" s="17">
        <v>0.131436855666443</v>
      </c>
      <c r="V13" s="17">
        <v>0.15231557084366501</v>
      </c>
      <c r="W13" s="17">
        <v>0.16732685439994899</v>
      </c>
      <c r="X13" s="17">
        <v>0.15130553953618001</v>
      </c>
      <c r="Y13" s="17">
        <v>0.13117501588945801</v>
      </c>
      <c r="Z13" s="17">
        <v>0.13400827045476199</v>
      </c>
      <c r="AA13" s="17">
        <v>0.14891520841824299</v>
      </c>
      <c r="AB13" s="17">
        <v>8.7432476884309204E-2</v>
      </c>
      <c r="AC13" s="17">
        <v>0.143737708538589</v>
      </c>
      <c r="AD13" s="17">
        <v>5.7260294475511002E-2</v>
      </c>
      <c r="AE13" s="17"/>
      <c r="AF13" s="17">
        <v>0.138924529183235</v>
      </c>
      <c r="AG13" s="17">
        <v>0.14050594149471601</v>
      </c>
      <c r="AH13" s="17"/>
      <c r="AI13" s="17">
        <v>0.140078369783317</v>
      </c>
      <c r="AJ13" s="17">
        <v>0.13862054129353699</v>
      </c>
      <c r="AK13" s="17"/>
      <c r="AL13" s="17">
        <v>0.15384326902541601</v>
      </c>
      <c r="AM13" s="17">
        <v>0.137951114664949</v>
      </c>
      <c r="AN13" s="17"/>
      <c r="AO13" s="17">
        <v>0.13208182616137401</v>
      </c>
      <c r="AP13" s="17">
        <v>0.14097963173321601</v>
      </c>
    </row>
    <row r="14" spans="2:42" x14ac:dyDescent="0.35">
      <c r="B14" s="18" t="s">
        <v>255</v>
      </c>
      <c r="C14" s="21">
        <v>0.24374634941333401</v>
      </c>
      <c r="D14" s="21">
        <v>0.30703242046158002</v>
      </c>
      <c r="E14" s="21">
        <v>0.182539897783322</v>
      </c>
      <c r="F14" s="21"/>
      <c r="G14" s="21">
        <v>0.23821183079635999</v>
      </c>
      <c r="H14" s="21">
        <v>0.22416035987570601</v>
      </c>
      <c r="I14" s="21">
        <v>0.238344865322487</v>
      </c>
      <c r="J14" s="21">
        <v>0.25894746993291601</v>
      </c>
      <c r="K14" s="21">
        <v>0.28509203292821</v>
      </c>
      <c r="L14" s="21">
        <v>0.22776374037805</v>
      </c>
      <c r="M14" s="21"/>
      <c r="N14" s="21">
        <v>0.25637891248469602</v>
      </c>
      <c r="O14" s="21">
        <v>0.249620307762531</v>
      </c>
      <c r="P14" s="21">
        <v>0.23563701972641199</v>
      </c>
      <c r="Q14" s="21">
        <v>0.23438825800756699</v>
      </c>
      <c r="R14" s="21"/>
      <c r="S14" s="21">
        <v>0.27273654893549298</v>
      </c>
      <c r="T14" s="21">
        <v>0.19088563896166599</v>
      </c>
      <c r="U14" s="21">
        <v>0.22848590418982301</v>
      </c>
      <c r="V14" s="21">
        <v>0.205651963095068</v>
      </c>
      <c r="W14" s="21">
        <v>0.228253456712911</v>
      </c>
      <c r="X14" s="21">
        <v>0.27024668035608301</v>
      </c>
      <c r="Y14" s="21">
        <v>0.27295386716292602</v>
      </c>
      <c r="Z14" s="21">
        <v>0.31154026509709298</v>
      </c>
      <c r="AA14" s="21">
        <v>0.219257869903489</v>
      </c>
      <c r="AB14" s="21">
        <v>0.242081963827187</v>
      </c>
      <c r="AC14" s="21">
        <v>0.275753436539108</v>
      </c>
      <c r="AD14" s="21">
        <v>0.32300259915310803</v>
      </c>
      <c r="AE14" s="21"/>
      <c r="AF14" s="21">
        <v>0.253458307592411</v>
      </c>
      <c r="AG14" s="21">
        <v>0.23090775746429701</v>
      </c>
      <c r="AH14" s="21"/>
      <c r="AI14" s="21">
        <v>0.26908282767542901</v>
      </c>
      <c r="AJ14" s="21">
        <v>0.23232385481423801</v>
      </c>
      <c r="AK14" s="21"/>
      <c r="AL14" s="21">
        <v>0.27450056023522901</v>
      </c>
      <c r="AM14" s="21">
        <v>0.24140916711348301</v>
      </c>
      <c r="AN14" s="21"/>
      <c r="AO14" s="21">
        <v>0.25143688004276998</v>
      </c>
      <c r="AP14" s="21">
        <v>0.241649755492402</v>
      </c>
    </row>
    <row r="15" spans="2:42" x14ac:dyDescent="0.35">
      <c r="B15" s="18" t="s">
        <v>254</v>
      </c>
      <c r="C15" s="21">
        <v>0.46511858511846399</v>
      </c>
      <c r="D15" s="21">
        <v>0.398033093037507</v>
      </c>
      <c r="E15" s="21">
        <v>0.529227387849034</v>
      </c>
      <c r="F15" s="21"/>
      <c r="G15" s="21">
        <v>0.46661216412645901</v>
      </c>
      <c r="H15" s="21">
        <v>0.50061109384199998</v>
      </c>
      <c r="I15" s="21">
        <v>0.48727375731470501</v>
      </c>
      <c r="J15" s="21">
        <v>0.43792877494864801</v>
      </c>
      <c r="K15" s="21">
        <v>0.43962153239389201</v>
      </c>
      <c r="L15" s="21">
        <v>0.45626499666161202</v>
      </c>
      <c r="M15" s="21"/>
      <c r="N15" s="21">
        <v>0.46717629907667302</v>
      </c>
      <c r="O15" s="21">
        <v>0.47221966003397498</v>
      </c>
      <c r="P15" s="21">
        <v>0.46296003147328202</v>
      </c>
      <c r="Q15" s="21">
        <v>0.45981424357817302</v>
      </c>
      <c r="R15" s="21"/>
      <c r="S15" s="21">
        <v>0.41832609750719202</v>
      </c>
      <c r="T15" s="21">
        <v>0.52110984711958097</v>
      </c>
      <c r="U15" s="21">
        <v>0.48990588849392203</v>
      </c>
      <c r="V15" s="21">
        <v>0.52136209396083</v>
      </c>
      <c r="W15" s="21">
        <v>0.52150748876180297</v>
      </c>
      <c r="X15" s="21">
        <v>0.42604074341036302</v>
      </c>
      <c r="Y15" s="21">
        <v>0.453626761567749</v>
      </c>
      <c r="Z15" s="21">
        <v>0.45929441574887397</v>
      </c>
      <c r="AA15" s="21">
        <v>0.46441137192377502</v>
      </c>
      <c r="AB15" s="21">
        <v>0.43234931076517402</v>
      </c>
      <c r="AC15" s="21">
        <v>0.457175687337815</v>
      </c>
      <c r="AD15" s="21">
        <v>0.34355700438567599</v>
      </c>
      <c r="AE15" s="21"/>
      <c r="AF15" s="21">
        <v>0.47485710700539002</v>
      </c>
      <c r="AG15" s="21">
        <v>0.45302313445027997</v>
      </c>
      <c r="AH15" s="21"/>
      <c r="AI15" s="21">
        <v>0.45744524704745898</v>
      </c>
      <c r="AJ15" s="21">
        <v>0.46857797129543799</v>
      </c>
      <c r="AK15" s="21"/>
      <c r="AL15" s="21">
        <v>0.42048633557721898</v>
      </c>
      <c r="AM15" s="21">
        <v>0.46851043621275601</v>
      </c>
      <c r="AN15" s="21"/>
      <c r="AO15" s="21">
        <v>0.448822640365724</v>
      </c>
      <c r="AP15" s="21">
        <v>0.46956118867219798</v>
      </c>
    </row>
    <row r="16" spans="2:42" x14ac:dyDescent="0.35">
      <c r="B16" s="18" t="s">
        <v>256</v>
      </c>
      <c r="C16" s="22">
        <v>0.22137223570513001</v>
      </c>
      <c r="D16" s="22">
        <v>9.1000672575927102E-2</v>
      </c>
      <c r="E16" s="22">
        <v>0.34668749006571198</v>
      </c>
      <c r="F16" s="22"/>
      <c r="G16" s="22">
        <v>0.22840033333009799</v>
      </c>
      <c r="H16" s="22">
        <v>0.27645073396629399</v>
      </c>
      <c r="I16" s="22">
        <v>0.24892889199221799</v>
      </c>
      <c r="J16" s="22">
        <v>0.17898130501573101</v>
      </c>
      <c r="K16" s="22">
        <v>0.15452949946568201</v>
      </c>
      <c r="L16" s="22">
        <v>0.22850125628356199</v>
      </c>
      <c r="M16" s="22"/>
      <c r="N16" s="22">
        <v>0.210797386591977</v>
      </c>
      <c r="O16" s="22">
        <v>0.22259935227144501</v>
      </c>
      <c r="P16" s="22">
        <v>0.227323011746871</v>
      </c>
      <c r="Q16" s="22">
        <v>0.225425985570605</v>
      </c>
      <c r="R16" s="22"/>
      <c r="S16" s="22">
        <v>0.14558954857169801</v>
      </c>
      <c r="T16" s="22">
        <v>0.33022420815791498</v>
      </c>
      <c r="U16" s="22">
        <v>0.26141998430409902</v>
      </c>
      <c r="V16" s="22">
        <v>0.315710130865761</v>
      </c>
      <c r="W16" s="22">
        <v>0.293254032048892</v>
      </c>
      <c r="X16" s="22">
        <v>0.15579406305428001</v>
      </c>
      <c r="Y16" s="22">
        <v>0.18067289440482201</v>
      </c>
      <c r="Z16" s="22">
        <v>0.14775415065178199</v>
      </c>
      <c r="AA16" s="22">
        <v>0.24515350202028599</v>
      </c>
      <c r="AB16" s="22">
        <v>0.190267346937986</v>
      </c>
      <c r="AC16" s="22">
        <v>0.181422250798708</v>
      </c>
      <c r="AD16" s="22">
        <v>2.0554405232568601E-2</v>
      </c>
      <c r="AE16" s="22"/>
      <c r="AF16" s="22">
        <v>0.22139879941297899</v>
      </c>
      <c r="AG16" s="22">
        <v>0.22211537698598299</v>
      </c>
      <c r="AH16" s="22"/>
      <c r="AI16" s="22">
        <v>0.18836241937203099</v>
      </c>
      <c r="AJ16" s="22">
        <v>0.23625411648120001</v>
      </c>
      <c r="AK16" s="22"/>
      <c r="AL16" s="22">
        <v>0.14598577534199</v>
      </c>
      <c r="AM16" s="22">
        <v>0.227101269099274</v>
      </c>
      <c r="AN16" s="22"/>
      <c r="AO16" s="22">
        <v>0.19738576032295399</v>
      </c>
      <c r="AP16" s="22">
        <v>0.22791143317979601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4.7045615274172697E-2</v>
      </c>
      <c r="D9" s="17">
        <v>5.3849970891040502E-2</v>
      </c>
      <c r="E9" s="17">
        <v>4.0743589050210201E-2</v>
      </c>
      <c r="F9" s="17"/>
      <c r="G9" s="17">
        <v>7.1971922295118299E-2</v>
      </c>
      <c r="H9" s="17">
        <v>4.9798515694042103E-2</v>
      </c>
      <c r="I9" s="17">
        <v>5.1454086581348903E-2</v>
      </c>
      <c r="J9" s="17">
        <v>4.0997623698111697E-2</v>
      </c>
      <c r="K9" s="17">
        <v>4.3384800206673103E-2</v>
      </c>
      <c r="L9" s="17">
        <v>3.1896800336977102E-2</v>
      </c>
      <c r="M9" s="17"/>
      <c r="N9" s="17">
        <v>4.6585614941707702E-2</v>
      </c>
      <c r="O9" s="17">
        <v>4.1502076968230397E-2</v>
      </c>
      <c r="P9" s="17">
        <v>5.1536216245811298E-2</v>
      </c>
      <c r="Q9" s="17">
        <v>4.9975850102287299E-2</v>
      </c>
      <c r="R9" s="17"/>
      <c r="S9" s="17">
        <v>6.1816624492054599E-2</v>
      </c>
      <c r="T9" s="17">
        <v>4.39419383651522E-2</v>
      </c>
      <c r="U9" s="17">
        <v>3.1500646687022703E-2</v>
      </c>
      <c r="V9" s="17">
        <v>4.4187379140939897E-2</v>
      </c>
      <c r="W9" s="17">
        <v>4.4641646184184702E-2</v>
      </c>
      <c r="X9" s="17">
        <v>4.0631899867290398E-2</v>
      </c>
      <c r="Y9" s="17">
        <v>4.9618225619794697E-2</v>
      </c>
      <c r="Z9" s="17">
        <v>3.28101546677829E-2</v>
      </c>
      <c r="AA9" s="17">
        <v>5.0318333121091401E-2</v>
      </c>
      <c r="AB9" s="17">
        <v>5.1021701118251099E-2</v>
      </c>
      <c r="AC9" s="17">
        <v>6.6926215112810702E-2</v>
      </c>
      <c r="AD9" s="17">
        <v>2.1562874829495499E-2</v>
      </c>
      <c r="AE9" s="17"/>
      <c r="AF9" s="17">
        <v>5.0347235388138602E-2</v>
      </c>
      <c r="AG9" s="17">
        <v>4.3005788332751101E-2</v>
      </c>
      <c r="AH9" s="17"/>
      <c r="AI9" s="17">
        <v>5.3342647811916402E-2</v>
      </c>
      <c r="AJ9" s="17">
        <v>4.4206711642474299E-2</v>
      </c>
      <c r="AK9" s="17"/>
      <c r="AL9" s="17">
        <v>5.82005044807982E-2</v>
      </c>
      <c r="AM9" s="17">
        <v>4.6197893647969702E-2</v>
      </c>
      <c r="AN9" s="17"/>
      <c r="AO9" s="17">
        <v>4.3012072174236998E-2</v>
      </c>
      <c r="AP9" s="17">
        <v>4.8145240560205901E-2</v>
      </c>
    </row>
    <row r="10" spans="2:42" x14ac:dyDescent="0.35">
      <c r="B10" s="18" t="s">
        <v>252</v>
      </c>
      <c r="C10" s="17">
        <v>5.3987760802606199E-2</v>
      </c>
      <c r="D10" s="17">
        <v>6.0093125796511201E-2</v>
      </c>
      <c r="E10" s="17">
        <v>4.7667849665489197E-2</v>
      </c>
      <c r="F10" s="17"/>
      <c r="G10" s="17">
        <v>6.5299110024670606E-2</v>
      </c>
      <c r="H10" s="17">
        <v>8.2215966419153505E-2</v>
      </c>
      <c r="I10" s="17">
        <v>5.3982240590510898E-2</v>
      </c>
      <c r="J10" s="17">
        <v>5.7822741022865103E-2</v>
      </c>
      <c r="K10" s="17">
        <v>3.7812313213662303E-2</v>
      </c>
      <c r="L10" s="17">
        <v>3.10864244099112E-2</v>
      </c>
      <c r="M10" s="17"/>
      <c r="N10" s="17">
        <v>5.9500902670420498E-2</v>
      </c>
      <c r="O10" s="17">
        <v>5.3377333056190697E-2</v>
      </c>
      <c r="P10" s="17">
        <v>4.2997781818631203E-2</v>
      </c>
      <c r="Q10" s="17">
        <v>5.90586168545763E-2</v>
      </c>
      <c r="R10" s="17"/>
      <c r="S10" s="17">
        <v>4.2511725787850702E-2</v>
      </c>
      <c r="T10" s="17">
        <v>5.4025505988933298E-2</v>
      </c>
      <c r="U10" s="17">
        <v>3.8106139700413502E-2</v>
      </c>
      <c r="V10" s="17">
        <v>5.7236265561637301E-2</v>
      </c>
      <c r="W10" s="17">
        <v>4.7081355019834202E-2</v>
      </c>
      <c r="X10" s="17">
        <v>6.5575601623767202E-2</v>
      </c>
      <c r="Y10" s="17">
        <v>5.5374156476753998E-2</v>
      </c>
      <c r="Z10" s="17">
        <v>7.0391241316125105E-2</v>
      </c>
      <c r="AA10" s="17">
        <v>4.8917970194713001E-2</v>
      </c>
      <c r="AB10" s="17">
        <v>6.9903803257671093E-2</v>
      </c>
      <c r="AC10" s="17">
        <v>3.83984378788595E-2</v>
      </c>
      <c r="AD10" s="17">
        <v>9.2668958260174794E-2</v>
      </c>
      <c r="AE10" s="17"/>
      <c r="AF10" s="17">
        <v>4.9159042975901603E-2</v>
      </c>
      <c r="AG10" s="17">
        <v>6.09832531071322E-2</v>
      </c>
      <c r="AH10" s="17"/>
      <c r="AI10" s="17">
        <v>5.1343166400240399E-2</v>
      </c>
      <c r="AJ10" s="17">
        <v>5.5180028526846898E-2</v>
      </c>
      <c r="AK10" s="17"/>
      <c r="AL10" s="17">
        <v>5.0284821876661702E-2</v>
      </c>
      <c r="AM10" s="17">
        <v>5.42691675785845E-2</v>
      </c>
      <c r="AN10" s="17"/>
      <c r="AO10" s="17">
        <v>5.60698474860713E-2</v>
      </c>
      <c r="AP10" s="17">
        <v>5.34201419354896E-2</v>
      </c>
    </row>
    <row r="11" spans="2:42" x14ac:dyDescent="0.35">
      <c r="B11" s="18" t="s">
        <v>348</v>
      </c>
      <c r="C11" s="17">
        <v>0.29631651391519298</v>
      </c>
      <c r="D11" s="17">
        <v>0.298403479614675</v>
      </c>
      <c r="E11" s="17">
        <v>0.292682457924964</v>
      </c>
      <c r="F11" s="17"/>
      <c r="G11" s="17">
        <v>0.32971884137396001</v>
      </c>
      <c r="H11" s="17">
        <v>0.29049026973896203</v>
      </c>
      <c r="I11" s="17">
        <v>0.27479035694774201</v>
      </c>
      <c r="J11" s="17">
        <v>0.28134337438669299</v>
      </c>
      <c r="K11" s="17">
        <v>0.32992441565811398</v>
      </c>
      <c r="L11" s="17">
        <v>0.28587381973454901</v>
      </c>
      <c r="M11" s="17"/>
      <c r="N11" s="17">
        <v>0.25302378768019301</v>
      </c>
      <c r="O11" s="17">
        <v>0.28689984173035399</v>
      </c>
      <c r="P11" s="17">
        <v>0.308539817771186</v>
      </c>
      <c r="Q11" s="17">
        <v>0.33913671293423803</v>
      </c>
      <c r="R11" s="17"/>
      <c r="S11" s="17">
        <v>0.34756787962336</v>
      </c>
      <c r="T11" s="17">
        <v>0.28356037993524702</v>
      </c>
      <c r="U11" s="17">
        <v>0.28345797673143303</v>
      </c>
      <c r="V11" s="17">
        <v>0.23620015968324901</v>
      </c>
      <c r="W11" s="17">
        <v>0.29368618256724799</v>
      </c>
      <c r="X11" s="17">
        <v>0.28581168790906297</v>
      </c>
      <c r="Y11" s="17">
        <v>0.34752617856169099</v>
      </c>
      <c r="Z11" s="17">
        <v>0.28327457067030198</v>
      </c>
      <c r="AA11" s="17">
        <v>0.28024211565983698</v>
      </c>
      <c r="AB11" s="17">
        <v>0.30814919033424099</v>
      </c>
      <c r="AC11" s="17">
        <v>0.25639699459902499</v>
      </c>
      <c r="AD11" s="17">
        <v>0.33551059935629601</v>
      </c>
      <c r="AE11" s="17"/>
      <c r="AF11" s="17">
        <v>0.26199566810279601</v>
      </c>
      <c r="AG11" s="17">
        <v>0.33800983488747799</v>
      </c>
      <c r="AH11" s="17"/>
      <c r="AI11" s="17">
        <v>0.23130237901465101</v>
      </c>
      <c r="AJ11" s="17">
        <v>0.32562696492121701</v>
      </c>
      <c r="AK11" s="17"/>
      <c r="AL11" s="17">
        <v>0.28324619512868299</v>
      </c>
      <c r="AM11" s="17">
        <v>0.297309799611846</v>
      </c>
      <c r="AN11" s="17"/>
      <c r="AO11" s="17">
        <v>0.25981439031362902</v>
      </c>
      <c r="AP11" s="17">
        <v>0.30626772978464301</v>
      </c>
    </row>
    <row r="12" spans="2:42" x14ac:dyDescent="0.35">
      <c r="B12" s="18" t="s">
        <v>250</v>
      </c>
      <c r="C12" s="17">
        <v>0.43331027238772801</v>
      </c>
      <c r="D12" s="17">
        <v>0.41582726777238699</v>
      </c>
      <c r="E12" s="17">
        <v>0.451514442235532</v>
      </c>
      <c r="F12" s="17"/>
      <c r="G12" s="17">
        <v>0.36276152137895301</v>
      </c>
      <c r="H12" s="17">
        <v>0.40136503441536697</v>
      </c>
      <c r="I12" s="17">
        <v>0.46392583061746001</v>
      </c>
      <c r="J12" s="17">
        <v>0.48149700715064497</v>
      </c>
      <c r="K12" s="17">
        <v>0.40827012244786398</v>
      </c>
      <c r="L12" s="17">
        <v>0.459346219633951</v>
      </c>
      <c r="M12" s="17"/>
      <c r="N12" s="17">
        <v>0.45603622728855803</v>
      </c>
      <c r="O12" s="17">
        <v>0.46798771909184</v>
      </c>
      <c r="P12" s="17">
        <v>0.418458558506273</v>
      </c>
      <c r="Q12" s="17">
        <v>0.38642427346486902</v>
      </c>
      <c r="R12" s="17"/>
      <c r="S12" s="17">
        <v>0.37370343670634498</v>
      </c>
      <c r="T12" s="17">
        <v>0.438412233877645</v>
      </c>
      <c r="U12" s="17">
        <v>0.498943828474533</v>
      </c>
      <c r="V12" s="17">
        <v>0.474233005035472</v>
      </c>
      <c r="W12" s="17">
        <v>0.44816583464514498</v>
      </c>
      <c r="X12" s="17">
        <v>0.40534071158395102</v>
      </c>
      <c r="Y12" s="17">
        <v>0.39687690302865902</v>
      </c>
      <c r="Z12" s="17">
        <v>0.42329296833438101</v>
      </c>
      <c r="AA12" s="17">
        <v>0.43610557255148602</v>
      </c>
      <c r="AB12" s="17">
        <v>0.47376003656104698</v>
      </c>
      <c r="AC12" s="17">
        <v>0.435274627753171</v>
      </c>
      <c r="AD12" s="17">
        <v>0.41596251827681102</v>
      </c>
      <c r="AE12" s="17"/>
      <c r="AF12" s="17">
        <v>0.45613807393092998</v>
      </c>
      <c r="AG12" s="17">
        <v>0.40473590410976601</v>
      </c>
      <c r="AH12" s="17"/>
      <c r="AI12" s="17">
        <v>0.45289852426701799</v>
      </c>
      <c r="AJ12" s="17">
        <v>0.42447926205620701</v>
      </c>
      <c r="AK12" s="17"/>
      <c r="AL12" s="17">
        <v>0.45571451294181903</v>
      </c>
      <c r="AM12" s="17">
        <v>0.43160765043563598</v>
      </c>
      <c r="AN12" s="17"/>
      <c r="AO12" s="17">
        <v>0.45694909633287101</v>
      </c>
      <c r="AP12" s="17">
        <v>0.42686585171385899</v>
      </c>
    </row>
    <row r="13" spans="2:42" x14ac:dyDescent="0.35">
      <c r="B13" s="18" t="s">
        <v>349</v>
      </c>
      <c r="C13" s="17">
        <v>0.1693398376203</v>
      </c>
      <c r="D13" s="17">
        <v>0.171826155925386</v>
      </c>
      <c r="E13" s="17">
        <v>0.16739166112380399</v>
      </c>
      <c r="F13" s="17"/>
      <c r="G13" s="17">
        <v>0.17024860492729799</v>
      </c>
      <c r="H13" s="17">
        <v>0.176130213732476</v>
      </c>
      <c r="I13" s="17">
        <v>0.15584748526293901</v>
      </c>
      <c r="J13" s="17">
        <v>0.13833925374168601</v>
      </c>
      <c r="K13" s="17">
        <v>0.18060834847368601</v>
      </c>
      <c r="L13" s="17">
        <v>0.19179673588461199</v>
      </c>
      <c r="M13" s="17"/>
      <c r="N13" s="17">
        <v>0.18485346741912001</v>
      </c>
      <c r="O13" s="17">
        <v>0.15023302915338399</v>
      </c>
      <c r="P13" s="17">
        <v>0.17846762565809901</v>
      </c>
      <c r="Q13" s="17">
        <v>0.16540454664403001</v>
      </c>
      <c r="R13" s="17"/>
      <c r="S13" s="17">
        <v>0.17440033339038999</v>
      </c>
      <c r="T13" s="17">
        <v>0.18005994183302301</v>
      </c>
      <c r="U13" s="17">
        <v>0.147991408406598</v>
      </c>
      <c r="V13" s="17">
        <v>0.18814319057870199</v>
      </c>
      <c r="W13" s="17">
        <v>0.16642498158358901</v>
      </c>
      <c r="X13" s="17">
        <v>0.202640099015929</v>
      </c>
      <c r="Y13" s="17">
        <v>0.150604536313101</v>
      </c>
      <c r="Z13" s="17">
        <v>0.19023106501140899</v>
      </c>
      <c r="AA13" s="17">
        <v>0.18441600847287301</v>
      </c>
      <c r="AB13" s="17">
        <v>9.716526872879E-2</v>
      </c>
      <c r="AC13" s="17">
        <v>0.20300372465613301</v>
      </c>
      <c r="AD13" s="17">
        <v>0.13429504927722299</v>
      </c>
      <c r="AE13" s="17"/>
      <c r="AF13" s="17">
        <v>0.18235997960223399</v>
      </c>
      <c r="AG13" s="17">
        <v>0.15326521956287301</v>
      </c>
      <c r="AH13" s="17"/>
      <c r="AI13" s="17">
        <v>0.211113282506174</v>
      </c>
      <c r="AJ13" s="17">
        <v>0.15050703285325501</v>
      </c>
      <c r="AK13" s="17"/>
      <c r="AL13" s="17">
        <v>0.15255396557203799</v>
      </c>
      <c r="AM13" s="17">
        <v>0.17061548872596399</v>
      </c>
      <c r="AN13" s="17"/>
      <c r="AO13" s="17">
        <v>0.18415459369319101</v>
      </c>
      <c r="AP13" s="17">
        <v>0.16530103600580301</v>
      </c>
    </row>
    <row r="14" spans="2:42" x14ac:dyDescent="0.35">
      <c r="B14" s="18" t="s">
        <v>255</v>
      </c>
      <c r="C14" s="21">
        <v>0.10103337607677899</v>
      </c>
      <c r="D14" s="21">
        <v>0.113943096687552</v>
      </c>
      <c r="E14" s="21">
        <v>8.8411438715699397E-2</v>
      </c>
      <c r="F14" s="21"/>
      <c r="G14" s="21">
        <v>0.13727103231978899</v>
      </c>
      <c r="H14" s="21">
        <v>0.132014482113196</v>
      </c>
      <c r="I14" s="21">
        <v>0.10543632717185999</v>
      </c>
      <c r="J14" s="21">
        <v>9.88203647209768E-2</v>
      </c>
      <c r="K14" s="21">
        <v>8.1197113420335407E-2</v>
      </c>
      <c r="L14" s="21">
        <v>6.2983224746888306E-2</v>
      </c>
      <c r="M14" s="21"/>
      <c r="N14" s="21">
        <v>0.10608651761212801</v>
      </c>
      <c r="O14" s="21">
        <v>9.4879410024421199E-2</v>
      </c>
      <c r="P14" s="21">
        <v>9.4533998064442501E-2</v>
      </c>
      <c r="Q14" s="21">
        <v>0.109034466956864</v>
      </c>
      <c r="R14" s="21"/>
      <c r="S14" s="21">
        <v>0.104328350279905</v>
      </c>
      <c r="T14" s="21">
        <v>9.7967444354085498E-2</v>
      </c>
      <c r="U14" s="21">
        <v>6.9606786387436198E-2</v>
      </c>
      <c r="V14" s="21">
        <v>0.101423644702577</v>
      </c>
      <c r="W14" s="21">
        <v>9.1723001204018897E-2</v>
      </c>
      <c r="X14" s="21">
        <v>0.106207501491058</v>
      </c>
      <c r="Y14" s="21">
        <v>0.104992382096549</v>
      </c>
      <c r="Z14" s="21">
        <v>0.103201395983908</v>
      </c>
      <c r="AA14" s="21">
        <v>9.9236303315804394E-2</v>
      </c>
      <c r="AB14" s="21">
        <v>0.120925504375922</v>
      </c>
      <c r="AC14" s="21">
        <v>0.10532465299167</v>
      </c>
      <c r="AD14" s="21">
        <v>0.11423183308967</v>
      </c>
      <c r="AE14" s="21"/>
      <c r="AF14" s="21">
        <v>9.9506278364040204E-2</v>
      </c>
      <c r="AG14" s="21">
        <v>0.103989041439883</v>
      </c>
      <c r="AH14" s="21"/>
      <c r="AI14" s="21">
        <v>0.104685814212157</v>
      </c>
      <c r="AJ14" s="21">
        <v>9.9386740169321197E-2</v>
      </c>
      <c r="AK14" s="21"/>
      <c r="AL14" s="21">
        <v>0.10848532635746</v>
      </c>
      <c r="AM14" s="21">
        <v>0.10046706122655399</v>
      </c>
      <c r="AN14" s="21"/>
      <c r="AO14" s="21">
        <v>9.9081919660308299E-2</v>
      </c>
      <c r="AP14" s="21">
        <v>0.10156538249569599</v>
      </c>
    </row>
    <row r="15" spans="2:42" x14ac:dyDescent="0.35">
      <c r="B15" s="18" t="s">
        <v>254</v>
      </c>
      <c r="C15" s="21">
        <v>0.60265011000802804</v>
      </c>
      <c r="D15" s="21">
        <v>0.58765342369777296</v>
      </c>
      <c r="E15" s="21">
        <v>0.61890610335933705</v>
      </c>
      <c r="F15" s="21"/>
      <c r="G15" s="21">
        <v>0.533010126306251</v>
      </c>
      <c r="H15" s="21">
        <v>0.57749524814784303</v>
      </c>
      <c r="I15" s="21">
        <v>0.61977331588039797</v>
      </c>
      <c r="J15" s="21">
        <v>0.61983626089233101</v>
      </c>
      <c r="K15" s="21">
        <v>0.58887847092154999</v>
      </c>
      <c r="L15" s="21">
        <v>0.65114295551856305</v>
      </c>
      <c r="M15" s="21"/>
      <c r="N15" s="21">
        <v>0.64088969470767798</v>
      </c>
      <c r="O15" s="21">
        <v>0.61822074824522499</v>
      </c>
      <c r="P15" s="21">
        <v>0.59692618416437204</v>
      </c>
      <c r="Q15" s="21">
        <v>0.551828820108898</v>
      </c>
      <c r="R15" s="21"/>
      <c r="S15" s="21">
        <v>0.54810377009673505</v>
      </c>
      <c r="T15" s="21">
        <v>0.61847217571066804</v>
      </c>
      <c r="U15" s="21">
        <v>0.64693523688113097</v>
      </c>
      <c r="V15" s="21">
        <v>0.66237619561417405</v>
      </c>
      <c r="W15" s="21">
        <v>0.61459081622873302</v>
      </c>
      <c r="X15" s="21">
        <v>0.60798081059987996</v>
      </c>
      <c r="Y15" s="21">
        <v>0.54748143934175997</v>
      </c>
      <c r="Z15" s="21">
        <v>0.61352403334578998</v>
      </c>
      <c r="AA15" s="21">
        <v>0.62052158102435895</v>
      </c>
      <c r="AB15" s="21">
        <v>0.57092530528983698</v>
      </c>
      <c r="AC15" s="21">
        <v>0.63827835240930497</v>
      </c>
      <c r="AD15" s="21">
        <v>0.55025756755403299</v>
      </c>
      <c r="AE15" s="21"/>
      <c r="AF15" s="21">
        <v>0.63849805353316402</v>
      </c>
      <c r="AG15" s="21">
        <v>0.55800112367263899</v>
      </c>
      <c r="AH15" s="21"/>
      <c r="AI15" s="21">
        <v>0.66401180677319205</v>
      </c>
      <c r="AJ15" s="21">
        <v>0.57498629490946196</v>
      </c>
      <c r="AK15" s="21"/>
      <c r="AL15" s="21">
        <v>0.60826847851385701</v>
      </c>
      <c r="AM15" s="21">
        <v>0.60222313916159997</v>
      </c>
      <c r="AN15" s="21"/>
      <c r="AO15" s="21">
        <v>0.64110369002606205</v>
      </c>
      <c r="AP15" s="21">
        <v>0.59216688771966197</v>
      </c>
    </row>
    <row r="16" spans="2:42" x14ac:dyDescent="0.35">
      <c r="B16" s="18" t="s">
        <v>256</v>
      </c>
      <c r="C16" s="22">
        <v>0.50161673393124995</v>
      </c>
      <c r="D16" s="22">
        <v>0.47371032701022098</v>
      </c>
      <c r="E16" s="22">
        <v>0.53049466464363704</v>
      </c>
      <c r="F16" s="22"/>
      <c r="G16" s="22">
        <v>0.39573909398646201</v>
      </c>
      <c r="H16" s="22">
        <v>0.44548076603464698</v>
      </c>
      <c r="I16" s="22">
        <v>0.51433698870853894</v>
      </c>
      <c r="J16" s="22">
        <v>0.52101589617135402</v>
      </c>
      <c r="K16" s="22">
        <v>0.50768135750121501</v>
      </c>
      <c r="L16" s="22">
        <v>0.58815973077167405</v>
      </c>
      <c r="M16" s="22"/>
      <c r="N16" s="22">
        <v>0.53480317709555003</v>
      </c>
      <c r="O16" s="22">
        <v>0.52334133822080398</v>
      </c>
      <c r="P16" s="22">
        <v>0.50239218609992897</v>
      </c>
      <c r="Q16" s="22">
        <v>0.44279435315203503</v>
      </c>
      <c r="R16" s="22"/>
      <c r="S16" s="22">
        <v>0.443775419816829</v>
      </c>
      <c r="T16" s="22">
        <v>0.52050473135658204</v>
      </c>
      <c r="U16" s="22">
        <v>0.57732845049369497</v>
      </c>
      <c r="V16" s="22">
        <v>0.56095255091159602</v>
      </c>
      <c r="W16" s="22">
        <v>0.52286781502471402</v>
      </c>
      <c r="X16" s="22">
        <v>0.50177330910882201</v>
      </c>
      <c r="Y16" s="22">
        <v>0.44248905724521098</v>
      </c>
      <c r="Z16" s="22">
        <v>0.51032263736188199</v>
      </c>
      <c r="AA16" s="22">
        <v>0.52128527770855504</v>
      </c>
      <c r="AB16" s="22">
        <v>0.449999800913915</v>
      </c>
      <c r="AC16" s="22">
        <v>0.53295369941763404</v>
      </c>
      <c r="AD16" s="22">
        <v>0.43602573446436299</v>
      </c>
      <c r="AE16" s="22"/>
      <c r="AF16" s="22">
        <v>0.538991775169123</v>
      </c>
      <c r="AG16" s="22">
        <v>0.45401208223275502</v>
      </c>
      <c r="AH16" s="22"/>
      <c r="AI16" s="22">
        <v>0.55932599256103499</v>
      </c>
      <c r="AJ16" s="22">
        <v>0.47559955474014098</v>
      </c>
      <c r="AK16" s="22"/>
      <c r="AL16" s="22">
        <v>0.49978315215639701</v>
      </c>
      <c r="AM16" s="22">
        <v>0.50175607793504595</v>
      </c>
      <c r="AN16" s="22"/>
      <c r="AO16" s="22">
        <v>0.54202177036575405</v>
      </c>
      <c r="AP16" s="22">
        <v>0.49060150522396601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P21"/>
  <sheetViews>
    <sheetView showGridLines="0" topLeftCell="A3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4.1132689664423301E-2</v>
      </c>
      <c r="D9" s="17">
        <v>4.5801248330107999E-2</v>
      </c>
      <c r="E9" s="17">
        <v>3.6872979168480001E-2</v>
      </c>
      <c r="F9" s="17"/>
      <c r="G9" s="17">
        <v>5.7334030511465503E-2</v>
      </c>
      <c r="H9" s="17">
        <v>4.5702044422171503E-2</v>
      </c>
      <c r="I9" s="17">
        <v>3.22167639551071E-2</v>
      </c>
      <c r="J9" s="17">
        <v>3.7845548880288397E-2</v>
      </c>
      <c r="K9" s="17">
        <v>2.3446944791431799E-2</v>
      </c>
      <c r="L9" s="17">
        <v>4.8356062756833497E-2</v>
      </c>
      <c r="M9" s="17"/>
      <c r="N9" s="17">
        <v>3.2914033547851898E-2</v>
      </c>
      <c r="O9" s="17">
        <v>3.4819589939396399E-2</v>
      </c>
      <c r="P9" s="17">
        <v>5.32229665666938E-2</v>
      </c>
      <c r="Q9" s="17">
        <v>4.6475036706242499E-2</v>
      </c>
      <c r="R9" s="17"/>
      <c r="S9" s="17">
        <v>4.0320328723066103E-2</v>
      </c>
      <c r="T9" s="17">
        <v>1.9105186065912699E-2</v>
      </c>
      <c r="U9" s="17">
        <v>2.6607176543946801E-2</v>
      </c>
      <c r="V9" s="17">
        <v>3.88429272293844E-2</v>
      </c>
      <c r="W9" s="17">
        <v>2.9581625211528299E-2</v>
      </c>
      <c r="X9" s="17">
        <v>6.2988512704852506E-2</v>
      </c>
      <c r="Y9" s="17">
        <v>6.9740619887990296E-2</v>
      </c>
      <c r="Z9" s="17">
        <v>8.8059847676566799E-2</v>
      </c>
      <c r="AA9" s="17">
        <v>2.8227256288343099E-2</v>
      </c>
      <c r="AB9" s="17">
        <v>3.3806569457128101E-2</v>
      </c>
      <c r="AC9" s="17">
        <v>5.5589884123193302E-2</v>
      </c>
      <c r="AD9" s="17">
        <v>5.39430058960675E-2</v>
      </c>
      <c r="AE9" s="17"/>
      <c r="AF9" s="17">
        <v>4.4903253825890103E-2</v>
      </c>
      <c r="AG9" s="17">
        <v>3.6407560428084997E-2</v>
      </c>
      <c r="AH9" s="17"/>
      <c r="AI9" s="17">
        <v>4.8496291284209798E-2</v>
      </c>
      <c r="AJ9" s="17">
        <v>3.7812942584272001E-2</v>
      </c>
      <c r="AK9" s="17"/>
      <c r="AL9" s="17">
        <v>4.6787421480105403E-2</v>
      </c>
      <c r="AM9" s="17">
        <v>4.0702955369287003E-2</v>
      </c>
      <c r="AN9" s="17"/>
      <c r="AO9" s="17">
        <v>3.8497082601817598E-2</v>
      </c>
      <c r="AP9" s="17">
        <v>4.1851209362436498E-2</v>
      </c>
    </row>
    <row r="10" spans="2:42" x14ac:dyDescent="0.35">
      <c r="B10" s="18" t="s">
        <v>252</v>
      </c>
      <c r="C10" s="17">
        <v>5.71024967836469E-2</v>
      </c>
      <c r="D10" s="17">
        <v>6.1815869790251797E-2</v>
      </c>
      <c r="E10" s="17">
        <v>5.2164174119345402E-2</v>
      </c>
      <c r="F10" s="17"/>
      <c r="G10" s="17">
        <v>6.6105246948496996E-2</v>
      </c>
      <c r="H10" s="17">
        <v>6.2331637172266099E-2</v>
      </c>
      <c r="I10" s="17">
        <v>6.5974503223539899E-2</v>
      </c>
      <c r="J10" s="17">
        <v>4.6157362952574901E-2</v>
      </c>
      <c r="K10" s="17">
        <v>5.1200670197171297E-2</v>
      </c>
      <c r="L10" s="17">
        <v>5.2432306619538897E-2</v>
      </c>
      <c r="M10" s="17"/>
      <c r="N10" s="17">
        <v>5.0727701021946202E-2</v>
      </c>
      <c r="O10" s="17">
        <v>4.1571842738337E-2</v>
      </c>
      <c r="P10" s="17">
        <v>6.5947258796626704E-2</v>
      </c>
      <c r="Q10" s="17">
        <v>7.30964249270388E-2</v>
      </c>
      <c r="R10" s="17"/>
      <c r="S10" s="17">
        <v>6.4123838872280306E-2</v>
      </c>
      <c r="T10" s="17">
        <v>6.1054663263171501E-2</v>
      </c>
      <c r="U10" s="17">
        <v>4.8505596746802299E-2</v>
      </c>
      <c r="V10" s="17">
        <v>4.5331097554584199E-2</v>
      </c>
      <c r="W10" s="17">
        <v>5.60575848914436E-2</v>
      </c>
      <c r="X10" s="17">
        <v>5.7776068789890098E-2</v>
      </c>
      <c r="Y10" s="17">
        <v>5.5364051347576999E-2</v>
      </c>
      <c r="Z10" s="17">
        <v>3.9092233004382103E-2</v>
      </c>
      <c r="AA10" s="17">
        <v>5.6623809272481403E-2</v>
      </c>
      <c r="AB10" s="17">
        <v>6.1961580240934698E-2</v>
      </c>
      <c r="AC10" s="17">
        <v>8.3318928287519897E-2</v>
      </c>
      <c r="AD10" s="17">
        <v>3.8079850528574502E-2</v>
      </c>
      <c r="AE10" s="17"/>
      <c r="AF10" s="17">
        <v>5.2978493218577401E-2</v>
      </c>
      <c r="AG10" s="17">
        <v>6.31743823159715E-2</v>
      </c>
      <c r="AH10" s="17"/>
      <c r="AI10" s="17">
        <v>4.32497074963374E-2</v>
      </c>
      <c r="AJ10" s="17">
        <v>6.3347777172651706E-2</v>
      </c>
      <c r="AK10" s="17"/>
      <c r="AL10" s="17">
        <v>4.9940900563252698E-2</v>
      </c>
      <c r="AM10" s="17">
        <v>5.7646746025544898E-2</v>
      </c>
      <c r="AN10" s="17"/>
      <c r="AO10" s="17">
        <v>4.7865999088823503E-2</v>
      </c>
      <c r="AP10" s="17">
        <v>5.9620552539584599E-2</v>
      </c>
    </row>
    <row r="11" spans="2:42" x14ac:dyDescent="0.35">
      <c r="B11" s="18" t="s">
        <v>348</v>
      </c>
      <c r="C11" s="17">
        <v>0.37072464313916098</v>
      </c>
      <c r="D11" s="17">
        <v>0.33168863964725698</v>
      </c>
      <c r="E11" s="17">
        <v>0.407030026927513</v>
      </c>
      <c r="F11" s="17"/>
      <c r="G11" s="17">
        <v>0.388619786966444</v>
      </c>
      <c r="H11" s="17">
        <v>0.31118365795667102</v>
      </c>
      <c r="I11" s="17">
        <v>0.31815693037596599</v>
      </c>
      <c r="J11" s="17">
        <v>0.385701194613981</v>
      </c>
      <c r="K11" s="17">
        <v>0.40366450292188699</v>
      </c>
      <c r="L11" s="17">
        <v>0.41595989954255702</v>
      </c>
      <c r="M11" s="17"/>
      <c r="N11" s="17">
        <v>0.32714591206238702</v>
      </c>
      <c r="O11" s="17">
        <v>0.38509099430652799</v>
      </c>
      <c r="P11" s="17">
        <v>0.36599622123837799</v>
      </c>
      <c r="Q11" s="17">
        <v>0.40413917235957297</v>
      </c>
      <c r="R11" s="17"/>
      <c r="S11" s="17">
        <v>0.31568149191767297</v>
      </c>
      <c r="T11" s="17">
        <v>0.38519517041785201</v>
      </c>
      <c r="U11" s="17">
        <v>0.42998634259782598</v>
      </c>
      <c r="V11" s="17">
        <v>0.36321532876101797</v>
      </c>
      <c r="W11" s="17">
        <v>0.40537142103165202</v>
      </c>
      <c r="X11" s="17">
        <v>0.32424726435458601</v>
      </c>
      <c r="Y11" s="17">
        <v>0.422008606403658</v>
      </c>
      <c r="Z11" s="17">
        <v>0.39351280555526003</v>
      </c>
      <c r="AA11" s="17">
        <v>0.344323070206773</v>
      </c>
      <c r="AB11" s="17">
        <v>0.413703547455262</v>
      </c>
      <c r="AC11" s="17">
        <v>0.34800257912796301</v>
      </c>
      <c r="AD11" s="17">
        <v>0.32583662930566598</v>
      </c>
      <c r="AE11" s="17"/>
      <c r="AF11" s="17">
        <v>0.34215860263847597</v>
      </c>
      <c r="AG11" s="17">
        <v>0.406345724333112</v>
      </c>
      <c r="AH11" s="17"/>
      <c r="AI11" s="17">
        <v>0.31264793714275502</v>
      </c>
      <c r="AJ11" s="17">
        <v>0.39690747935320903</v>
      </c>
      <c r="AK11" s="17"/>
      <c r="AL11" s="17">
        <v>0.38176293084969598</v>
      </c>
      <c r="AM11" s="17">
        <v>0.36988578270449901</v>
      </c>
      <c r="AN11" s="17"/>
      <c r="AO11" s="17">
        <v>0.34288772239342202</v>
      </c>
      <c r="AP11" s="17">
        <v>0.37831354976019199</v>
      </c>
    </row>
    <row r="12" spans="2:42" x14ac:dyDescent="0.35">
      <c r="B12" s="18" t="s">
        <v>250</v>
      </c>
      <c r="C12" s="17">
        <v>0.41006552195642998</v>
      </c>
      <c r="D12" s="17">
        <v>0.41498001551401698</v>
      </c>
      <c r="E12" s="17">
        <v>0.40623441567700103</v>
      </c>
      <c r="F12" s="17"/>
      <c r="G12" s="17">
        <v>0.34605866135541002</v>
      </c>
      <c r="H12" s="17">
        <v>0.43257885211279701</v>
      </c>
      <c r="I12" s="17">
        <v>0.43745684163167797</v>
      </c>
      <c r="J12" s="17">
        <v>0.42423555497552401</v>
      </c>
      <c r="K12" s="17">
        <v>0.41772618634068498</v>
      </c>
      <c r="L12" s="17">
        <v>0.39552992348640997</v>
      </c>
      <c r="M12" s="17"/>
      <c r="N12" s="17">
        <v>0.436420758064545</v>
      </c>
      <c r="O12" s="17">
        <v>0.42898602314451501</v>
      </c>
      <c r="P12" s="17">
        <v>0.40664624533058702</v>
      </c>
      <c r="Q12" s="17">
        <v>0.36617718710986802</v>
      </c>
      <c r="R12" s="17"/>
      <c r="S12" s="17">
        <v>0.43302218830785899</v>
      </c>
      <c r="T12" s="17">
        <v>0.41772220295912899</v>
      </c>
      <c r="U12" s="17">
        <v>0.39123613302275001</v>
      </c>
      <c r="V12" s="17">
        <v>0.446616043244285</v>
      </c>
      <c r="W12" s="17">
        <v>0.36863304594927598</v>
      </c>
      <c r="X12" s="17">
        <v>0.40861739578942902</v>
      </c>
      <c r="Y12" s="17">
        <v>0.33491257059443003</v>
      </c>
      <c r="Z12" s="17">
        <v>0.385566431933417</v>
      </c>
      <c r="AA12" s="17">
        <v>0.40369550394111098</v>
      </c>
      <c r="AB12" s="17">
        <v>0.42717506747065898</v>
      </c>
      <c r="AC12" s="17">
        <v>0.41447540047831699</v>
      </c>
      <c r="AD12" s="17">
        <v>0.50973470841669499</v>
      </c>
      <c r="AE12" s="17"/>
      <c r="AF12" s="17">
        <v>0.429057755022898</v>
      </c>
      <c r="AG12" s="17">
        <v>0.38542588300313302</v>
      </c>
      <c r="AH12" s="17"/>
      <c r="AI12" s="17">
        <v>0.44247317690374899</v>
      </c>
      <c r="AJ12" s="17">
        <v>0.39545511478871698</v>
      </c>
      <c r="AK12" s="17"/>
      <c r="AL12" s="17">
        <v>0.42718821535762702</v>
      </c>
      <c r="AM12" s="17">
        <v>0.408764273936287</v>
      </c>
      <c r="AN12" s="17"/>
      <c r="AO12" s="17">
        <v>0.435658513797334</v>
      </c>
      <c r="AP12" s="17">
        <v>0.40308835565964501</v>
      </c>
    </row>
    <row r="13" spans="2:42" x14ac:dyDescent="0.35">
      <c r="B13" s="18" t="s">
        <v>349</v>
      </c>
      <c r="C13" s="17">
        <v>0.120974648456339</v>
      </c>
      <c r="D13" s="17">
        <v>0.14571422671836701</v>
      </c>
      <c r="E13" s="17">
        <v>9.7698404107660397E-2</v>
      </c>
      <c r="F13" s="17"/>
      <c r="G13" s="17">
        <v>0.141882274218183</v>
      </c>
      <c r="H13" s="17">
        <v>0.14820380833609501</v>
      </c>
      <c r="I13" s="17">
        <v>0.14619496081371</v>
      </c>
      <c r="J13" s="17">
        <v>0.106060338577632</v>
      </c>
      <c r="K13" s="17">
        <v>0.10396169574882599</v>
      </c>
      <c r="L13" s="17">
        <v>8.7721807594661E-2</v>
      </c>
      <c r="M13" s="17"/>
      <c r="N13" s="17">
        <v>0.15279159530327099</v>
      </c>
      <c r="O13" s="17">
        <v>0.109531549871224</v>
      </c>
      <c r="P13" s="17">
        <v>0.108187308067715</v>
      </c>
      <c r="Q13" s="17">
        <v>0.11011217889727801</v>
      </c>
      <c r="R13" s="17"/>
      <c r="S13" s="17">
        <v>0.14685215217912201</v>
      </c>
      <c r="T13" s="17">
        <v>0.11692277729393399</v>
      </c>
      <c r="U13" s="17">
        <v>0.103664751088675</v>
      </c>
      <c r="V13" s="17">
        <v>0.105994603210728</v>
      </c>
      <c r="W13" s="17">
        <v>0.14035632291610001</v>
      </c>
      <c r="X13" s="17">
        <v>0.146370758361243</v>
      </c>
      <c r="Y13" s="17">
        <v>0.117974151766345</v>
      </c>
      <c r="Z13" s="17">
        <v>9.3768681830374498E-2</v>
      </c>
      <c r="AA13" s="17">
        <v>0.167130360291291</v>
      </c>
      <c r="AB13" s="17">
        <v>6.3353235376016295E-2</v>
      </c>
      <c r="AC13" s="17">
        <v>9.8613207983006698E-2</v>
      </c>
      <c r="AD13" s="17">
        <v>7.2405805852997607E-2</v>
      </c>
      <c r="AE13" s="17"/>
      <c r="AF13" s="17">
        <v>0.13090189529415899</v>
      </c>
      <c r="AG13" s="17">
        <v>0.108646449919699</v>
      </c>
      <c r="AH13" s="17"/>
      <c r="AI13" s="17">
        <v>0.15313288717294801</v>
      </c>
      <c r="AJ13" s="17">
        <v>0.10647668610115001</v>
      </c>
      <c r="AK13" s="17"/>
      <c r="AL13" s="17">
        <v>9.4320531749319897E-2</v>
      </c>
      <c r="AM13" s="17">
        <v>0.123000241964382</v>
      </c>
      <c r="AN13" s="17"/>
      <c r="AO13" s="17">
        <v>0.13509068211860301</v>
      </c>
      <c r="AP13" s="17">
        <v>0.117126332678141</v>
      </c>
    </row>
    <row r="14" spans="2:42" x14ac:dyDescent="0.35">
      <c r="B14" s="18" t="s">
        <v>255</v>
      </c>
      <c r="C14" s="21">
        <v>9.8235186448070194E-2</v>
      </c>
      <c r="D14" s="21">
        <v>0.10761711812036</v>
      </c>
      <c r="E14" s="21">
        <v>8.9037153287825493E-2</v>
      </c>
      <c r="F14" s="21"/>
      <c r="G14" s="21">
        <v>0.123439277459963</v>
      </c>
      <c r="H14" s="21">
        <v>0.10803368159443801</v>
      </c>
      <c r="I14" s="21">
        <v>9.8191267178646999E-2</v>
      </c>
      <c r="J14" s="21">
        <v>8.4002911832863306E-2</v>
      </c>
      <c r="K14" s="21">
        <v>7.4647614988603006E-2</v>
      </c>
      <c r="L14" s="21">
        <v>0.10078836937637201</v>
      </c>
      <c r="M14" s="21"/>
      <c r="N14" s="21">
        <v>8.3641734569797996E-2</v>
      </c>
      <c r="O14" s="21">
        <v>7.6391432677733503E-2</v>
      </c>
      <c r="P14" s="21">
        <v>0.119170225363321</v>
      </c>
      <c r="Q14" s="21">
        <v>0.119571461633281</v>
      </c>
      <c r="R14" s="21"/>
      <c r="S14" s="21">
        <v>0.104444167595346</v>
      </c>
      <c r="T14" s="21">
        <v>8.0159849329084307E-2</v>
      </c>
      <c r="U14" s="21">
        <v>7.5112773290749099E-2</v>
      </c>
      <c r="V14" s="21">
        <v>8.4174024783968598E-2</v>
      </c>
      <c r="W14" s="21">
        <v>8.5639210102971999E-2</v>
      </c>
      <c r="X14" s="21">
        <v>0.12076458149474301</v>
      </c>
      <c r="Y14" s="21">
        <v>0.12510467123556701</v>
      </c>
      <c r="Z14" s="21">
        <v>0.12715208068094899</v>
      </c>
      <c r="AA14" s="21">
        <v>8.4851065560824501E-2</v>
      </c>
      <c r="AB14" s="21">
        <v>9.5768149698062799E-2</v>
      </c>
      <c r="AC14" s="21">
        <v>0.13890881241071301</v>
      </c>
      <c r="AD14" s="21">
        <v>9.2022856424642002E-2</v>
      </c>
      <c r="AE14" s="21"/>
      <c r="AF14" s="21">
        <v>9.7881747044467601E-2</v>
      </c>
      <c r="AG14" s="21">
        <v>9.9581942744056504E-2</v>
      </c>
      <c r="AH14" s="21"/>
      <c r="AI14" s="21">
        <v>9.1745998780547205E-2</v>
      </c>
      <c r="AJ14" s="21">
        <v>0.10116071975692401</v>
      </c>
      <c r="AK14" s="21"/>
      <c r="AL14" s="21">
        <v>9.67283220433581E-2</v>
      </c>
      <c r="AM14" s="21">
        <v>9.8349701394831998E-2</v>
      </c>
      <c r="AN14" s="21"/>
      <c r="AO14" s="21">
        <v>8.6363081690641094E-2</v>
      </c>
      <c r="AP14" s="21">
        <v>0.10147176190202099</v>
      </c>
    </row>
    <row r="15" spans="2:42" x14ac:dyDescent="0.35">
      <c r="B15" s="18" t="s">
        <v>254</v>
      </c>
      <c r="C15" s="21">
        <v>0.53104017041276896</v>
      </c>
      <c r="D15" s="21">
        <v>0.56069424223238296</v>
      </c>
      <c r="E15" s="21">
        <v>0.50393281978466098</v>
      </c>
      <c r="F15" s="21"/>
      <c r="G15" s="21">
        <v>0.48794093557359303</v>
      </c>
      <c r="H15" s="21">
        <v>0.58078266044889204</v>
      </c>
      <c r="I15" s="21">
        <v>0.58365180244538795</v>
      </c>
      <c r="J15" s="21">
        <v>0.53029589355315598</v>
      </c>
      <c r="K15" s="21">
        <v>0.52168788208951</v>
      </c>
      <c r="L15" s="21">
        <v>0.483251731081071</v>
      </c>
      <c r="M15" s="21"/>
      <c r="N15" s="21">
        <v>0.58921235336781497</v>
      </c>
      <c r="O15" s="21">
        <v>0.53851757301573799</v>
      </c>
      <c r="P15" s="21">
        <v>0.51483355339830195</v>
      </c>
      <c r="Q15" s="21">
        <v>0.476289366007146</v>
      </c>
      <c r="R15" s="21"/>
      <c r="S15" s="21">
        <v>0.57987434048698006</v>
      </c>
      <c r="T15" s="21">
        <v>0.53464498025306295</v>
      </c>
      <c r="U15" s="21">
        <v>0.49490088411142502</v>
      </c>
      <c r="V15" s="21">
        <v>0.55261064645501301</v>
      </c>
      <c r="W15" s="21">
        <v>0.50898936886537605</v>
      </c>
      <c r="X15" s="21">
        <v>0.55498815415067204</v>
      </c>
      <c r="Y15" s="21">
        <v>0.45288672236077498</v>
      </c>
      <c r="Z15" s="21">
        <v>0.47933511376379101</v>
      </c>
      <c r="AA15" s="21">
        <v>0.570825864232402</v>
      </c>
      <c r="AB15" s="21">
        <v>0.49052830284667498</v>
      </c>
      <c r="AC15" s="21">
        <v>0.51308860846132398</v>
      </c>
      <c r="AD15" s="21">
        <v>0.58214051426969204</v>
      </c>
      <c r="AE15" s="21"/>
      <c r="AF15" s="21">
        <v>0.55995965031705697</v>
      </c>
      <c r="AG15" s="21">
        <v>0.49407233292283098</v>
      </c>
      <c r="AH15" s="21"/>
      <c r="AI15" s="21">
        <v>0.59560606407669803</v>
      </c>
      <c r="AJ15" s="21">
        <v>0.501931800889867</v>
      </c>
      <c r="AK15" s="21"/>
      <c r="AL15" s="21">
        <v>0.52150874710694595</v>
      </c>
      <c r="AM15" s="21">
        <v>0.53176451590066898</v>
      </c>
      <c r="AN15" s="21"/>
      <c r="AO15" s="21">
        <v>0.57074919591593698</v>
      </c>
      <c r="AP15" s="21">
        <v>0.52021468833778695</v>
      </c>
    </row>
    <row r="16" spans="2:42" x14ac:dyDescent="0.35">
      <c r="B16" s="18" t="s">
        <v>256</v>
      </c>
      <c r="C16" s="22">
        <v>0.43280498396469902</v>
      </c>
      <c r="D16" s="22">
        <v>0.453077124112024</v>
      </c>
      <c r="E16" s="22">
        <v>0.41489566649683601</v>
      </c>
      <c r="F16" s="22"/>
      <c r="G16" s="22">
        <v>0.364501658113631</v>
      </c>
      <c r="H16" s="22">
        <v>0.47274897885445399</v>
      </c>
      <c r="I16" s="22">
        <v>0.48546053526673999</v>
      </c>
      <c r="J16" s="22">
        <v>0.44629298172029203</v>
      </c>
      <c r="K16" s="22">
        <v>0.447040267100907</v>
      </c>
      <c r="L16" s="22">
        <v>0.38246336170469902</v>
      </c>
      <c r="M16" s="22"/>
      <c r="N16" s="22">
        <v>0.50557061879801701</v>
      </c>
      <c r="O16" s="22">
        <v>0.46212614033800498</v>
      </c>
      <c r="P16" s="22">
        <v>0.395663328034981</v>
      </c>
      <c r="Q16" s="22">
        <v>0.35671790437386403</v>
      </c>
      <c r="R16" s="22"/>
      <c r="S16" s="22">
        <v>0.47543017289163397</v>
      </c>
      <c r="T16" s="22">
        <v>0.45448513092397902</v>
      </c>
      <c r="U16" s="22">
        <v>0.41978811082067602</v>
      </c>
      <c r="V16" s="22">
        <v>0.468436621671044</v>
      </c>
      <c r="W16" s="22">
        <v>0.42335015876240401</v>
      </c>
      <c r="X16" s="22">
        <v>0.43422357265592898</v>
      </c>
      <c r="Y16" s="22">
        <v>0.32778205112520797</v>
      </c>
      <c r="Z16" s="22">
        <v>0.35218303308284299</v>
      </c>
      <c r="AA16" s="22">
        <v>0.485974798671578</v>
      </c>
      <c r="AB16" s="22">
        <v>0.39476015314861201</v>
      </c>
      <c r="AC16" s="22">
        <v>0.37417979605061102</v>
      </c>
      <c r="AD16" s="22">
        <v>0.49011765784505001</v>
      </c>
      <c r="AE16" s="22"/>
      <c r="AF16" s="22">
        <v>0.46207790327258902</v>
      </c>
      <c r="AG16" s="22">
        <v>0.39449039017877502</v>
      </c>
      <c r="AH16" s="22"/>
      <c r="AI16" s="22">
        <v>0.50386006529615002</v>
      </c>
      <c r="AJ16" s="22">
        <v>0.40077108113294402</v>
      </c>
      <c r="AK16" s="22"/>
      <c r="AL16" s="22">
        <v>0.42478042506358799</v>
      </c>
      <c r="AM16" s="22">
        <v>0.43341481450583702</v>
      </c>
      <c r="AN16" s="22"/>
      <c r="AO16" s="22">
        <v>0.48438611422529498</v>
      </c>
      <c r="AP16" s="22">
        <v>0.41874292643576599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P21"/>
  <sheetViews>
    <sheetView showGridLines="0" topLeftCell="A3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4.0988678290543999E-2</v>
      </c>
      <c r="D9" s="17">
        <v>4.64537760527804E-2</v>
      </c>
      <c r="E9" s="17">
        <v>3.5199616804429797E-2</v>
      </c>
      <c r="F9" s="17"/>
      <c r="G9" s="17">
        <v>3.8185227581248198E-2</v>
      </c>
      <c r="H9" s="17">
        <v>4.5194893830918702E-2</v>
      </c>
      <c r="I9" s="17">
        <v>4.4048240978669898E-2</v>
      </c>
      <c r="J9" s="17">
        <v>4.5029061638092199E-2</v>
      </c>
      <c r="K9" s="17">
        <v>3.7432428464920002E-2</v>
      </c>
      <c r="L9" s="17">
        <v>3.6037891189066099E-2</v>
      </c>
      <c r="M9" s="17"/>
      <c r="N9" s="17">
        <v>4.4944801041213997E-2</v>
      </c>
      <c r="O9" s="17">
        <v>3.36915491427228E-2</v>
      </c>
      <c r="P9" s="17">
        <v>3.9590711076869102E-2</v>
      </c>
      <c r="Q9" s="17">
        <v>4.6072077386598603E-2</v>
      </c>
      <c r="R9" s="17"/>
      <c r="S9" s="17">
        <v>4.9761174404839098E-2</v>
      </c>
      <c r="T9" s="17">
        <v>3.2085503759978297E-2</v>
      </c>
      <c r="U9" s="17">
        <v>4.3032099818901097E-2</v>
      </c>
      <c r="V9" s="17">
        <v>2.8257939736235201E-2</v>
      </c>
      <c r="W9" s="17">
        <v>5.37577175743751E-2</v>
      </c>
      <c r="X9" s="17">
        <v>2.8490837601796101E-2</v>
      </c>
      <c r="Y9" s="17">
        <v>5.2207233241187298E-2</v>
      </c>
      <c r="Z9" s="17">
        <v>2.7184210644304301E-2</v>
      </c>
      <c r="AA9" s="17">
        <v>3.49396809390616E-2</v>
      </c>
      <c r="AB9" s="17">
        <v>5.3535747400260403E-2</v>
      </c>
      <c r="AC9" s="17">
        <v>4.0939105952322703E-2</v>
      </c>
      <c r="AD9" s="17">
        <v>5.2102480137633397E-2</v>
      </c>
      <c r="AE9" s="17"/>
      <c r="AF9" s="17">
        <v>4.5764749428390199E-2</v>
      </c>
      <c r="AG9" s="17">
        <v>3.4905099101827798E-2</v>
      </c>
      <c r="AH9" s="17"/>
      <c r="AI9" s="17">
        <v>4.6594585237442802E-2</v>
      </c>
      <c r="AJ9" s="17">
        <v>3.8461356175702802E-2</v>
      </c>
      <c r="AK9" s="17"/>
      <c r="AL9" s="17">
        <v>5.4572397881495899E-2</v>
      </c>
      <c r="AM9" s="17">
        <v>3.9956376431849801E-2</v>
      </c>
      <c r="AN9" s="17"/>
      <c r="AO9" s="17">
        <v>5.0638511800953898E-2</v>
      </c>
      <c r="AP9" s="17">
        <v>3.8357938846052403E-2</v>
      </c>
    </row>
    <row r="10" spans="2:42" x14ac:dyDescent="0.35">
      <c r="B10" s="18" t="s">
        <v>252</v>
      </c>
      <c r="C10" s="17">
        <v>4.74093525709555E-2</v>
      </c>
      <c r="D10" s="17">
        <v>5.7622435531069799E-2</v>
      </c>
      <c r="E10" s="17">
        <v>3.7782012218408698E-2</v>
      </c>
      <c r="F10" s="17"/>
      <c r="G10" s="17">
        <v>5.9013224578613001E-2</v>
      </c>
      <c r="H10" s="17">
        <v>3.9189453570275097E-2</v>
      </c>
      <c r="I10" s="17">
        <v>6.4121803563926799E-2</v>
      </c>
      <c r="J10" s="17">
        <v>5.01901252906874E-2</v>
      </c>
      <c r="K10" s="17">
        <v>2.80408676989818E-2</v>
      </c>
      <c r="L10" s="17">
        <v>4.34909582684853E-2</v>
      </c>
      <c r="M10" s="17"/>
      <c r="N10" s="17">
        <v>5.0505911617665898E-2</v>
      </c>
      <c r="O10" s="17">
        <v>4.5120789439176502E-2</v>
      </c>
      <c r="P10" s="17">
        <v>4.63863182213822E-2</v>
      </c>
      <c r="Q10" s="17">
        <v>4.7974517968620199E-2</v>
      </c>
      <c r="R10" s="17"/>
      <c r="S10" s="17">
        <v>6.6289697244415094E-2</v>
      </c>
      <c r="T10" s="17">
        <v>3.2297383533788603E-2</v>
      </c>
      <c r="U10" s="17">
        <v>1.7403530862580799E-2</v>
      </c>
      <c r="V10" s="17">
        <v>4.8666324533007899E-2</v>
      </c>
      <c r="W10" s="17">
        <v>4.5779189153104298E-2</v>
      </c>
      <c r="X10" s="17">
        <v>6.2803405188405798E-2</v>
      </c>
      <c r="Y10" s="17">
        <v>5.4035110630686299E-2</v>
      </c>
      <c r="Z10" s="17">
        <v>5.7762042796904098E-2</v>
      </c>
      <c r="AA10" s="17">
        <v>5.84036505619554E-2</v>
      </c>
      <c r="AB10" s="17">
        <v>3.2641128596741897E-2</v>
      </c>
      <c r="AC10" s="17">
        <v>3.19802489384814E-2</v>
      </c>
      <c r="AD10" s="17">
        <v>5.6975648323297497E-2</v>
      </c>
      <c r="AE10" s="17"/>
      <c r="AF10" s="17">
        <v>4.1315066385995101E-2</v>
      </c>
      <c r="AG10" s="17">
        <v>5.6054795082824099E-2</v>
      </c>
      <c r="AH10" s="17"/>
      <c r="AI10" s="17">
        <v>4.0498363673379403E-2</v>
      </c>
      <c r="AJ10" s="17">
        <v>5.0525047362487599E-2</v>
      </c>
      <c r="AK10" s="17"/>
      <c r="AL10" s="17">
        <v>4.6502001197196503E-2</v>
      </c>
      <c r="AM10" s="17">
        <v>4.74783072120867E-2</v>
      </c>
      <c r="AN10" s="17"/>
      <c r="AO10" s="17">
        <v>4.0430755923949603E-2</v>
      </c>
      <c r="AP10" s="17">
        <v>4.93118589143728E-2</v>
      </c>
    </row>
    <row r="11" spans="2:42" x14ac:dyDescent="0.35">
      <c r="B11" s="18" t="s">
        <v>348</v>
      </c>
      <c r="C11" s="17">
        <v>0.27596382536982</v>
      </c>
      <c r="D11" s="17">
        <v>0.28991732805370701</v>
      </c>
      <c r="E11" s="17">
        <v>0.25984835687306901</v>
      </c>
      <c r="F11" s="17"/>
      <c r="G11" s="17">
        <v>0.29856033369690799</v>
      </c>
      <c r="H11" s="17">
        <v>0.25782839313679701</v>
      </c>
      <c r="I11" s="17">
        <v>0.263575045913159</v>
      </c>
      <c r="J11" s="17">
        <v>0.254606989288855</v>
      </c>
      <c r="K11" s="17">
        <v>0.27999710976439701</v>
      </c>
      <c r="L11" s="17">
        <v>0.30040458265494602</v>
      </c>
      <c r="M11" s="17"/>
      <c r="N11" s="17">
        <v>0.23783335667609501</v>
      </c>
      <c r="O11" s="17">
        <v>0.28513221798202298</v>
      </c>
      <c r="P11" s="17">
        <v>0.26126967540739698</v>
      </c>
      <c r="Q11" s="17">
        <v>0.31883449391220597</v>
      </c>
      <c r="R11" s="17"/>
      <c r="S11" s="17">
        <v>0.27167360433630899</v>
      </c>
      <c r="T11" s="17">
        <v>0.28160362673648498</v>
      </c>
      <c r="U11" s="17">
        <v>0.29116967105699298</v>
      </c>
      <c r="V11" s="17">
        <v>0.27577994050098797</v>
      </c>
      <c r="W11" s="17">
        <v>0.21133149652243799</v>
      </c>
      <c r="X11" s="17">
        <v>0.27027509948112599</v>
      </c>
      <c r="Y11" s="17">
        <v>0.30794389768967101</v>
      </c>
      <c r="Z11" s="17">
        <v>0.29850582550309701</v>
      </c>
      <c r="AA11" s="17">
        <v>0.25594358009974899</v>
      </c>
      <c r="AB11" s="17">
        <v>0.30103114724985902</v>
      </c>
      <c r="AC11" s="17">
        <v>0.25541635757745002</v>
      </c>
      <c r="AD11" s="17">
        <v>0.316724297759026</v>
      </c>
      <c r="AE11" s="17"/>
      <c r="AF11" s="17">
        <v>0.24547112394512599</v>
      </c>
      <c r="AG11" s="17">
        <v>0.31374832721941198</v>
      </c>
      <c r="AH11" s="17"/>
      <c r="AI11" s="17">
        <v>0.216137344207018</v>
      </c>
      <c r="AJ11" s="17">
        <v>0.30293551618240599</v>
      </c>
      <c r="AK11" s="17"/>
      <c r="AL11" s="17">
        <v>0.23457651758283901</v>
      </c>
      <c r="AM11" s="17">
        <v>0.27910907542219299</v>
      </c>
      <c r="AN11" s="17"/>
      <c r="AO11" s="17">
        <v>0.23453730651531099</v>
      </c>
      <c r="AP11" s="17">
        <v>0.287257530808465</v>
      </c>
    </row>
    <row r="12" spans="2:42" x14ac:dyDescent="0.35">
      <c r="B12" s="18" t="s">
        <v>250</v>
      </c>
      <c r="C12" s="17">
        <v>0.45527463015983399</v>
      </c>
      <c r="D12" s="17">
        <v>0.432857457680422</v>
      </c>
      <c r="E12" s="17">
        <v>0.478455288528992</v>
      </c>
      <c r="F12" s="17"/>
      <c r="G12" s="17">
        <v>0.420934113046328</v>
      </c>
      <c r="H12" s="17">
        <v>0.44784315098607702</v>
      </c>
      <c r="I12" s="17">
        <v>0.45246272611175598</v>
      </c>
      <c r="J12" s="17">
        <v>0.47536665996729099</v>
      </c>
      <c r="K12" s="17">
        <v>0.48437815613854202</v>
      </c>
      <c r="L12" s="17">
        <v>0.45076315419677698</v>
      </c>
      <c r="M12" s="17"/>
      <c r="N12" s="17">
        <v>0.48831499655192001</v>
      </c>
      <c r="O12" s="17">
        <v>0.46282058974151202</v>
      </c>
      <c r="P12" s="17">
        <v>0.45093354998726498</v>
      </c>
      <c r="Q12" s="17">
        <v>0.41495973376655199</v>
      </c>
      <c r="R12" s="17"/>
      <c r="S12" s="17">
        <v>0.43055085491433998</v>
      </c>
      <c r="T12" s="17">
        <v>0.48572220120642301</v>
      </c>
      <c r="U12" s="17">
        <v>0.46500848599051497</v>
      </c>
      <c r="V12" s="17">
        <v>0.47935428203924602</v>
      </c>
      <c r="W12" s="17">
        <v>0.48608576530540898</v>
      </c>
      <c r="X12" s="17">
        <v>0.45221435443381203</v>
      </c>
      <c r="Y12" s="17">
        <v>0.44777577108119898</v>
      </c>
      <c r="Z12" s="17">
        <v>0.41553612617521002</v>
      </c>
      <c r="AA12" s="17">
        <v>0.42982509951918801</v>
      </c>
      <c r="AB12" s="17">
        <v>0.47517005670115697</v>
      </c>
      <c r="AC12" s="17">
        <v>0.43154963910857302</v>
      </c>
      <c r="AD12" s="17">
        <v>0.42335883959382498</v>
      </c>
      <c r="AE12" s="17"/>
      <c r="AF12" s="17">
        <v>0.47599111318603599</v>
      </c>
      <c r="AG12" s="17">
        <v>0.42915748225086298</v>
      </c>
      <c r="AH12" s="17"/>
      <c r="AI12" s="17">
        <v>0.50241642418035604</v>
      </c>
      <c r="AJ12" s="17">
        <v>0.43402160193622802</v>
      </c>
      <c r="AK12" s="17"/>
      <c r="AL12" s="17">
        <v>0.487507928786381</v>
      </c>
      <c r="AM12" s="17">
        <v>0.45282504381043698</v>
      </c>
      <c r="AN12" s="17"/>
      <c r="AO12" s="17">
        <v>0.49232814281223702</v>
      </c>
      <c r="AP12" s="17">
        <v>0.445173094502614</v>
      </c>
    </row>
    <row r="13" spans="2:42" x14ac:dyDescent="0.35">
      <c r="B13" s="18" t="s">
        <v>349</v>
      </c>
      <c r="C13" s="17">
        <v>0.180363513608846</v>
      </c>
      <c r="D13" s="17">
        <v>0.17314900268202099</v>
      </c>
      <c r="E13" s="17">
        <v>0.1887147255751</v>
      </c>
      <c r="F13" s="17"/>
      <c r="G13" s="17">
        <v>0.18330710109690301</v>
      </c>
      <c r="H13" s="17">
        <v>0.20994410847593301</v>
      </c>
      <c r="I13" s="17">
        <v>0.17579218343248901</v>
      </c>
      <c r="J13" s="17">
        <v>0.174807163815075</v>
      </c>
      <c r="K13" s="17">
        <v>0.17015143793315901</v>
      </c>
      <c r="L13" s="17">
        <v>0.16930341369072499</v>
      </c>
      <c r="M13" s="17"/>
      <c r="N13" s="17">
        <v>0.17840093411310501</v>
      </c>
      <c r="O13" s="17">
        <v>0.17323485369456601</v>
      </c>
      <c r="P13" s="17">
        <v>0.20181974530708599</v>
      </c>
      <c r="Q13" s="17">
        <v>0.17215917696602301</v>
      </c>
      <c r="R13" s="17"/>
      <c r="S13" s="17">
        <v>0.18172466910009699</v>
      </c>
      <c r="T13" s="17">
        <v>0.168291284763324</v>
      </c>
      <c r="U13" s="17">
        <v>0.18338621227101001</v>
      </c>
      <c r="V13" s="17">
        <v>0.167941513190523</v>
      </c>
      <c r="W13" s="17">
        <v>0.203045831444673</v>
      </c>
      <c r="X13" s="17">
        <v>0.18621630329486</v>
      </c>
      <c r="Y13" s="17">
        <v>0.138037987357257</v>
      </c>
      <c r="Z13" s="17">
        <v>0.20101179488048401</v>
      </c>
      <c r="AA13" s="17">
        <v>0.22088798888004599</v>
      </c>
      <c r="AB13" s="17">
        <v>0.13762192005198101</v>
      </c>
      <c r="AC13" s="17">
        <v>0.24011464842317301</v>
      </c>
      <c r="AD13" s="17">
        <v>0.15083873418621799</v>
      </c>
      <c r="AE13" s="17"/>
      <c r="AF13" s="17">
        <v>0.19145794705445299</v>
      </c>
      <c r="AG13" s="17">
        <v>0.16613429634507301</v>
      </c>
      <c r="AH13" s="17"/>
      <c r="AI13" s="17">
        <v>0.19435328270180399</v>
      </c>
      <c r="AJ13" s="17">
        <v>0.174056478343176</v>
      </c>
      <c r="AK13" s="17"/>
      <c r="AL13" s="17">
        <v>0.17684115455208799</v>
      </c>
      <c r="AM13" s="17">
        <v>0.18063119712343401</v>
      </c>
      <c r="AN13" s="17"/>
      <c r="AO13" s="17">
        <v>0.18206528294754901</v>
      </c>
      <c r="AP13" s="17">
        <v>0.17989957692849601</v>
      </c>
    </row>
    <row r="14" spans="2:42" x14ac:dyDescent="0.35">
      <c r="B14" s="18" t="s">
        <v>255</v>
      </c>
      <c r="C14" s="21">
        <v>8.8398030861499596E-2</v>
      </c>
      <c r="D14" s="21">
        <v>0.10407621158385</v>
      </c>
      <c r="E14" s="21">
        <v>7.2981629022838501E-2</v>
      </c>
      <c r="F14" s="21"/>
      <c r="G14" s="21">
        <v>9.7198452159861295E-2</v>
      </c>
      <c r="H14" s="21">
        <v>8.4384347401193799E-2</v>
      </c>
      <c r="I14" s="21">
        <v>0.108170044542597</v>
      </c>
      <c r="J14" s="21">
        <v>9.5219186928779495E-2</v>
      </c>
      <c r="K14" s="21">
        <v>6.5473296163901795E-2</v>
      </c>
      <c r="L14" s="21">
        <v>7.9528849457551301E-2</v>
      </c>
      <c r="M14" s="21"/>
      <c r="N14" s="21">
        <v>9.5450712658879902E-2</v>
      </c>
      <c r="O14" s="21">
        <v>7.8812338581899302E-2</v>
      </c>
      <c r="P14" s="21">
        <v>8.5977029298251295E-2</v>
      </c>
      <c r="Q14" s="21">
        <v>9.4046595355218698E-2</v>
      </c>
      <c r="R14" s="21"/>
      <c r="S14" s="21">
        <v>0.116050871649254</v>
      </c>
      <c r="T14" s="21">
        <v>6.4382887293766899E-2</v>
      </c>
      <c r="U14" s="21">
        <v>6.0435630681482E-2</v>
      </c>
      <c r="V14" s="21">
        <v>7.6924264269243106E-2</v>
      </c>
      <c r="W14" s="21">
        <v>9.9536906727479404E-2</v>
      </c>
      <c r="X14" s="21">
        <v>9.1294242790201999E-2</v>
      </c>
      <c r="Y14" s="21">
        <v>0.10624234387187401</v>
      </c>
      <c r="Z14" s="21">
        <v>8.4946253441208402E-2</v>
      </c>
      <c r="AA14" s="21">
        <v>9.3343331501017104E-2</v>
      </c>
      <c r="AB14" s="21">
        <v>8.6176875997002397E-2</v>
      </c>
      <c r="AC14" s="21">
        <v>7.29193548908042E-2</v>
      </c>
      <c r="AD14" s="21">
        <v>0.109078128460931</v>
      </c>
      <c r="AE14" s="21"/>
      <c r="AF14" s="21">
        <v>8.70798158143853E-2</v>
      </c>
      <c r="AG14" s="21">
        <v>9.0959894184651904E-2</v>
      </c>
      <c r="AH14" s="21"/>
      <c r="AI14" s="21">
        <v>8.7092948910822296E-2</v>
      </c>
      <c r="AJ14" s="21">
        <v>8.8986403538190401E-2</v>
      </c>
      <c r="AK14" s="21"/>
      <c r="AL14" s="21">
        <v>0.10107439907869201</v>
      </c>
      <c r="AM14" s="21">
        <v>8.7434683643936403E-2</v>
      </c>
      <c r="AN14" s="21"/>
      <c r="AO14" s="21">
        <v>9.1069267724903494E-2</v>
      </c>
      <c r="AP14" s="21">
        <v>8.7669797760425203E-2</v>
      </c>
    </row>
    <row r="15" spans="2:42" x14ac:dyDescent="0.35">
      <c r="B15" s="18" t="s">
        <v>254</v>
      </c>
      <c r="C15" s="21">
        <v>0.63563814376868</v>
      </c>
      <c r="D15" s="21">
        <v>0.60600646036244299</v>
      </c>
      <c r="E15" s="21">
        <v>0.66717001410409305</v>
      </c>
      <c r="F15" s="21"/>
      <c r="G15" s="21">
        <v>0.60424121414323095</v>
      </c>
      <c r="H15" s="21">
        <v>0.657787259462009</v>
      </c>
      <c r="I15" s="21">
        <v>0.62825490954424501</v>
      </c>
      <c r="J15" s="21">
        <v>0.65017382378236599</v>
      </c>
      <c r="K15" s="21">
        <v>0.65452959407170097</v>
      </c>
      <c r="L15" s="21">
        <v>0.62006656788750303</v>
      </c>
      <c r="M15" s="21"/>
      <c r="N15" s="21">
        <v>0.66671593066502499</v>
      </c>
      <c r="O15" s="21">
        <v>0.63605544343607801</v>
      </c>
      <c r="P15" s="21">
        <v>0.652753295294352</v>
      </c>
      <c r="Q15" s="21">
        <v>0.58711891073257505</v>
      </c>
      <c r="R15" s="21"/>
      <c r="S15" s="21">
        <v>0.61227552401443697</v>
      </c>
      <c r="T15" s="21">
        <v>0.65401348596974795</v>
      </c>
      <c r="U15" s="21">
        <v>0.64839469826152496</v>
      </c>
      <c r="V15" s="21">
        <v>0.64729579522976899</v>
      </c>
      <c r="W15" s="21">
        <v>0.68913159675008295</v>
      </c>
      <c r="X15" s="21">
        <v>0.63843065772867202</v>
      </c>
      <c r="Y15" s="21">
        <v>0.58581375843845596</v>
      </c>
      <c r="Z15" s="21">
        <v>0.616547921055695</v>
      </c>
      <c r="AA15" s="21">
        <v>0.65071308839923403</v>
      </c>
      <c r="AB15" s="21">
        <v>0.61279197675313901</v>
      </c>
      <c r="AC15" s="21">
        <v>0.67166428753174601</v>
      </c>
      <c r="AD15" s="21">
        <v>0.57419757378004299</v>
      </c>
      <c r="AE15" s="21"/>
      <c r="AF15" s="21">
        <v>0.667449060240489</v>
      </c>
      <c r="AG15" s="21">
        <v>0.59529177859593596</v>
      </c>
      <c r="AH15" s="21"/>
      <c r="AI15" s="21">
        <v>0.69676970688216</v>
      </c>
      <c r="AJ15" s="21">
        <v>0.60807808027940402</v>
      </c>
      <c r="AK15" s="21"/>
      <c r="AL15" s="21">
        <v>0.66434908333846898</v>
      </c>
      <c r="AM15" s="21">
        <v>0.63345624093387098</v>
      </c>
      <c r="AN15" s="21"/>
      <c r="AO15" s="21">
        <v>0.674393425759786</v>
      </c>
      <c r="AP15" s="21">
        <v>0.62507267143111001</v>
      </c>
    </row>
    <row r="16" spans="2:42" x14ac:dyDescent="0.35">
      <c r="B16" s="18" t="s">
        <v>256</v>
      </c>
      <c r="C16" s="22">
        <v>0.547240112907181</v>
      </c>
      <c r="D16" s="22">
        <v>0.50193024877859305</v>
      </c>
      <c r="E16" s="22">
        <v>0.59418838508125404</v>
      </c>
      <c r="F16" s="22"/>
      <c r="G16" s="22">
        <v>0.50704276198336995</v>
      </c>
      <c r="H16" s="22">
        <v>0.57340291206081495</v>
      </c>
      <c r="I16" s="22">
        <v>0.52008486500164797</v>
      </c>
      <c r="J16" s="22">
        <v>0.55495463685358604</v>
      </c>
      <c r="K16" s="22">
        <v>0.58905629790779901</v>
      </c>
      <c r="L16" s="22">
        <v>0.54053771842995102</v>
      </c>
      <c r="M16" s="22"/>
      <c r="N16" s="22">
        <v>0.57126521800614505</v>
      </c>
      <c r="O16" s="22">
        <v>0.55724310485417905</v>
      </c>
      <c r="P16" s="22">
        <v>0.56677626599610098</v>
      </c>
      <c r="Q16" s="22">
        <v>0.49307231537735702</v>
      </c>
      <c r="R16" s="22"/>
      <c r="S16" s="22">
        <v>0.49622465236518198</v>
      </c>
      <c r="T16" s="22">
        <v>0.589630598675981</v>
      </c>
      <c r="U16" s="22">
        <v>0.58795906758004302</v>
      </c>
      <c r="V16" s="22">
        <v>0.57037153096052595</v>
      </c>
      <c r="W16" s="22">
        <v>0.58959469002260301</v>
      </c>
      <c r="X16" s="22">
        <v>0.54713641493846998</v>
      </c>
      <c r="Y16" s="22">
        <v>0.47957141456658198</v>
      </c>
      <c r="Z16" s="22">
        <v>0.53160166761448602</v>
      </c>
      <c r="AA16" s="22">
        <v>0.55736975689821699</v>
      </c>
      <c r="AB16" s="22">
        <v>0.52661510075613605</v>
      </c>
      <c r="AC16" s="22">
        <v>0.59874493264094197</v>
      </c>
      <c r="AD16" s="22">
        <v>0.46511944531911198</v>
      </c>
      <c r="AE16" s="22"/>
      <c r="AF16" s="22">
        <v>0.58036924442610305</v>
      </c>
      <c r="AG16" s="22">
        <v>0.50433188441128396</v>
      </c>
      <c r="AH16" s="22"/>
      <c r="AI16" s="22">
        <v>0.60967675797133702</v>
      </c>
      <c r="AJ16" s="22">
        <v>0.51909167674121304</v>
      </c>
      <c r="AK16" s="22"/>
      <c r="AL16" s="22">
        <v>0.563274684259776</v>
      </c>
      <c r="AM16" s="22">
        <v>0.54602155728993396</v>
      </c>
      <c r="AN16" s="22"/>
      <c r="AO16" s="22">
        <v>0.58332415803488202</v>
      </c>
      <c r="AP16" s="22">
        <v>0.53740287367068396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P21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0.18040821353988501</v>
      </c>
      <c r="D9" s="17">
        <v>0.167888213589727</v>
      </c>
      <c r="E9" s="17">
        <v>0.19324619515254601</v>
      </c>
      <c r="F9" s="17"/>
      <c r="G9" s="17">
        <v>9.6418472531198202E-2</v>
      </c>
      <c r="H9" s="17">
        <v>6.4079199383952096E-2</v>
      </c>
      <c r="I9" s="17">
        <v>0.10224348845427</v>
      </c>
      <c r="J9" s="17">
        <v>0.21027939781822799</v>
      </c>
      <c r="K9" s="17">
        <v>0.225033183600197</v>
      </c>
      <c r="L9" s="17">
        <v>0.34114142168899397</v>
      </c>
      <c r="M9" s="17"/>
      <c r="N9" s="17">
        <v>0.13290195027938601</v>
      </c>
      <c r="O9" s="17">
        <v>0.18110451899612201</v>
      </c>
      <c r="P9" s="17">
        <v>0.18472326837553399</v>
      </c>
      <c r="Q9" s="17">
        <v>0.22825296563705899</v>
      </c>
      <c r="R9" s="17"/>
      <c r="S9" s="17">
        <v>0.12709075209857101</v>
      </c>
      <c r="T9" s="17">
        <v>0.21737931183704301</v>
      </c>
      <c r="U9" s="17">
        <v>0.23819647598690799</v>
      </c>
      <c r="V9" s="17">
        <v>0.18367793646563399</v>
      </c>
      <c r="W9" s="17">
        <v>0.17967312705639399</v>
      </c>
      <c r="X9" s="17">
        <v>0.13653508052520899</v>
      </c>
      <c r="Y9" s="17">
        <v>0.20341918218867799</v>
      </c>
      <c r="Z9" s="17">
        <v>0.18769910956668701</v>
      </c>
      <c r="AA9" s="17">
        <v>0.16921585597694899</v>
      </c>
      <c r="AB9" s="17">
        <v>0.19685600247396301</v>
      </c>
      <c r="AC9" s="17">
        <v>0.17654438050874699</v>
      </c>
      <c r="AD9" s="17">
        <v>0.16518702161627599</v>
      </c>
      <c r="AE9" s="17"/>
      <c r="AF9" s="17">
        <v>0.19091689762498901</v>
      </c>
      <c r="AG9" s="17">
        <v>0.16782140714789501</v>
      </c>
      <c r="AH9" s="17"/>
      <c r="AI9" s="17">
        <v>0.1558922257351</v>
      </c>
      <c r="AJ9" s="17">
        <v>0.19146080480354999</v>
      </c>
      <c r="AK9" s="17"/>
      <c r="AL9" s="17">
        <v>0.165027030219041</v>
      </c>
      <c r="AM9" s="17">
        <v>0.18157711459270201</v>
      </c>
      <c r="AN9" s="17"/>
      <c r="AO9" s="17">
        <v>0.16979910262956699</v>
      </c>
      <c r="AP9" s="17">
        <v>0.183300471371344</v>
      </c>
    </row>
    <row r="10" spans="2:42" x14ac:dyDescent="0.35">
      <c r="B10" s="18" t="s">
        <v>252</v>
      </c>
      <c r="C10" s="17">
        <v>0.22730791729981401</v>
      </c>
      <c r="D10" s="17">
        <v>0.21016430626128399</v>
      </c>
      <c r="E10" s="17">
        <v>0.24368876253871699</v>
      </c>
      <c r="F10" s="17"/>
      <c r="G10" s="17">
        <v>0.154928665908353</v>
      </c>
      <c r="H10" s="17">
        <v>0.162416841336153</v>
      </c>
      <c r="I10" s="17">
        <v>0.209713062354908</v>
      </c>
      <c r="J10" s="17">
        <v>0.23654077355310499</v>
      </c>
      <c r="K10" s="17">
        <v>0.28108762776269902</v>
      </c>
      <c r="L10" s="17">
        <v>0.29952376320878599</v>
      </c>
      <c r="M10" s="17"/>
      <c r="N10" s="17">
        <v>0.22499151922050101</v>
      </c>
      <c r="O10" s="17">
        <v>0.24061152155909299</v>
      </c>
      <c r="P10" s="17">
        <v>0.22630170784552101</v>
      </c>
      <c r="Q10" s="17">
        <v>0.21868180476377699</v>
      </c>
      <c r="R10" s="17"/>
      <c r="S10" s="17">
        <v>0.18279330059795801</v>
      </c>
      <c r="T10" s="17">
        <v>0.245327475758474</v>
      </c>
      <c r="U10" s="17">
        <v>0.220536785561049</v>
      </c>
      <c r="V10" s="17">
        <v>0.211489388188282</v>
      </c>
      <c r="W10" s="17">
        <v>0.24764000413657</v>
      </c>
      <c r="X10" s="17">
        <v>0.22936815905931099</v>
      </c>
      <c r="Y10" s="17">
        <v>0.23096450708309299</v>
      </c>
      <c r="Z10" s="17">
        <v>0.256736634714615</v>
      </c>
      <c r="AA10" s="17">
        <v>0.20883975405597899</v>
      </c>
      <c r="AB10" s="17">
        <v>0.22152228899401499</v>
      </c>
      <c r="AC10" s="17">
        <v>0.27382899417122197</v>
      </c>
      <c r="AD10" s="17">
        <v>0.32792987153730002</v>
      </c>
      <c r="AE10" s="17"/>
      <c r="AF10" s="17">
        <v>0.236438194378191</v>
      </c>
      <c r="AG10" s="17">
        <v>0.21547227434036501</v>
      </c>
      <c r="AH10" s="17"/>
      <c r="AI10" s="17">
        <v>0.21300751570609</v>
      </c>
      <c r="AJ10" s="17">
        <v>0.233754995630095</v>
      </c>
      <c r="AK10" s="17"/>
      <c r="AL10" s="17">
        <v>0.25704146760535301</v>
      </c>
      <c r="AM10" s="17">
        <v>0.225048300628513</v>
      </c>
      <c r="AN10" s="17"/>
      <c r="AO10" s="17">
        <v>0.23184621873682301</v>
      </c>
      <c r="AP10" s="17">
        <v>0.22607068470005401</v>
      </c>
    </row>
    <row r="11" spans="2:42" x14ac:dyDescent="0.35">
      <c r="B11" s="18" t="s">
        <v>348</v>
      </c>
      <c r="C11" s="17">
        <v>0.31594919854445203</v>
      </c>
      <c r="D11" s="17">
        <v>0.30029406567568201</v>
      </c>
      <c r="E11" s="17">
        <v>0.33097784367954097</v>
      </c>
      <c r="F11" s="17"/>
      <c r="G11" s="17">
        <v>0.28623906224757101</v>
      </c>
      <c r="H11" s="17">
        <v>0.33626001456166199</v>
      </c>
      <c r="I11" s="17">
        <v>0.33923729817828702</v>
      </c>
      <c r="J11" s="17">
        <v>0.30673320150587802</v>
      </c>
      <c r="K11" s="17">
        <v>0.341962421226779</v>
      </c>
      <c r="L11" s="17">
        <v>0.29029372307912499</v>
      </c>
      <c r="M11" s="17"/>
      <c r="N11" s="17">
        <v>0.297667166776037</v>
      </c>
      <c r="O11" s="17">
        <v>0.32327509305374302</v>
      </c>
      <c r="P11" s="17">
        <v>0.29424962776790903</v>
      </c>
      <c r="Q11" s="17">
        <v>0.34188418850777602</v>
      </c>
      <c r="R11" s="17"/>
      <c r="S11" s="17">
        <v>0.34581787002116399</v>
      </c>
      <c r="T11" s="17">
        <v>0.28469092327593498</v>
      </c>
      <c r="U11" s="17">
        <v>0.32555708081760598</v>
      </c>
      <c r="V11" s="17">
        <v>0.29270776358200501</v>
      </c>
      <c r="W11" s="17">
        <v>0.29543309679308</v>
      </c>
      <c r="X11" s="17">
        <v>0.29839287041405299</v>
      </c>
      <c r="Y11" s="17">
        <v>0.34331406676853199</v>
      </c>
      <c r="Z11" s="17">
        <v>0.32833636344173101</v>
      </c>
      <c r="AA11" s="17">
        <v>0.34934404816722697</v>
      </c>
      <c r="AB11" s="17">
        <v>0.34538847506464698</v>
      </c>
      <c r="AC11" s="17">
        <v>0.25185119002225698</v>
      </c>
      <c r="AD11" s="17">
        <v>0.26281310481918002</v>
      </c>
      <c r="AE11" s="17"/>
      <c r="AF11" s="17">
        <v>0.30906019054718498</v>
      </c>
      <c r="AG11" s="17">
        <v>0.32223677726607802</v>
      </c>
      <c r="AH11" s="17"/>
      <c r="AI11" s="17">
        <v>0.28497596524433999</v>
      </c>
      <c r="AJ11" s="17">
        <v>0.32991292256431198</v>
      </c>
      <c r="AK11" s="17"/>
      <c r="AL11" s="17">
        <v>0.30096498385102699</v>
      </c>
      <c r="AM11" s="17">
        <v>0.31708793175927802</v>
      </c>
      <c r="AN11" s="17"/>
      <c r="AO11" s="17">
        <v>0.29572942349444897</v>
      </c>
      <c r="AP11" s="17">
        <v>0.321461517459116</v>
      </c>
    </row>
    <row r="12" spans="2:42" x14ac:dyDescent="0.35">
      <c r="B12" s="18" t="s">
        <v>250</v>
      </c>
      <c r="C12" s="17">
        <v>0.21162259147845999</v>
      </c>
      <c r="D12" s="17">
        <v>0.24157120422678</v>
      </c>
      <c r="E12" s="17">
        <v>0.18191185492343101</v>
      </c>
      <c r="F12" s="17"/>
      <c r="G12" s="17">
        <v>0.33771921369970498</v>
      </c>
      <c r="H12" s="17">
        <v>0.34319875368116398</v>
      </c>
      <c r="I12" s="17">
        <v>0.24718671385757501</v>
      </c>
      <c r="J12" s="17">
        <v>0.213849894592233</v>
      </c>
      <c r="K12" s="17">
        <v>0.121467413524222</v>
      </c>
      <c r="L12" s="17">
        <v>4.9414254186574399E-2</v>
      </c>
      <c r="M12" s="17"/>
      <c r="N12" s="17">
        <v>0.26964100808808</v>
      </c>
      <c r="O12" s="17">
        <v>0.18957903607641799</v>
      </c>
      <c r="P12" s="17">
        <v>0.224587960565718</v>
      </c>
      <c r="Q12" s="17">
        <v>0.16327071750725</v>
      </c>
      <c r="R12" s="17"/>
      <c r="S12" s="17">
        <v>0.25582871785963401</v>
      </c>
      <c r="T12" s="17">
        <v>0.20724377891812101</v>
      </c>
      <c r="U12" s="17">
        <v>0.15431394111218799</v>
      </c>
      <c r="V12" s="17">
        <v>0.25875319417237203</v>
      </c>
      <c r="W12" s="17">
        <v>0.20836721000765099</v>
      </c>
      <c r="X12" s="17">
        <v>0.23608969202751701</v>
      </c>
      <c r="Y12" s="17">
        <v>0.177233241385922</v>
      </c>
      <c r="Z12" s="17">
        <v>0.17906763608512</v>
      </c>
      <c r="AA12" s="17">
        <v>0.203957530688165</v>
      </c>
      <c r="AB12" s="17">
        <v>0.19391742087043101</v>
      </c>
      <c r="AC12" s="17">
        <v>0.19420695270975899</v>
      </c>
      <c r="AD12" s="17">
        <v>0.215376247794029</v>
      </c>
      <c r="AE12" s="17"/>
      <c r="AF12" s="17">
        <v>0.19781238167949999</v>
      </c>
      <c r="AG12" s="17">
        <v>0.230615620389928</v>
      </c>
      <c r="AH12" s="17"/>
      <c r="AI12" s="17">
        <v>0.25570119034405198</v>
      </c>
      <c r="AJ12" s="17">
        <v>0.191750549584177</v>
      </c>
      <c r="AK12" s="17"/>
      <c r="AL12" s="17">
        <v>0.21721214986610801</v>
      </c>
      <c r="AM12" s="17">
        <v>0.21119781007199601</v>
      </c>
      <c r="AN12" s="17"/>
      <c r="AO12" s="17">
        <v>0.22546926740477299</v>
      </c>
      <c r="AP12" s="17">
        <v>0.20784770805739899</v>
      </c>
    </row>
    <row r="13" spans="2:42" x14ac:dyDescent="0.35">
      <c r="B13" s="18" t="s">
        <v>349</v>
      </c>
      <c r="C13" s="17">
        <v>6.4712079137389397E-2</v>
      </c>
      <c r="D13" s="17">
        <v>8.0082210246527105E-2</v>
      </c>
      <c r="E13" s="17">
        <v>5.0175343705764902E-2</v>
      </c>
      <c r="F13" s="17"/>
      <c r="G13" s="17">
        <v>0.124694585613173</v>
      </c>
      <c r="H13" s="17">
        <v>9.4045191037068598E-2</v>
      </c>
      <c r="I13" s="17">
        <v>0.10161943715496</v>
      </c>
      <c r="J13" s="17">
        <v>3.2596732530556199E-2</v>
      </c>
      <c r="K13" s="17">
        <v>3.0449353886102499E-2</v>
      </c>
      <c r="L13" s="17">
        <v>1.9626837836520701E-2</v>
      </c>
      <c r="M13" s="17"/>
      <c r="N13" s="17">
        <v>7.4798355635996697E-2</v>
      </c>
      <c r="O13" s="17">
        <v>6.5429830314624807E-2</v>
      </c>
      <c r="P13" s="17">
        <v>7.0137435445317406E-2</v>
      </c>
      <c r="Q13" s="17">
        <v>4.7910323584138499E-2</v>
      </c>
      <c r="R13" s="17"/>
      <c r="S13" s="17">
        <v>8.8469359422672797E-2</v>
      </c>
      <c r="T13" s="17">
        <v>4.5358510210427E-2</v>
      </c>
      <c r="U13" s="17">
        <v>6.13957165222489E-2</v>
      </c>
      <c r="V13" s="17">
        <v>5.3371717591706398E-2</v>
      </c>
      <c r="W13" s="17">
        <v>6.8886562006304802E-2</v>
      </c>
      <c r="X13" s="17">
        <v>9.9614197973909399E-2</v>
      </c>
      <c r="Y13" s="17">
        <v>4.5069002573775399E-2</v>
      </c>
      <c r="Z13" s="17">
        <v>4.8160256191846197E-2</v>
      </c>
      <c r="AA13" s="17">
        <v>6.8642811111679705E-2</v>
      </c>
      <c r="AB13" s="17">
        <v>4.23158125969441E-2</v>
      </c>
      <c r="AC13" s="17">
        <v>0.103568482588015</v>
      </c>
      <c r="AD13" s="17">
        <v>2.8693754233215601E-2</v>
      </c>
      <c r="AE13" s="17"/>
      <c r="AF13" s="17">
        <v>6.5772335770133999E-2</v>
      </c>
      <c r="AG13" s="17">
        <v>6.3853920855733104E-2</v>
      </c>
      <c r="AH13" s="17"/>
      <c r="AI13" s="17">
        <v>9.0423102970418598E-2</v>
      </c>
      <c r="AJ13" s="17">
        <v>5.3120727417865901E-2</v>
      </c>
      <c r="AK13" s="17"/>
      <c r="AL13" s="17">
        <v>5.9754368458470597E-2</v>
      </c>
      <c r="AM13" s="17">
        <v>6.5088842947511397E-2</v>
      </c>
      <c r="AN13" s="17"/>
      <c r="AO13" s="17">
        <v>7.7155987734387393E-2</v>
      </c>
      <c r="AP13" s="17">
        <v>6.1319618412087197E-2</v>
      </c>
    </row>
    <row r="14" spans="2:42" x14ac:dyDescent="0.35">
      <c r="B14" s="18" t="s">
        <v>255</v>
      </c>
      <c r="C14" s="21">
        <v>0.40771613083969899</v>
      </c>
      <c r="D14" s="21">
        <v>0.37805251985101102</v>
      </c>
      <c r="E14" s="21">
        <v>0.436934957691263</v>
      </c>
      <c r="F14" s="21"/>
      <c r="G14" s="21">
        <v>0.25134713843955098</v>
      </c>
      <c r="H14" s="21">
        <v>0.22649604072010501</v>
      </c>
      <c r="I14" s="21">
        <v>0.311956550809178</v>
      </c>
      <c r="J14" s="21">
        <v>0.44682017137133301</v>
      </c>
      <c r="K14" s="21">
        <v>0.50612081136289599</v>
      </c>
      <c r="L14" s="21">
        <v>0.64066518489778002</v>
      </c>
      <c r="M14" s="21"/>
      <c r="N14" s="21">
        <v>0.35789346949988698</v>
      </c>
      <c r="O14" s="21">
        <v>0.421716040555214</v>
      </c>
      <c r="P14" s="21">
        <v>0.41102497622105499</v>
      </c>
      <c r="Q14" s="21">
        <v>0.44693477040083601</v>
      </c>
      <c r="R14" s="21"/>
      <c r="S14" s="21">
        <v>0.30988405269652902</v>
      </c>
      <c r="T14" s="21">
        <v>0.46270678759551698</v>
      </c>
      <c r="U14" s="21">
        <v>0.45873326154795702</v>
      </c>
      <c r="V14" s="21">
        <v>0.39516732465391602</v>
      </c>
      <c r="W14" s="21">
        <v>0.42731313119296399</v>
      </c>
      <c r="X14" s="21">
        <v>0.36590323958451998</v>
      </c>
      <c r="Y14" s="21">
        <v>0.43438368927177101</v>
      </c>
      <c r="Z14" s="21">
        <v>0.444435744281303</v>
      </c>
      <c r="AA14" s="21">
        <v>0.37805561003292798</v>
      </c>
      <c r="AB14" s="21">
        <v>0.418378291467978</v>
      </c>
      <c r="AC14" s="21">
        <v>0.45037337467996902</v>
      </c>
      <c r="AD14" s="21">
        <v>0.49311689315357499</v>
      </c>
      <c r="AE14" s="21"/>
      <c r="AF14" s="21">
        <v>0.427355092003181</v>
      </c>
      <c r="AG14" s="21">
        <v>0.38329368148826098</v>
      </c>
      <c r="AH14" s="21"/>
      <c r="AI14" s="21">
        <v>0.36889974144118998</v>
      </c>
      <c r="AJ14" s="21">
        <v>0.42521580043364499</v>
      </c>
      <c r="AK14" s="21"/>
      <c r="AL14" s="21">
        <v>0.42206849782439398</v>
      </c>
      <c r="AM14" s="21">
        <v>0.40662541522121498</v>
      </c>
      <c r="AN14" s="21"/>
      <c r="AO14" s="21">
        <v>0.40164532136639097</v>
      </c>
      <c r="AP14" s="21">
        <v>0.40937115607139801</v>
      </c>
    </row>
    <row r="15" spans="2:42" x14ac:dyDescent="0.35">
      <c r="B15" s="18" t="s">
        <v>254</v>
      </c>
      <c r="C15" s="21">
        <v>0.27633467061584899</v>
      </c>
      <c r="D15" s="21">
        <v>0.32165341447330698</v>
      </c>
      <c r="E15" s="21">
        <v>0.232087198629196</v>
      </c>
      <c r="F15" s="21"/>
      <c r="G15" s="21">
        <v>0.46241379931287802</v>
      </c>
      <c r="H15" s="21">
        <v>0.43724394471823302</v>
      </c>
      <c r="I15" s="21">
        <v>0.34880615101253598</v>
      </c>
      <c r="J15" s="21">
        <v>0.24644662712279</v>
      </c>
      <c r="K15" s="21">
        <v>0.151916767410325</v>
      </c>
      <c r="L15" s="21">
        <v>6.9041092023095094E-2</v>
      </c>
      <c r="M15" s="21"/>
      <c r="N15" s="21">
        <v>0.34443936372407602</v>
      </c>
      <c r="O15" s="21">
        <v>0.25500886639104298</v>
      </c>
      <c r="P15" s="21">
        <v>0.29472539601103598</v>
      </c>
      <c r="Q15" s="21">
        <v>0.21118104109138899</v>
      </c>
      <c r="R15" s="21"/>
      <c r="S15" s="21">
        <v>0.34429807728230699</v>
      </c>
      <c r="T15" s="21">
        <v>0.25260228912854799</v>
      </c>
      <c r="U15" s="21">
        <v>0.215709657634437</v>
      </c>
      <c r="V15" s="21">
        <v>0.31212491176407903</v>
      </c>
      <c r="W15" s="21">
        <v>0.27725377201395601</v>
      </c>
      <c r="X15" s="21">
        <v>0.33570389000142697</v>
      </c>
      <c r="Y15" s="21">
        <v>0.222302243959697</v>
      </c>
      <c r="Z15" s="21">
        <v>0.22722789227696599</v>
      </c>
      <c r="AA15" s="21">
        <v>0.27260034179984499</v>
      </c>
      <c r="AB15" s="21">
        <v>0.23623323346737499</v>
      </c>
      <c r="AC15" s="21">
        <v>0.297775435297774</v>
      </c>
      <c r="AD15" s="21">
        <v>0.24407000202724399</v>
      </c>
      <c r="AE15" s="21"/>
      <c r="AF15" s="21">
        <v>0.26358471744963402</v>
      </c>
      <c r="AG15" s="21">
        <v>0.29446954124566099</v>
      </c>
      <c r="AH15" s="21"/>
      <c r="AI15" s="21">
        <v>0.34612429331446998</v>
      </c>
      <c r="AJ15" s="21">
        <v>0.244871277002043</v>
      </c>
      <c r="AK15" s="21"/>
      <c r="AL15" s="21">
        <v>0.27696651832457903</v>
      </c>
      <c r="AM15" s="21">
        <v>0.276286653019508</v>
      </c>
      <c r="AN15" s="21"/>
      <c r="AO15" s="21">
        <v>0.30262525513916</v>
      </c>
      <c r="AP15" s="21">
        <v>0.26916732646948599</v>
      </c>
    </row>
    <row r="16" spans="2:42" x14ac:dyDescent="0.35">
      <c r="B16" s="18" t="s">
        <v>256</v>
      </c>
      <c r="C16" s="22">
        <v>-0.13138146022385</v>
      </c>
      <c r="D16" s="22">
        <v>-5.6399105377703401E-2</v>
      </c>
      <c r="E16" s="22">
        <v>-0.20484775906206701</v>
      </c>
      <c r="F16" s="22"/>
      <c r="G16" s="22">
        <v>0.21106666087332701</v>
      </c>
      <c r="H16" s="22">
        <v>0.21074790399812701</v>
      </c>
      <c r="I16" s="22">
        <v>3.6849600203357903E-2</v>
      </c>
      <c r="J16" s="22">
        <v>-0.20037354424854301</v>
      </c>
      <c r="K16" s="22">
        <v>-0.35420404395257199</v>
      </c>
      <c r="L16" s="22">
        <v>-0.57162409287468496</v>
      </c>
      <c r="M16" s="22"/>
      <c r="N16" s="22">
        <v>-1.34541057758108E-2</v>
      </c>
      <c r="O16" s="22">
        <v>-0.166707174164172</v>
      </c>
      <c r="P16" s="22">
        <v>-0.11629958021002</v>
      </c>
      <c r="Q16" s="22">
        <v>-0.23575372930944699</v>
      </c>
      <c r="R16" s="22"/>
      <c r="S16" s="22">
        <v>3.44140245857779E-2</v>
      </c>
      <c r="T16" s="22">
        <v>-0.21010449846696999</v>
      </c>
      <c r="U16" s="22">
        <v>-0.24302360391351999</v>
      </c>
      <c r="V16" s="22">
        <v>-8.3042412889837297E-2</v>
      </c>
      <c r="W16" s="22">
        <v>-0.15005935917900801</v>
      </c>
      <c r="X16" s="22">
        <v>-3.0199349583093699E-2</v>
      </c>
      <c r="Y16" s="22">
        <v>-0.21208144531207301</v>
      </c>
      <c r="Z16" s="22">
        <v>-0.21720785200433601</v>
      </c>
      <c r="AA16" s="22">
        <v>-0.105455268233084</v>
      </c>
      <c r="AB16" s="22">
        <v>-0.18214505800060299</v>
      </c>
      <c r="AC16" s="22">
        <v>-0.15259793938219501</v>
      </c>
      <c r="AD16" s="22">
        <v>-0.24904689112633099</v>
      </c>
      <c r="AE16" s="22"/>
      <c r="AF16" s="22">
        <v>-0.16377037455354601</v>
      </c>
      <c r="AG16" s="22">
        <v>-8.8824140242599298E-2</v>
      </c>
      <c r="AH16" s="22"/>
      <c r="AI16" s="22">
        <v>-2.27754481267195E-2</v>
      </c>
      <c r="AJ16" s="22">
        <v>-0.18034452343160301</v>
      </c>
      <c r="AK16" s="22"/>
      <c r="AL16" s="22">
        <v>-0.14510197949981499</v>
      </c>
      <c r="AM16" s="22">
        <v>-0.13033876220170701</v>
      </c>
      <c r="AN16" s="22"/>
      <c r="AO16" s="22">
        <v>-9.9020066227230599E-2</v>
      </c>
      <c r="AP16" s="22">
        <v>-0.14020382960191199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P19"/>
  <sheetViews>
    <sheetView showGridLines="0" topLeftCell="A4" workbookViewId="0">
      <pane xSplit="2" topLeftCell="AD1" activePane="topRight" state="frozen"/>
      <selection pane="topRight" activeCell="AI12" sqref="AI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355</v>
      </c>
      <c r="C9" s="17">
        <v>0.65755178667662095</v>
      </c>
      <c r="D9" s="17">
        <v>0.77386311202500002</v>
      </c>
      <c r="E9" s="17">
        <v>0.54738466886575998</v>
      </c>
      <c r="F9" s="17"/>
      <c r="G9" s="17">
        <v>0.63298119444076895</v>
      </c>
      <c r="H9" s="17">
        <v>0.67776100546719698</v>
      </c>
      <c r="I9" s="17">
        <v>0.68253549399410895</v>
      </c>
      <c r="J9" s="17">
        <v>0.671194662182521</v>
      </c>
      <c r="K9" s="17">
        <v>0.65113771484518901</v>
      </c>
      <c r="L9" s="17">
        <v>0.63034509084046797</v>
      </c>
      <c r="M9" s="17"/>
      <c r="N9" s="17">
        <v>0.73267937667193195</v>
      </c>
      <c r="O9" s="17">
        <v>0.68800875890005697</v>
      </c>
      <c r="P9" s="17">
        <v>0.63379993682781399</v>
      </c>
      <c r="Q9" s="17">
        <v>0.567984379078873</v>
      </c>
      <c r="R9" s="17"/>
      <c r="S9" s="17">
        <v>0.687575519578282</v>
      </c>
      <c r="T9" s="17">
        <v>0.62534933458225905</v>
      </c>
      <c r="U9" s="17">
        <v>0.65837454211916202</v>
      </c>
      <c r="V9" s="17">
        <v>0.64587132314750495</v>
      </c>
      <c r="W9" s="17">
        <v>0.68581583644494903</v>
      </c>
      <c r="X9" s="17">
        <v>0.63603822332789095</v>
      </c>
      <c r="Y9" s="17">
        <v>0.60272026049037497</v>
      </c>
      <c r="Z9" s="17">
        <v>0.65462566730615401</v>
      </c>
      <c r="AA9" s="17">
        <v>0.641360474164134</v>
      </c>
      <c r="AB9" s="17">
        <v>0.67461733474031405</v>
      </c>
      <c r="AC9" s="17">
        <v>0.72339384471869905</v>
      </c>
      <c r="AD9" s="17">
        <v>0.73764249248051705</v>
      </c>
      <c r="AE9" s="17"/>
      <c r="AF9" s="17">
        <v>0.66803648671501503</v>
      </c>
      <c r="AG9" s="17">
        <v>0.645916847203448</v>
      </c>
      <c r="AH9" s="17"/>
      <c r="AI9" s="17">
        <v>0.77073226357629498</v>
      </c>
      <c r="AJ9" s="17">
        <v>0.60652640845569705</v>
      </c>
      <c r="AK9" s="17"/>
      <c r="AL9" s="17">
        <v>0.66465630971204703</v>
      </c>
      <c r="AM9" s="17">
        <v>0.65701187474119704</v>
      </c>
      <c r="AN9" s="17"/>
      <c r="AO9" s="17">
        <v>0.716570076789392</v>
      </c>
      <c r="AP9" s="17">
        <v>0.64146220921617902</v>
      </c>
    </row>
    <row r="10" spans="2:42" ht="29" x14ac:dyDescent="0.35">
      <c r="B10" s="18" t="s">
        <v>356</v>
      </c>
      <c r="C10" s="17">
        <v>0.43819709559518799</v>
      </c>
      <c r="D10" s="17">
        <v>0.47769393278349798</v>
      </c>
      <c r="E10" s="17">
        <v>0.40095707455173402</v>
      </c>
      <c r="F10" s="17"/>
      <c r="G10" s="17">
        <v>0.41025169691234398</v>
      </c>
      <c r="H10" s="17">
        <v>0.44501129551313201</v>
      </c>
      <c r="I10" s="17">
        <v>0.46505623424751402</v>
      </c>
      <c r="J10" s="17">
        <v>0.407641407347336</v>
      </c>
      <c r="K10" s="17">
        <v>0.44883411216320801</v>
      </c>
      <c r="L10" s="17">
        <v>0.44714241476776201</v>
      </c>
      <c r="M10" s="17"/>
      <c r="N10" s="17">
        <v>0.50559868892852899</v>
      </c>
      <c r="O10" s="17">
        <v>0.46805224824884401</v>
      </c>
      <c r="P10" s="17">
        <v>0.406355619477065</v>
      </c>
      <c r="Q10" s="17">
        <v>0.36457040966222798</v>
      </c>
      <c r="R10" s="17"/>
      <c r="S10" s="17">
        <v>0.459340397991024</v>
      </c>
      <c r="T10" s="17">
        <v>0.45378316328707202</v>
      </c>
      <c r="U10" s="17">
        <v>0.45901968148268302</v>
      </c>
      <c r="V10" s="17">
        <v>0.48069232720659399</v>
      </c>
      <c r="W10" s="17">
        <v>0.45879425300614801</v>
      </c>
      <c r="X10" s="17">
        <v>0.39035785423673802</v>
      </c>
      <c r="Y10" s="17">
        <v>0.40626100721376601</v>
      </c>
      <c r="Z10" s="17">
        <v>0.39910028323871</v>
      </c>
      <c r="AA10" s="17">
        <v>0.42734789804983497</v>
      </c>
      <c r="AB10" s="17">
        <v>0.397381909033175</v>
      </c>
      <c r="AC10" s="17">
        <v>0.49956245702907398</v>
      </c>
      <c r="AD10" s="17">
        <v>0.38180353964734798</v>
      </c>
      <c r="AE10" s="17"/>
      <c r="AF10" s="17">
        <v>0.45777991867566697</v>
      </c>
      <c r="AG10" s="17">
        <v>0.41404587542447002</v>
      </c>
      <c r="AH10" s="17"/>
      <c r="AI10" s="17">
        <v>0.51297129930194396</v>
      </c>
      <c r="AJ10" s="17">
        <v>0.40448649346821802</v>
      </c>
      <c r="AK10" s="17"/>
      <c r="AL10" s="17">
        <v>0.44307887826669201</v>
      </c>
      <c r="AM10" s="17">
        <v>0.43782610197361099</v>
      </c>
      <c r="AN10" s="17"/>
      <c r="AO10" s="17">
        <v>0.482852960490185</v>
      </c>
      <c r="AP10" s="17">
        <v>0.42602300522560599</v>
      </c>
    </row>
    <row r="11" spans="2:42" ht="29" x14ac:dyDescent="0.35">
      <c r="B11" s="18" t="s">
        <v>357</v>
      </c>
      <c r="C11" s="17">
        <v>0.24105473832006799</v>
      </c>
      <c r="D11" s="17">
        <v>0.35748986341572098</v>
      </c>
      <c r="E11" s="17">
        <v>0.12712626377112399</v>
      </c>
      <c r="F11" s="17"/>
      <c r="G11" s="17">
        <v>0.27799024422239699</v>
      </c>
      <c r="H11" s="17">
        <v>0.30200298522340402</v>
      </c>
      <c r="I11" s="17">
        <v>0.28111551446097599</v>
      </c>
      <c r="J11" s="17">
        <v>0.20895057439813999</v>
      </c>
      <c r="K11" s="17">
        <v>0.234504067415054</v>
      </c>
      <c r="L11" s="17">
        <v>0.16437479985321099</v>
      </c>
      <c r="M11" s="17"/>
      <c r="N11" s="17">
        <v>0.31367997128526398</v>
      </c>
      <c r="O11" s="17">
        <v>0.238117236891872</v>
      </c>
      <c r="P11" s="17">
        <v>0.261281402038473</v>
      </c>
      <c r="Q11" s="17">
        <v>0.14851454156670499</v>
      </c>
      <c r="R11" s="17"/>
      <c r="S11" s="17">
        <v>0.32478211586012101</v>
      </c>
      <c r="T11" s="17">
        <v>0.209870623396954</v>
      </c>
      <c r="U11" s="17">
        <v>0.14417578396799199</v>
      </c>
      <c r="V11" s="17">
        <v>0.224063471484578</v>
      </c>
      <c r="W11" s="17">
        <v>0.27676778550200798</v>
      </c>
      <c r="X11" s="17">
        <v>0.26778133706773199</v>
      </c>
      <c r="Y11" s="17">
        <v>0.21973880797527801</v>
      </c>
      <c r="Z11" s="17">
        <v>0.23118754522559101</v>
      </c>
      <c r="AA11" s="17">
        <v>0.243030772956084</v>
      </c>
      <c r="AB11" s="17">
        <v>0.24856494752390601</v>
      </c>
      <c r="AC11" s="17">
        <v>0.183114547858475</v>
      </c>
      <c r="AD11" s="17">
        <v>0.268155401250323</v>
      </c>
      <c r="AE11" s="17"/>
      <c r="AF11" s="17">
        <v>0.26598047583239998</v>
      </c>
      <c r="AG11" s="17">
        <v>0.20869414613166401</v>
      </c>
      <c r="AH11" s="17"/>
      <c r="AI11" s="17">
        <v>0.34166506371401401</v>
      </c>
      <c r="AJ11" s="17">
        <v>0.195696386360595</v>
      </c>
      <c r="AK11" s="17"/>
      <c r="AL11" s="17">
        <v>0.26150678849883602</v>
      </c>
      <c r="AM11" s="17">
        <v>0.23950047409425801</v>
      </c>
      <c r="AN11" s="17"/>
      <c r="AO11" s="17">
        <v>0.28346004924492502</v>
      </c>
      <c r="AP11" s="17">
        <v>0.22949419440129301</v>
      </c>
    </row>
    <row r="12" spans="2:42" ht="29" x14ac:dyDescent="0.35">
      <c r="B12" s="18" t="s">
        <v>358</v>
      </c>
      <c r="C12" s="17">
        <v>7.3206526166809199E-2</v>
      </c>
      <c r="D12" s="17">
        <v>8.3260341487140593E-2</v>
      </c>
      <c r="E12" s="17">
        <v>6.3311296152238003E-2</v>
      </c>
      <c r="F12" s="17"/>
      <c r="G12" s="17">
        <v>0.108092401116963</v>
      </c>
      <c r="H12" s="17">
        <v>0.119474577124057</v>
      </c>
      <c r="I12" s="17">
        <v>8.5921938304909906E-2</v>
      </c>
      <c r="J12" s="17">
        <v>5.4115482519922001E-2</v>
      </c>
      <c r="K12" s="17">
        <v>4.5823446290277001E-2</v>
      </c>
      <c r="L12" s="17">
        <v>3.5573244623217599E-2</v>
      </c>
      <c r="M12" s="17"/>
      <c r="N12" s="17">
        <v>0.10146881342436199</v>
      </c>
      <c r="O12" s="17">
        <v>7.6210771054965196E-2</v>
      </c>
      <c r="P12" s="17">
        <v>7.0980249952076399E-2</v>
      </c>
      <c r="Q12" s="17">
        <v>4.1272008267845099E-2</v>
      </c>
      <c r="R12" s="17"/>
      <c r="S12" s="17">
        <v>0.12850827998565201</v>
      </c>
      <c r="T12" s="17">
        <v>7.5448542459278997E-2</v>
      </c>
      <c r="U12" s="17">
        <v>5.6657376689962298E-2</v>
      </c>
      <c r="V12" s="17">
        <v>6.8751499599503496E-2</v>
      </c>
      <c r="W12" s="17">
        <v>8.0146166234906099E-2</v>
      </c>
      <c r="X12" s="17">
        <v>6.46837830764979E-2</v>
      </c>
      <c r="Y12" s="17">
        <v>4.5700409261258797E-2</v>
      </c>
      <c r="Z12" s="17">
        <v>6.51268648924299E-2</v>
      </c>
      <c r="AA12" s="17">
        <v>7.0819837185070303E-2</v>
      </c>
      <c r="AB12" s="17">
        <v>2.8978437151793299E-2</v>
      </c>
      <c r="AC12" s="17">
        <v>5.90507981775657E-2</v>
      </c>
      <c r="AD12" s="17">
        <v>0.121866321578371</v>
      </c>
      <c r="AE12" s="17"/>
      <c r="AF12" s="17">
        <v>7.7524781614094707E-2</v>
      </c>
      <c r="AG12" s="17">
        <v>6.8026113887740505E-2</v>
      </c>
      <c r="AH12" s="17"/>
      <c r="AI12" s="17">
        <v>0.104267630733999</v>
      </c>
      <c r="AJ12" s="17">
        <v>5.9203186969843197E-2</v>
      </c>
      <c r="AK12" s="17"/>
      <c r="AL12" s="17">
        <v>9.1928408058498695E-2</v>
      </c>
      <c r="AM12" s="17">
        <v>7.1783746982827898E-2</v>
      </c>
      <c r="AN12" s="17"/>
      <c r="AO12" s="17">
        <v>8.9507605249248695E-2</v>
      </c>
      <c r="AP12" s="17">
        <v>6.8762522891137406E-2</v>
      </c>
    </row>
    <row r="13" spans="2:42" x14ac:dyDescent="0.35">
      <c r="B13" s="18" t="s">
        <v>75</v>
      </c>
      <c r="C13" s="17">
        <v>1.1672567672251E-2</v>
      </c>
      <c r="D13" s="17">
        <v>1.0712171411559E-2</v>
      </c>
      <c r="E13" s="17">
        <v>1.14409442529498E-2</v>
      </c>
      <c r="F13" s="17"/>
      <c r="G13" s="17">
        <v>2.4385163758966301E-2</v>
      </c>
      <c r="H13" s="17">
        <v>1.8457466078063801E-2</v>
      </c>
      <c r="I13" s="17">
        <v>1.7407634858737302E-2</v>
      </c>
      <c r="J13" s="17">
        <v>7.5157909521780296E-3</v>
      </c>
      <c r="K13" s="17">
        <v>0</v>
      </c>
      <c r="L13" s="17">
        <v>4.1594027399704803E-3</v>
      </c>
      <c r="M13" s="17"/>
      <c r="N13" s="17">
        <v>3.5483987649240298E-3</v>
      </c>
      <c r="O13" s="17">
        <v>1.1805488031827399E-2</v>
      </c>
      <c r="P13" s="17">
        <v>1.9029933189627798E-2</v>
      </c>
      <c r="Q13" s="17">
        <v>1.39897627256891E-2</v>
      </c>
      <c r="R13" s="17"/>
      <c r="S13" s="17">
        <v>1.6681255012716702E-2</v>
      </c>
      <c r="T13" s="17">
        <v>3.4075598609230998E-3</v>
      </c>
      <c r="U13" s="17">
        <v>8.4835030218334793E-3</v>
      </c>
      <c r="V13" s="17">
        <v>6.65471087152451E-3</v>
      </c>
      <c r="W13" s="17">
        <v>5.3119899704200798E-3</v>
      </c>
      <c r="X13" s="17">
        <v>2.5723592123884701E-2</v>
      </c>
      <c r="Y13" s="17">
        <v>2.2748720628474901E-2</v>
      </c>
      <c r="Z13" s="17">
        <v>9.9535782056681607E-3</v>
      </c>
      <c r="AA13" s="17">
        <v>1.41380656842129E-2</v>
      </c>
      <c r="AB13" s="17">
        <v>3.5993238046840301E-3</v>
      </c>
      <c r="AC13" s="17">
        <v>6.7265250151685701E-3</v>
      </c>
      <c r="AD13" s="17">
        <v>1.6516975699078999E-2</v>
      </c>
      <c r="AE13" s="17"/>
      <c r="AF13" s="17">
        <v>9.5861942915905392E-3</v>
      </c>
      <c r="AG13" s="17">
        <v>1.3836967631174301E-2</v>
      </c>
      <c r="AH13" s="17"/>
      <c r="AI13" s="17">
        <v>6.0288920382857297E-3</v>
      </c>
      <c r="AJ13" s="17">
        <v>1.4216917118971901E-2</v>
      </c>
      <c r="AK13" s="17"/>
      <c r="AL13" s="17">
        <v>4.5743687615786002E-3</v>
      </c>
      <c r="AM13" s="17">
        <v>1.2211999002514099E-2</v>
      </c>
      <c r="AN13" s="17"/>
      <c r="AO13" s="17">
        <v>5.3343997141951996E-3</v>
      </c>
      <c r="AP13" s="17">
        <v>1.3400480224844E-2</v>
      </c>
    </row>
    <row r="14" spans="2:42" x14ac:dyDescent="0.35">
      <c r="B14" s="18" t="s">
        <v>99</v>
      </c>
      <c r="C14" s="19">
        <v>0.26316288773687901</v>
      </c>
      <c r="D14" s="19">
        <v>0.163481789561357</v>
      </c>
      <c r="E14" s="19">
        <v>0.359623118941028</v>
      </c>
      <c r="F14" s="19"/>
      <c r="G14" s="19">
        <v>0.24056372134758</v>
      </c>
      <c r="H14" s="19">
        <v>0.19618268423007101</v>
      </c>
      <c r="I14" s="19">
        <v>0.21508200082651299</v>
      </c>
      <c r="J14" s="19">
        <v>0.27161272243304502</v>
      </c>
      <c r="K14" s="19">
        <v>0.32315799171211801</v>
      </c>
      <c r="L14" s="19">
        <v>0.32506994289156599</v>
      </c>
      <c r="M14" s="19"/>
      <c r="N14" s="19">
        <v>0.19956940947478</v>
      </c>
      <c r="O14" s="19">
        <v>0.247288382374414</v>
      </c>
      <c r="P14" s="19">
        <v>0.27207657801479002</v>
      </c>
      <c r="Q14" s="19">
        <v>0.33847215551600701</v>
      </c>
      <c r="R14" s="19"/>
      <c r="S14" s="19">
        <v>0.19701830770437601</v>
      </c>
      <c r="T14" s="19">
        <v>0.30674961383028299</v>
      </c>
      <c r="U14" s="19">
        <v>0.28116137263922802</v>
      </c>
      <c r="V14" s="19">
        <v>0.27395247165317499</v>
      </c>
      <c r="W14" s="19">
        <v>0.233354448081532</v>
      </c>
      <c r="X14" s="19">
        <v>0.261158913678188</v>
      </c>
      <c r="Y14" s="19">
        <v>0.319593941453654</v>
      </c>
      <c r="Z14" s="19">
        <v>0.268311866963443</v>
      </c>
      <c r="AA14" s="19">
        <v>0.275340420042676</v>
      </c>
      <c r="AB14" s="19">
        <v>0.29561896945521299</v>
      </c>
      <c r="AC14" s="19">
        <v>0.20779508350746001</v>
      </c>
      <c r="AD14" s="19">
        <v>0.17024639638119399</v>
      </c>
      <c r="AE14" s="19"/>
      <c r="AF14" s="19">
        <v>0.25389939076574902</v>
      </c>
      <c r="AG14" s="19">
        <v>0.27320258879602199</v>
      </c>
      <c r="AH14" s="19"/>
      <c r="AI14" s="19">
        <v>0.17183229650364701</v>
      </c>
      <c r="AJ14" s="19">
        <v>0.30433763879352199</v>
      </c>
      <c r="AK14" s="19"/>
      <c r="AL14" s="19">
        <v>0.250096236777687</v>
      </c>
      <c r="AM14" s="19">
        <v>0.26415589469508099</v>
      </c>
      <c r="AN14" s="19"/>
      <c r="AO14" s="19">
        <v>0.22053317702675099</v>
      </c>
      <c r="AP14" s="19">
        <v>0.27478460756773498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J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367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360</v>
      </c>
      <c r="D6" s="20" t="s">
        <v>361</v>
      </c>
      <c r="E6" s="20" t="s">
        <v>362</v>
      </c>
      <c r="F6" s="20" t="s">
        <v>363</v>
      </c>
      <c r="G6" s="20" t="s">
        <v>364</v>
      </c>
      <c r="H6" s="20" t="s">
        <v>365</v>
      </c>
      <c r="I6" s="20" t="s">
        <v>366</v>
      </c>
    </row>
    <row r="7" spans="2:10" x14ac:dyDescent="0.35">
      <c r="B7" s="18" t="s">
        <v>143</v>
      </c>
      <c r="C7" s="17">
        <v>0.25758706705352502</v>
      </c>
      <c r="D7" s="17">
        <v>3.1448636776389198E-2</v>
      </c>
      <c r="E7" s="17">
        <v>0.17651752309590699</v>
      </c>
      <c r="F7" s="17">
        <v>0.204286577768995</v>
      </c>
      <c r="G7" s="17">
        <v>0.347225340128482</v>
      </c>
      <c r="H7" s="17">
        <v>0.12881918592215499</v>
      </c>
      <c r="I7" s="17">
        <v>3.4988934502722599E-2</v>
      </c>
    </row>
    <row r="8" spans="2:10" x14ac:dyDescent="0.35">
      <c r="B8" s="18" t="s">
        <v>144</v>
      </c>
      <c r="C8" s="17">
        <v>0.290607648544146</v>
      </c>
      <c r="D8" s="17">
        <v>0.110587240480142</v>
      </c>
      <c r="E8" s="17">
        <v>0.17870208296145401</v>
      </c>
      <c r="F8" s="17">
        <v>0.215735796629033</v>
      </c>
      <c r="G8" s="17">
        <v>0.12909808369587</v>
      </c>
      <c r="H8" s="17">
        <v>0.14390367966228501</v>
      </c>
      <c r="I8" s="17">
        <v>5.5754268383958597E-2</v>
      </c>
    </row>
    <row r="9" spans="2:10" x14ac:dyDescent="0.35">
      <c r="B9" s="18" t="s">
        <v>145</v>
      </c>
      <c r="C9" s="17">
        <v>0.143173823302018</v>
      </c>
      <c r="D9" s="17">
        <v>8.0984993729555005E-2</v>
      </c>
      <c r="E9" s="17">
        <v>0.168482612633583</v>
      </c>
      <c r="F9" s="17">
        <v>0.15735477526164501</v>
      </c>
      <c r="G9" s="17">
        <v>0.11191766973167599</v>
      </c>
      <c r="H9" s="17">
        <v>0.11846921864226501</v>
      </c>
      <c r="I9" s="17">
        <v>9.0462164631057204E-2</v>
      </c>
    </row>
    <row r="10" spans="2:10" x14ac:dyDescent="0.35">
      <c r="B10" s="18" t="s">
        <v>146</v>
      </c>
      <c r="C10" s="17">
        <v>5.5492324215887401E-2</v>
      </c>
      <c r="D10" s="17">
        <v>0.107105097707903</v>
      </c>
      <c r="E10" s="17">
        <v>6.8637383247372799E-2</v>
      </c>
      <c r="F10" s="17">
        <v>7.1784196305634707E-2</v>
      </c>
      <c r="G10" s="17">
        <v>4.66194245449972E-2</v>
      </c>
      <c r="H10" s="17">
        <v>6.09241476602701E-2</v>
      </c>
      <c r="I10" s="17">
        <v>7.0214209507631506E-2</v>
      </c>
    </row>
    <row r="11" spans="2:10" x14ac:dyDescent="0.35">
      <c r="B11" s="18" t="s">
        <v>147</v>
      </c>
      <c r="C11" s="17">
        <v>5.1064447034074201E-2</v>
      </c>
      <c r="D11" s="17">
        <v>4.9889394570298597E-2</v>
      </c>
      <c r="E11" s="17">
        <v>5.7363829684575499E-2</v>
      </c>
      <c r="F11" s="17">
        <v>5.3908799408847699E-2</v>
      </c>
      <c r="G11" s="17">
        <v>2.8411358363666199E-2</v>
      </c>
      <c r="H11" s="17">
        <v>3.5140031814845298E-2</v>
      </c>
      <c r="I11" s="17">
        <v>6.1151764205787003E-2</v>
      </c>
    </row>
    <row r="12" spans="2:10" x14ac:dyDescent="0.35">
      <c r="B12" s="18" t="s">
        <v>148</v>
      </c>
      <c r="C12" s="17">
        <v>2.0808371413565702E-2</v>
      </c>
      <c r="D12" s="17">
        <v>4.35832581120386E-2</v>
      </c>
      <c r="E12" s="17">
        <v>2.6794557711117099E-2</v>
      </c>
      <c r="F12" s="17">
        <v>2.9202171592057499E-2</v>
      </c>
      <c r="G12" s="17">
        <v>1.2685678607826399E-2</v>
      </c>
      <c r="H12" s="17">
        <v>2.47488755885516E-2</v>
      </c>
      <c r="I12" s="17">
        <v>3.9921682600655199E-2</v>
      </c>
    </row>
    <row r="13" spans="2:10" x14ac:dyDescent="0.35">
      <c r="B13" s="18" t="s">
        <v>149</v>
      </c>
      <c r="C13" s="17">
        <v>2.6423668870576601E-2</v>
      </c>
      <c r="D13" s="17">
        <v>5.4030778845046999E-2</v>
      </c>
      <c r="E13" s="17">
        <v>2.4666648474562701E-2</v>
      </c>
      <c r="F13" s="17">
        <v>2.7238791067950002E-2</v>
      </c>
      <c r="G13" s="17">
        <v>8.3858762941899593E-3</v>
      </c>
      <c r="H13" s="17">
        <v>2.13304719640099E-2</v>
      </c>
      <c r="I13" s="17">
        <v>4.0122422966440703E-2</v>
      </c>
    </row>
    <row r="14" spans="2:10" x14ac:dyDescent="0.35">
      <c r="B14" s="18" t="s">
        <v>150</v>
      </c>
      <c r="C14" s="17">
        <v>7.0732428583061497E-3</v>
      </c>
      <c r="D14" s="17">
        <v>1.7754911754605501E-2</v>
      </c>
      <c r="E14" s="17">
        <v>1.0419695715016299E-2</v>
      </c>
      <c r="F14" s="17">
        <v>1.02558961664129E-2</v>
      </c>
      <c r="G14" s="17">
        <v>5.1495828505771597E-3</v>
      </c>
      <c r="H14" s="17">
        <v>7.3826662704244098E-3</v>
      </c>
      <c r="I14" s="17">
        <v>1.23560578649044E-2</v>
      </c>
    </row>
    <row r="15" spans="2:10" x14ac:dyDescent="0.35">
      <c r="B15" s="18" t="s">
        <v>151</v>
      </c>
      <c r="C15" s="17">
        <v>5.0094934062500901E-2</v>
      </c>
      <c r="D15" s="17">
        <v>0.13219461601243701</v>
      </c>
      <c r="E15" s="17">
        <v>8.0468014123411993E-2</v>
      </c>
      <c r="F15" s="17">
        <v>6.2058301995023102E-2</v>
      </c>
      <c r="G15" s="17">
        <v>4.8504713400796602E-2</v>
      </c>
      <c r="H15" s="17">
        <v>8.0777164191698794E-2</v>
      </c>
      <c r="I15" s="17">
        <v>8.8966403039272696E-2</v>
      </c>
    </row>
    <row r="16" spans="2:10" x14ac:dyDescent="0.35">
      <c r="B16" s="18" t="s">
        <v>152</v>
      </c>
      <c r="C16" s="17">
        <v>8.9357768824860004E-2</v>
      </c>
      <c r="D16" s="17">
        <v>0.36399871427421598</v>
      </c>
      <c r="E16" s="17">
        <v>0.198509534046583</v>
      </c>
      <c r="F16" s="17">
        <v>0.155007267356015</v>
      </c>
      <c r="G16" s="17">
        <v>0.25320668691628401</v>
      </c>
      <c r="H16" s="17">
        <v>0.36298724407586902</v>
      </c>
      <c r="I16" s="17">
        <v>0.49474040252684698</v>
      </c>
    </row>
    <row r="17" spans="2:9" x14ac:dyDescent="0.35">
      <c r="B17" s="18" t="s">
        <v>75</v>
      </c>
      <c r="C17" s="17">
        <v>8.3167038205392198E-3</v>
      </c>
      <c r="D17" s="17">
        <v>8.4223577373685292E-3</v>
      </c>
      <c r="E17" s="17">
        <v>9.4381183064159609E-3</v>
      </c>
      <c r="F17" s="17">
        <v>1.31674264483866E-2</v>
      </c>
      <c r="G17" s="17">
        <v>8.7955854656347303E-3</v>
      </c>
      <c r="H17" s="17">
        <v>1.55173142076267E-2</v>
      </c>
      <c r="I17" s="17">
        <v>1.13216897707235E-2</v>
      </c>
    </row>
    <row r="18" spans="2:9" x14ac:dyDescent="0.35">
      <c r="B18" s="16"/>
      <c r="C18" s="16"/>
      <c r="D18" s="16"/>
      <c r="E18" s="16"/>
      <c r="F18" s="16"/>
      <c r="G18" s="16"/>
      <c r="H18" s="16"/>
      <c r="I18" s="16"/>
    </row>
    <row r="19" spans="2:9" x14ac:dyDescent="0.35">
      <c r="B19" t="s">
        <v>60</v>
      </c>
    </row>
    <row r="20" spans="2:9" x14ac:dyDescent="0.35">
      <c r="B20" t="s">
        <v>61</v>
      </c>
    </row>
    <row r="24" spans="2:9" x14ac:dyDescent="0.35">
      <c r="B24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P24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0.25758706705352502</v>
      </c>
      <c r="D9" s="17">
        <v>0.29233558054104603</v>
      </c>
      <c r="E9" s="17">
        <v>0.225529527852113</v>
      </c>
      <c r="F9" s="17"/>
      <c r="G9" s="17">
        <v>8.9207147539987694E-2</v>
      </c>
      <c r="H9" s="17">
        <v>0.130952057471555</v>
      </c>
      <c r="I9" s="17">
        <v>0.196793068999431</v>
      </c>
      <c r="J9" s="17">
        <v>0.25935280254583598</v>
      </c>
      <c r="K9" s="17">
        <v>0.37255131606948</v>
      </c>
      <c r="L9" s="17">
        <v>0.44470430604743699</v>
      </c>
      <c r="M9" s="17"/>
      <c r="N9" s="17">
        <v>0.26321676641857999</v>
      </c>
      <c r="O9" s="17">
        <v>0.25084111606441101</v>
      </c>
      <c r="P9" s="17">
        <v>0.26475116755955103</v>
      </c>
      <c r="Q9" s="17">
        <v>0.25318338050163097</v>
      </c>
      <c r="R9" s="17"/>
      <c r="S9" s="17">
        <v>0.22394047918111401</v>
      </c>
      <c r="T9" s="17">
        <v>0.26992191209856198</v>
      </c>
      <c r="U9" s="17">
        <v>0.25868990852921803</v>
      </c>
      <c r="V9" s="17">
        <v>0.22276409096654401</v>
      </c>
      <c r="W9" s="17">
        <v>0.24449042235103099</v>
      </c>
      <c r="X9" s="17">
        <v>0.23304028895145101</v>
      </c>
      <c r="Y9" s="17">
        <v>0.25581293830805901</v>
      </c>
      <c r="Z9" s="17">
        <v>0.28765814390808703</v>
      </c>
      <c r="AA9" s="17">
        <v>0.263856984262481</v>
      </c>
      <c r="AB9" s="17">
        <v>0.29425814733922001</v>
      </c>
      <c r="AC9" s="17">
        <v>0.299204147329652</v>
      </c>
      <c r="AD9" s="17">
        <v>0.32973027684435402</v>
      </c>
      <c r="AE9" s="17"/>
      <c r="AF9" s="17">
        <v>0.30595011447496001</v>
      </c>
      <c r="AG9" s="17">
        <v>0.19458992383410401</v>
      </c>
      <c r="AH9" s="17"/>
      <c r="AI9" s="17">
        <v>0.30568378608677799</v>
      </c>
      <c r="AJ9" s="17">
        <v>0.23590352809801499</v>
      </c>
      <c r="AK9" s="17"/>
      <c r="AL9" s="17">
        <v>0.31686065063984797</v>
      </c>
      <c r="AM9" s="17">
        <v>0.25308254013820303</v>
      </c>
      <c r="AN9" s="17"/>
      <c r="AO9" s="17">
        <v>0.26428139987485999</v>
      </c>
      <c r="AP9" s="17">
        <v>0.25576205676825498</v>
      </c>
    </row>
    <row r="10" spans="2:42" x14ac:dyDescent="0.35">
      <c r="B10" s="18" t="s">
        <v>144</v>
      </c>
      <c r="C10" s="17">
        <v>0.290607648544146</v>
      </c>
      <c r="D10" s="17">
        <v>0.289546411931077</v>
      </c>
      <c r="E10" s="17">
        <v>0.29251351377742202</v>
      </c>
      <c r="F10" s="17"/>
      <c r="G10" s="17">
        <v>0.16588691753009499</v>
      </c>
      <c r="H10" s="17">
        <v>0.25688386723329898</v>
      </c>
      <c r="I10" s="17">
        <v>0.24824616484977599</v>
      </c>
      <c r="J10" s="17">
        <v>0.325985420939093</v>
      </c>
      <c r="K10" s="17">
        <v>0.33664605601888198</v>
      </c>
      <c r="L10" s="17">
        <v>0.37648962951107201</v>
      </c>
      <c r="M10" s="17"/>
      <c r="N10" s="17">
        <v>0.29214521686758599</v>
      </c>
      <c r="O10" s="17">
        <v>0.31470385149400498</v>
      </c>
      <c r="P10" s="17">
        <v>0.27671106225780001</v>
      </c>
      <c r="Q10" s="17">
        <v>0.28002291653681899</v>
      </c>
      <c r="R10" s="17"/>
      <c r="S10" s="17">
        <v>0.29073037972198201</v>
      </c>
      <c r="T10" s="17">
        <v>0.28707555822553399</v>
      </c>
      <c r="U10" s="17">
        <v>0.31882895973365599</v>
      </c>
      <c r="V10" s="17">
        <v>0.31139549390216498</v>
      </c>
      <c r="W10" s="17">
        <v>0.24895444371575101</v>
      </c>
      <c r="X10" s="17">
        <v>0.26741890392453899</v>
      </c>
      <c r="Y10" s="17">
        <v>0.29831300572325198</v>
      </c>
      <c r="Z10" s="17">
        <v>0.329782276578308</v>
      </c>
      <c r="AA10" s="17">
        <v>0.26344631599138602</v>
      </c>
      <c r="AB10" s="17">
        <v>0.28843354353594097</v>
      </c>
      <c r="AC10" s="17">
        <v>0.29863453727185901</v>
      </c>
      <c r="AD10" s="17">
        <v>0.35488711611192397</v>
      </c>
      <c r="AE10" s="17"/>
      <c r="AF10" s="17">
        <v>0.31966590999518202</v>
      </c>
      <c r="AG10" s="17">
        <v>0.25319029173424701</v>
      </c>
      <c r="AH10" s="17"/>
      <c r="AI10" s="17">
        <v>0.32498024595858899</v>
      </c>
      <c r="AJ10" s="17">
        <v>0.27511138247820499</v>
      </c>
      <c r="AK10" s="17"/>
      <c r="AL10" s="17">
        <v>0.27817225958455699</v>
      </c>
      <c r="AM10" s="17">
        <v>0.291552682417278</v>
      </c>
      <c r="AN10" s="17"/>
      <c r="AO10" s="17">
        <v>0.31186915557448902</v>
      </c>
      <c r="AP10" s="17">
        <v>0.28481133245913598</v>
      </c>
    </row>
    <row r="11" spans="2:42" x14ac:dyDescent="0.35">
      <c r="B11" s="18" t="s">
        <v>145</v>
      </c>
      <c r="C11" s="17">
        <v>0.143173823302018</v>
      </c>
      <c r="D11" s="17">
        <v>0.15659135537954499</v>
      </c>
      <c r="E11" s="17">
        <v>0.13053804423184701</v>
      </c>
      <c r="F11" s="17"/>
      <c r="G11" s="17">
        <v>0.20588798967589</v>
      </c>
      <c r="H11" s="17">
        <v>0.20608425918835999</v>
      </c>
      <c r="I11" s="17">
        <v>0.18729695382662501</v>
      </c>
      <c r="J11" s="17">
        <v>0.130380619270795</v>
      </c>
      <c r="K11" s="17">
        <v>0.10979777894095399</v>
      </c>
      <c r="L11" s="17">
        <v>4.6641711716093499E-2</v>
      </c>
      <c r="M11" s="17"/>
      <c r="N11" s="17">
        <v>0.15468373665256599</v>
      </c>
      <c r="O11" s="17">
        <v>0.141707227904383</v>
      </c>
      <c r="P11" s="17">
        <v>0.15749327151881301</v>
      </c>
      <c r="Q11" s="17">
        <v>0.117449899526764</v>
      </c>
      <c r="R11" s="17"/>
      <c r="S11" s="17">
        <v>0.18215830410068301</v>
      </c>
      <c r="T11" s="17">
        <v>0.14391157402927901</v>
      </c>
      <c r="U11" s="17">
        <v>9.96742672465879E-2</v>
      </c>
      <c r="V11" s="17">
        <v>0.14090757507193799</v>
      </c>
      <c r="W11" s="17">
        <v>0.149350652555724</v>
      </c>
      <c r="X11" s="17">
        <v>0.16541737276301199</v>
      </c>
      <c r="Y11" s="17">
        <v>0.138488718842218</v>
      </c>
      <c r="Z11" s="17">
        <v>0.100925684738772</v>
      </c>
      <c r="AA11" s="17">
        <v>0.148890057989364</v>
      </c>
      <c r="AB11" s="17">
        <v>0.147301785704473</v>
      </c>
      <c r="AC11" s="17">
        <v>0.10285854049724601</v>
      </c>
      <c r="AD11" s="17">
        <v>0.10206212337461899</v>
      </c>
      <c r="AE11" s="17"/>
      <c r="AF11" s="17">
        <v>0.134712403442243</v>
      </c>
      <c r="AG11" s="17">
        <v>0.15519277392567901</v>
      </c>
      <c r="AH11" s="17"/>
      <c r="AI11" s="17">
        <v>0.17251452718532401</v>
      </c>
      <c r="AJ11" s="17">
        <v>0.12994609574754901</v>
      </c>
      <c r="AK11" s="17"/>
      <c r="AL11" s="17">
        <v>0.14722378917720999</v>
      </c>
      <c r="AM11" s="17">
        <v>0.142866044031943</v>
      </c>
      <c r="AN11" s="17"/>
      <c r="AO11" s="17">
        <v>0.15705725454547501</v>
      </c>
      <c r="AP11" s="17">
        <v>0.13938891963941599</v>
      </c>
    </row>
    <row r="12" spans="2:42" x14ac:dyDescent="0.35">
      <c r="B12" s="18" t="s">
        <v>146</v>
      </c>
      <c r="C12" s="17">
        <v>5.5492324215887401E-2</v>
      </c>
      <c r="D12" s="17">
        <v>4.8754544071542401E-2</v>
      </c>
      <c r="E12" s="17">
        <v>6.1724252876795997E-2</v>
      </c>
      <c r="F12" s="17"/>
      <c r="G12" s="17">
        <v>8.7803597524674606E-2</v>
      </c>
      <c r="H12" s="17">
        <v>7.3709310979823903E-2</v>
      </c>
      <c r="I12" s="17">
        <v>7.1738284514063597E-2</v>
      </c>
      <c r="J12" s="17">
        <v>4.7981840324486803E-2</v>
      </c>
      <c r="K12" s="17">
        <v>2.9003390021557E-2</v>
      </c>
      <c r="L12" s="17">
        <v>2.96271424304618E-2</v>
      </c>
      <c r="M12" s="17"/>
      <c r="N12" s="17">
        <v>6.2514211616141804E-2</v>
      </c>
      <c r="O12" s="17">
        <v>3.9110877242855502E-2</v>
      </c>
      <c r="P12" s="17">
        <v>5.95141270770271E-2</v>
      </c>
      <c r="Q12" s="17">
        <v>6.2124259884677402E-2</v>
      </c>
      <c r="R12" s="17"/>
      <c r="S12" s="17">
        <v>7.0629040560735296E-2</v>
      </c>
      <c r="T12" s="17">
        <v>4.2073467961314302E-2</v>
      </c>
      <c r="U12" s="17">
        <v>9.1086881920152601E-2</v>
      </c>
      <c r="V12" s="17">
        <v>6.2814054852745896E-2</v>
      </c>
      <c r="W12" s="17">
        <v>5.2717326833024401E-2</v>
      </c>
      <c r="X12" s="17">
        <v>5.3477424339946497E-2</v>
      </c>
      <c r="Y12" s="17">
        <v>4.82297709064341E-2</v>
      </c>
      <c r="Z12" s="17">
        <v>3.7706024137173597E-2</v>
      </c>
      <c r="AA12" s="17">
        <v>5.5637064204801599E-2</v>
      </c>
      <c r="AB12" s="17">
        <v>4.2013863036820399E-2</v>
      </c>
      <c r="AC12" s="17">
        <v>4.90567867600709E-2</v>
      </c>
      <c r="AD12" s="17">
        <v>3.2134504471833303E-2</v>
      </c>
      <c r="AE12" s="17"/>
      <c r="AF12" s="17">
        <v>4.67365020306185E-2</v>
      </c>
      <c r="AG12" s="17">
        <v>6.7054172715649493E-2</v>
      </c>
      <c r="AH12" s="17"/>
      <c r="AI12" s="17">
        <v>5.3918148356745799E-2</v>
      </c>
      <c r="AJ12" s="17">
        <v>5.6202013031478301E-2</v>
      </c>
      <c r="AK12" s="17"/>
      <c r="AL12" s="17">
        <v>6.4956229318825595E-2</v>
      </c>
      <c r="AM12" s="17">
        <v>5.4773109809048703E-2</v>
      </c>
      <c r="AN12" s="17"/>
      <c r="AO12" s="17">
        <v>6.0935513560106E-2</v>
      </c>
      <c r="AP12" s="17">
        <v>5.4008400902990403E-2</v>
      </c>
    </row>
    <row r="13" spans="2:42" x14ac:dyDescent="0.35">
      <c r="B13" s="18" t="s">
        <v>147</v>
      </c>
      <c r="C13" s="17">
        <v>5.1064447034074201E-2</v>
      </c>
      <c r="D13" s="17">
        <v>4.8368762590113398E-2</v>
      </c>
      <c r="E13" s="17">
        <v>5.2687126071647203E-2</v>
      </c>
      <c r="F13" s="17"/>
      <c r="G13" s="17">
        <v>0.100215940289723</v>
      </c>
      <c r="H13" s="17">
        <v>6.6462135481846998E-2</v>
      </c>
      <c r="I13" s="17">
        <v>8.3354581357380594E-2</v>
      </c>
      <c r="J13" s="17">
        <v>3.5285775165135598E-2</v>
      </c>
      <c r="K13" s="17">
        <v>2.4852448987378799E-2</v>
      </c>
      <c r="L13" s="17">
        <v>9.7018381592336601E-3</v>
      </c>
      <c r="M13" s="17"/>
      <c r="N13" s="17">
        <v>4.7532296721683298E-2</v>
      </c>
      <c r="O13" s="17">
        <v>4.7977012729058098E-2</v>
      </c>
      <c r="P13" s="17">
        <v>6.17990292412334E-2</v>
      </c>
      <c r="Q13" s="17">
        <v>4.7975831069478003E-2</v>
      </c>
      <c r="R13" s="17"/>
      <c r="S13" s="17">
        <v>4.0835819637859802E-2</v>
      </c>
      <c r="T13" s="17">
        <v>5.2927380933556201E-2</v>
      </c>
      <c r="U13" s="17">
        <v>5.6146859930550401E-2</v>
      </c>
      <c r="V13" s="17">
        <v>5.72571243531639E-2</v>
      </c>
      <c r="W13" s="17">
        <v>6.3557966648397995E-2</v>
      </c>
      <c r="X13" s="17">
        <v>5.6481219921714898E-2</v>
      </c>
      <c r="Y13" s="17">
        <v>7.5291007188596701E-2</v>
      </c>
      <c r="Z13" s="17">
        <v>5.1766369579364598E-2</v>
      </c>
      <c r="AA13" s="17">
        <v>4.9550682121241703E-2</v>
      </c>
      <c r="AB13" s="17">
        <v>2.1261172856732999E-2</v>
      </c>
      <c r="AC13" s="17">
        <v>4.63103282490855E-2</v>
      </c>
      <c r="AD13" s="17">
        <v>5.0385967183124297E-2</v>
      </c>
      <c r="AE13" s="17"/>
      <c r="AF13" s="17">
        <v>3.6568960125816202E-2</v>
      </c>
      <c r="AG13" s="17">
        <v>7.0326189882519805E-2</v>
      </c>
      <c r="AH13" s="17"/>
      <c r="AI13" s="17">
        <v>4.4444541232771501E-2</v>
      </c>
      <c r="AJ13" s="17">
        <v>5.4048912257681499E-2</v>
      </c>
      <c r="AK13" s="17"/>
      <c r="AL13" s="17">
        <v>2.8277205275828901E-2</v>
      </c>
      <c r="AM13" s="17">
        <v>5.2796175362537397E-2</v>
      </c>
      <c r="AN13" s="17"/>
      <c r="AO13" s="17">
        <v>5.5414393568723297E-2</v>
      </c>
      <c r="AP13" s="17">
        <v>4.9878563783572E-2</v>
      </c>
    </row>
    <row r="14" spans="2:42" x14ac:dyDescent="0.35">
      <c r="B14" s="18" t="s">
        <v>148</v>
      </c>
      <c r="C14" s="17">
        <v>2.0808371413565702E-2</v>
      </c>
      <c r="D14" s="17">
        <v>1.7877715780840301E-2</v>
      </c>
      <c r="E14" s="17">
        <v>2.3820443539712199E-2</v>
      </c>
      <c r="F14" s="17"/>
      <c r="G14" s="17">
        <v>5.0687954868045899E-2</v>
      </c>
      <c r="H14" s="17">
        <v>3.16766984493436E-2</v>
      </c>
      <c r="I14" s="17">
        <v>1.9230475462934001E-2</v>
      </c>
      <c r="J14" s="17">
        <v>1.3185109875420299E-2</v>
      </c>
      <c r="K14" s="17">
        <v>1.3901456909628599E-2</v>
      </c>
      <c r="L14" s="17">
        <v>4.0446075724361197E-3</v>
      </c>
      <c r="M14" s="17"/>
      <c r="N14" s="17">
        <v>2.4968744601574999E-2</v>
      </c>
      <c r="O14" s="17">
        <v>2.3990875770336401E-2</v>
      </c>
      <c r="P14" s="17">
        <v>1.7782693914637299E-2</v>
      </c>
      <c r="Q14" s="17">
        <v>1.59496483298543E-2</v>
      </c>
      <c r="R14" s="17"/>
      <c r="S14" s="17">
        <v>2.38945211412574E-2</v>
      </c>
      <c r="T14" s="17">
        <v>1.6743084040258701E-2</v>
      </c>
      <c r="U14" s="17">
        <v>1.7792460618483101E-2</v>
      </c>
      <c r="V14" s="17">
        <v>3.2448135272089201E-2</v>
      </c>
      <c r="W14" s="17">
        <v>1.3088679556106399E-2</v>
      </c>
      <c r="X14" s="17">
        <v>2.16431475161954E-2</v>
      </c>
      <c r="Y14" s="17">
        <v>1.8447682281351099E-2</v>
      </c>
      <c r="Z14" s="17">
        <v>4.1081836627228703E-2</v>
      </c>
      <c r="AA14" s="17">
        <v>9.3878416581247102E-3</v>
      </c>
      <c r="AB14" s="17">
        <v>2.8709106046239399E-2</v>
      </c>
      <c r="AC14" s="17">
        <v>1.8400761921348499E-2</v>
      </c>
      <c r="AD14" s="17">
        <v>1.4160213200745699E-2</v>
      </c>
      <c r="AE14" s="17"/>
      <c r="AF14" s="17">
        <v>1.7637003053393899E-2</v>
      </c>
      <c r="AG14" s="17">
        <v>2.4398224594220499E-2</v>
      </c>
      <c r="AH14" s="17"/>
      <c r="AI14" s="17">
        <v>8.2720635890810995E-3</v>
      </c>
      <c r="AJ14" s="17">
        <v>2.6460139861274899E-2</v>
      </c>
      <c r="AK14" s="17"/>
      <c r="AL14" s="17">
        <v>1.1577611830499299E-2</v>
      </c>
      <c r="AM14" s="17">
        <v>2.1509867804959601E-2</v>
      </c>
      <c r="AN14" s="17"/>
      <c r="AO14" s="17">
        <v>2.05766225358541E-2</v>
      </c>
      <c r="AP14" s="17">
        <v>2.0871550836625698E-2</v>
      </c>
    </row>
    <row r="15" spans="2:42" x14ac:dyDescent="0.35">
      <c r="B15" s="18" t="s">
        <v>149</v>
      </c>
      <c r="C15" s="17">
        <v>2.6423668870576601E-2</v>
      </c>
      <c r="D15" s="17">
        <v>2.10014193687654E-2</v>
      </c>
      <c r="E15" s="17">
        <v>3.1909003702307703E-2</v>
      </c>
      <c r="F15" s="17"/>
      <c r="G15" s="17">
        <v>3.94747399691582E-2</v>
      </c>
      <c r="H15" s="17">
        <v>5.0782699795793501E-2</v>
      </c>
      <c r="I15" s="17">
        <v>3.6440320244927001E-2</v>
      </c>
      <c r="J15" s="17">
        <v>1.6357703980808901E-2</v>
      </c>
      <c r="K15" s="17">
        <v>8.0601588984256095E-3</v>
      </c>
      <c r="L15" s="17">
        <v>1.01224722398755E-2</v>
      </c>
      <c r="M15" s="17"/>
      <c r="N15" s="17">
        <v>2.89934945913768E-2</v>
      </c>
      <c r="O15" s="17">
        <v>3.3558447055707902E-2</v>
      </c>
      <c r="P15" s="17">
        <v>2.2201213091622998E-2</v>
      </c>
      <c r="Q15" s="17">
        <v>2.03056774875763E-2</v>
      </c>
      <c r="R15" s="17"/>
      <c r="S15" s="17">
        <v>3.2579668091690502E-2</v>
      </c>
      <c r="T15" s="17">
        <v>2.4080278776152701E-2</v>
      </c>
      <c r="U15" s="17">
        <v>8.9482953650757095E-3</v>
      </c>
      <c r="V15" s="17">
        <v>1.3767615076076E-2</v>
      </c>
      <c r="W15" s="17">
        <v>5.3461411446540499E-2</v>
      </c>
      <c r="X15" s="17">
        <v>4.4501110874123603E-2</v>
      </c>
      <c r="Y15" s="17">
        <v>7.0248747513527903E-3</v>
      </c>
      <c r="Z15" s="17">
        <v>5.7690130146286898E-2</v>
      </c>
      <c r="AA15" s="17">
        <v>1.5156818205397901E-2</v>
      </c>
      <c r="AB15" s="17">
        <v>2.4828701178136899E-2</v>
      </c>
      <c r="AC15" s="17">
        <v>2.07726337925246E-2</v>
      </c>
      <c r="AD15" s="17">
        <v>4.0803596436135403E-2</v>
      </c>
      <c r="AE15" s="17"/>
      <c r="AF15" s="17">
        <v>1.95932293784668E-2</v>
      </c>
      <c r="AG15" s="17">
        <v>3.5876936125826001E-2</v>
      </c>
      <c r="AH15" s="17"/>
      <c r="AI15" s="17">
        <v>2.5324557234543198E-2</v>
      </c>
      <c r="AJ15" s="17">
        <v>2.6919183542999599E-2</v>
      </c>
      <c r="AK15" s="17"/>
      <c r="AL15" s="17">
        <v>3.7877182486458397E-2</v>
      </c>
      <c r="AM15" s="17">
        <v>2.5553253126561301E-2</v>
      </c>
      <c r="AN15" s="17"/>
      <c r="AO15" s="17">
        <v>3.0294591475066999E-2</v>
      </c>
      <c r="AP15" s="17">
        <v>2.53683772148997E-2</v>
      </c>
    </row>
    <row r="16" spans="2:42" x14ac:dyDescent="0.35">
      <c r="B16" s="18" t="s">
        <v>150</v>
      </c>
      <c r="C16" s="17">
        <v>7.0732428583061497E-3</v>
      </c>
      <c r="D16" s="17">
        <v>7.5570625351673998E-3</v>
      </c>
      <c r="E16" s="17">
        <v>6.6521702355924204E-3</v>
      </c>
      <c r="F16" s="17"/>
      <c r="G16" s="17">
        <v>1.3996004405281899E-2</v>
      </c>
      <c r="H16" s="17">
        <v>1.3524607695930699E-2</v>
      </c>
      <c r="I16" s="17">
        <v>7.6295193621028299E-3</v>
      </c>
      <c r="J16" s="17">
        <v>5.1174992560216103E-3</v>
      </c>
      <c r="K16" s="17">
        <v>1.94272409153375E-3</v>
      </c>
      <c r="L16" s="17">
        <v>1.74613816745359E-3</v>
      </c>
      <c r="M16" s="17"/>
      <c r="N16" s="17">
        <v>5.6202894410092496E-3</v>
      </c>
      <c r="O16" s="17">
        <v>5.88402263309434E-3</v>
      </c>
      <c r="P16" s="17">
        <v>1.2846390972056299E-2</v>
      </c>
      <c r="Q16" s="17">
        <v>4.8915755209174398E-3</v>
      </c>
      <c r="R16" s="17"/>
      <c r="S16" s="17">
        <v>4.8971872132800099E-3</v>
      </c>
      <c r="T16" s="17">
        <v>4.9067017597949902E-3</v>
      </c>
      <c r="U16" s="17">
        <v>0</v>
      </c>
      <c r="V16" s="17">
        <v>6.2783446554316004E-3</v>
      </c>
      <c r="W16" s="17">
        <v>9.92644920874192E-3</v>
      </c>
      <c r="X16" s="17">
        <v>1.54798225556994E-2</v>
      </c>
      <c r="Y16" s="17">
        <v>9.3424941275770303E-3</v>
      </c>
      <c r="Z16" s="17">
        <v>0</v>
      </c>
      <c r="AA16" s="17">
        <v>3.82839688335374E-3</v>
      </c>
      <c r="AB16" s="17">
        <v>7.8794957872597993E-3</v>
      </c>
      <c r="AC16" s="17">
        <v>1.4477022444763401E-2</v>
      </c>
      <c r="AD16" s="17">
        <v>1.6516975699078999E-2</v>
      </c>
      <c r="AE16" s="17"/>
      <c r="AF16" s="17">
        <v>7.1206777099452204E-3</v>
      </c>
      <c r="AG16" s="17">
        <v>7.07183949643849E-3</v>
      </c>
      <c r="AH16" s="17"/>
      <c r="AI16" s="17">
        <v>9.0512013850060202E-3</v>
      </c>
      <c r="AJ16" s="17">
        <v>6.1815159041988098E-3</v>
      </c>
      <c r="AK16" s="17"/>
      <c r="AL16" s="17">
        <v>1.30438334260321E-2</v>
      </c>
      <c r="AM16" s="17">
        <v>6.6195047124840501E-3</v>
      </c>
      <c r="AN16" s="17"/>
      <c r="AO16" s="17">
        <v>8.5310782801230802E-3</v>
      </c>
      <c r="AP16" s="17">
        <v>6.6758074887100401E-3</v>
      </c>
    </row>
    <row r="17" spans="2:42" x14ac:dyDescent="0.35">
      <c r="B17" s="18" t="s">
        <v>151</v>
      </c>
      <c r="C17" s="17">
        <v>5.0094934062500901E-2</v>
      </c>
      <c r="D17" s="17">
        <v>3.23231345961386E-2</v>
      </c>
      <c r="E17" s="17">
        <v>6.7197911036404101E-2</v>
      </c>
      <c r="F17" s="17"/>
      <c r="G17" s="17">
        <v>7.0062292133702894E-2</v>
      </c>
      <c r="H17" s="17">
        <v>6.9823893486391203E-2</v>
      </c>
      <c r="I17" s="17">
        <v>5.2702014807706601E-2</v>
      </c>
      <c r="J17" s="17">
        <v>5.8079785191434002E-2</v>
      </c>
      <c r="K17" s="17">
        <v>3.0410514481885201E-2</v>
      </c>
      <c r="L17" s="17">
        <v>2.52042546872949E-2</v>
      </c>
      <c r="M17" s="17"/>
      <c r="N17" s="17">
        <v>4.8222218996387303E-2</v>
      </c>
      <c r="O17" s="17">
        <v>5.2363202894743402E-2</v>
      </c>
      <c r="P17" s="17">
        <v>3.7587878137327203E-2</v>
      </c>
      <c r="Q17" s="17">
        <v>6.0209584053635898E-2</v>
      </c>
      <c r="R17" s="17"/>
      <c r="S17" s="17">
        <v>5.5998882015235202E-2</v>
      </c>
      <c r="T17" s="17">
        <v>4.06968769621711E-2</v>
      </c>
      <c r="U17" s="17">
        <v>3.9092352155931397E-2</v>
      </c>
      <c r="V17" s="17">
        <v>3.93841209376979E-2</v>
      </c>
      <c r="W17" s="17">
        <v>3.5812224189958997E-2</v>
      </c>
      <c r="X17" s="17">
        <v>3.0860957078943499E-2</v>
      </c>
      <c r="Y17" s="17">
        <v>5.2757277656156301E-2</v>
      </c>
      <c r="Z17" s="17">
        <v>3.5920106139997098E-2</v>
      </c>
      <c r="AA17" s="17">
        <v>9.7809680899242898E-2</v>
      </c>
      <c r="AB17" s="17">
        <v>4.71430217357348E-2</v>
      </c>
      <c r="AC17" s="17">
        <v>7.9066147369192499E-2</v>
      </c>
      <c r="AD17" s="17">
        <v>1.3312772491707E-2</v>
      </c>
      <c r="AE17" s="17"/>
      <c r="AF17" s="17">
        <v>4.2947134804832199E-2</v>
      </c>
      <c r="AG17" s="17">
        <v>5.9149617595802298E-2</v>
      </c>
      <c r="AH17" s="17"/>
      <c r="AI17" s="17">
        <v>2.3784302035087398E-2</v>
      </c>
      <c r="AJ17" s="17">
        <v>6.1956608330054799E-2</v>
      </c>
      <c r="AK17" s="17"/>
      <c r="AL17" s="17">
        <v>3.8584481347893301E-2</v>
      </c>
      <c r="AM17" s="17">
        <v>5.0969676923036403E-2</v>
      </c>
      <c r="AN17" s="17"/>
      <c r="AO17" s="17">
        <v>2.7334515588730401E-2</v>
      </c>
      <c r="AP17" s="17">
        <v>5.6299883669920503E-2</v>
      </c>
    </row>
    <row r="18" spans="2:42" x14ac:dyDescent="0.35">
      <c r="B18" s="18" t="s">
        <v>152</v>
      </c>
      <c r="C18" s="17">
        <v>8.9357768824860004E-2</v>
      </c>
      <c r="D18" s="17">
        <v>7.4603159701589802E-2</v>
      </c>
      <c r="E18" s="17">
        <v>0.10171060146816401</v>
      </c>
      <c r="F18" s="17"/>
      <c r="G18" s="17">
        <v>0.153418960915189</v>
      </c>
      <c r="H18" s="17">
        <v>8.4655418451286907E-2</v>
      </c>
      <c r="I18" s="17">
        <v>8.8198339654915095E-2</v>
      </c>
      <c r="J18" s="17">
        <v>0.104376271691365</v>
      </c>
      <c r="K18" s="17">
        <v>7.2834155580275395E-2</v>
      </c>
      <c r="L18" s="17">
        <v>5.0165060850532399E-2</v>
      </c>
      <c r="M18" s="17"/>
      <c r="N18" s="17">
        <v>6.8471220055107099E-2</v>
      </c>
      <c r="O18" s="17">
        <v>8.57546113349998E-2</v>
      </c>
      <c r="P18" s="17">
        <v>7.7352212706464196E-2</v>
      </c>
      <c r="Q18" s="17">
        <v>0.12609421069639901</v>
      </c>
      <c r="R18" s="17"/>
      <c r="S18" s="17">
        <v>6.2656824946956305E-2</v>
      </c>
      <c r="T18" s="17">
        <v>0.108436463608815</v>
      </c>
      <c r="U18" s="17">
        <v>9.2194467199862296E-2</v>
      </c>
      <c r="V18" s="17">
        <v>9.7678765293678693E-2</v>
      </c>
      <c r="W18" s="17">
        <v>0.119103872295607</v>
      </c>
      <c r="X18" s="17">
        <v>0.10349404345115799</v>
      </c>
      <c r="Y18" s="17">
        <v>9.2073016410116504E-2</v>
      </c>
      <c r="Z18" s="17">
        <v>5.7469428144781599E-2</v>
      </c>
      <c r="AA18" s="17">
        <v>9.2436157784606704E-2</v>
      </c>
      <c r="AB18" s="17">
        <v>8.7554836177440407E-2</v>
      </c>
      <c r="AC18" s="17">
        <v>7.1219094364257496E-2</v>
      </c>
      <c r="AD18" s="17">
        <v>4.6006454186477003E-2</v>
      </c>
      <c r="AE18" s="17"/>
      <c r="AF18" s="17">
        <v>6.5988953489373697E-2</v>
      </c>
      <c r="AG18" s="17">
        <v>0.119235763077465</v>
      </c>
      <c r="AH18" s="17"/>
      <c r="AI18" s="17">
        <v>2.8955176662134201E-2</v>
      </c>
      <c r="AJ18" s="17">
        <v>0.11658918889883001</v>
      </c>
      <c r="AK18" s="17"/>
      <c r="AL18" s="17">
        <v>5.73684325972681E-2</v>
      </c>
      <c r="AM18" s="17">
        <v>9.1788815124441703E-2</v>
      </c>
      <c r="AN18" s="17"/>
      <c r="AO18" s="17">
        <v>6.0761448577009901E-2</v>
      </c>
      <c r="AP18" s="17">
        <v>9.7153703082396903E-2</v>
      </c>
    </row>
    <row r="19" spans="2:42" x14ac:dyDescent="0.35">
      <c r="B19" s="18" t="s">
        <v>75</v>
      </c>
      <c r="C19" s="19">
        <v>8.3167038205392198E-3</v>
      </c>
      <c r="D19" s="19">
        <v>1.10408535041744E-2</v>
      </c>
      <c r="E19" s="19">
        <v>5.7174052079952201E-3</v>
      </c>
      <c r="F19" s="19"/>
      <c r="G19" s="19">
        <v>2.33584551482513E-2</v>
      </c>
      <c r="H19" s="19">
        <v>1.5445051766369599E-2</v>
      </c>
      <c r="I19" s="19">
        <v>8.3702769201387806E-3</v>
      </c>
      <c r="J19" s="19">
        <v>3.8971717596029899E-3</v>
      </c>
      <c r="K19" s="19">
        <v>0</v>
      </c>
      <c r="L19" s="19">
        <v>1.5528386181099499E-3</v>
      </c>
      <c r="M19" s="19"/>
      <c r="N19" s="19">
        <v>3.6318040379875001E-3</v>
      </c>
      <c r="O19" s="19">
        <v>4.1087548764054196E-3</v>
      </c>
      <c r="P19" s="19">
        <v>1.1960953523468499E-2</v>
      </c>
      <c r="Q19" s="19">
        <v>1.1793016392247E-2</v>
      </c>
      <c r="R19" s="19"/>
      <c r="S19" s="19">
        <v>1.16788933892063E-2</v>
      </c>
      <c r="T19" s="19">
        <v>9.2267016045623693E-3</v>
      </c>
      <c r="U19" s="19">
        <v>1.75455473004833E-2</v>
      </c>
      <c r="V19" s="19">
        <v>1.53046796184702E-2</v>
      </c>
      <c r="W19" s="19">
        <v>9.5365511991173206E-3</v>
      </c>
      <c r="X19" s="19">
        <v>8.1857086232181298E-3</v>
      </c>
      <c r="Y19" s="19">
        <v>4.2192138048856099E-3</v>
      </c>
      <c r="Z19" s="19">
        <v>0</v>
      </c>
      <c r="AA19" s="19">
        <v>0</v>
      </c>
      <c r="AB19" s="19">
        <v>1.0616326602001101E-2</v>
      </c>
      <c r="AC19" s="19">
        <v>0</v>
      </c>
      <c r="AD19" s="19">
        <v>0</v>
      </c>
      <c r="AE19" s="19"/>
      <c r="AF19" s="19">
        <v>3.0791114951677599E-3</v>
      </c>
      <c r="AG19" s="19">
        <v>1.3914267018048E-2</v>
      </c>
      <c r="AH19" s="19"/>
      <c r="AI19" s="19">
        <v>3.0714502739394201E-3</v>
      </c>
      <c r="AJ19" s="19">
        <v>1.0681431849712901E-2</v>
      </c>
      <c r="AK19" s="19"/>
      <c r="AL19" s="19">
        <v>6.0583243155791699E-3</v>
      </c>
      <c r="AM19" s="19">
        <v>8.4883305495067393E-3</v>
      </c>
      <c r="AN19" s="19"/>
      <c r="AO19" s="19">
        <v>2.9440264195614301E-3</v>
      </c>
      <c r="AP19" s="19">
        <v>9.7814041540769097E-3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3.1448636776389198E-2</v>
      </c>
      <c r="D9" s="17">
        <v>4.4193140061722001E-2</v>
      </c>
      <c r="E9" s="17">
        <v>1.9234145210293901E-2</v>
      </c>
      <c r="F9" s="17"/>
      <c r="G9" s="17">
        <v>2.4609647804468102E-2</v>
      </c>
      <c r="H9" s="17">
        <v>2.4415450834173E-2</v>
      </c>
      <c r="I9" s="17">
        <v>2.12582393493852E-2</v>
      </c>
      <c r="J9" s="17">
        <v>2.6961821990212902E-2</v>
      </c>
      <c r="K9" s="17">
        <v>4.3220542643779503E-2</v>
      </c>
      <c r="L9" s="17">
        <v>4.5819493016190697E-2</v>
      </c>
      <c r="M9" s="17"/>
      <c r="N9" s="17">
        <v>4.0935543950713402E-2</v>
      </c>
      <c r="O9" s="17">
        <v>2.35868169959794E-2</v>
      </c>
      <c r="P9" s="17">
        <v>2.4545700889153001E-2</v>
      </c>
      <c r="Q9" s="17">
        <v>3.5862485911157697E-2</v>
      </c>
      <c r="R9" s="17"/>
      <c r="S9" s="17">
        <v>5.1003547205099302E-2</v>
      </c>
      <c r="T9" s="17">
        <v>2.5555492623753801E-2</v>
      </c>
      <c r="U9" s="17">
        <v>2.47119955575427E-2</v>
      </c>
      <c r="V9" s="17">
        <v>2.84334912421822E-2</v>
      </c>
      <c r="W9" s="17">
        <v>2.97806418432142E-2</v>
      </c>
      <c r="X9" s="17">
        <v>2.3358217981258401E-2</v>
      </c>
      <c r="Y9" s="17">
        <v>2.5323740603165199E-2</v>
      </c>
      <c r="Z9" s="17">
        <v>1.4161790053816599E-2</v>
      </c>
      <c r="AA9" s="17">
        <v>3.6211857293373999E-2</v>
      </c>
      <c r="AB9" s="17">
        <v>3.7990439441605101E-2</v>
      </c>
      <c r="AC9" s="17">
        <v>2.3135195756769901E-2</v>
      </c>
      <c r="AD9" s="17">
        <v>3.7053351857536103E-2</v>
      </c>
      <c r="AE9" s="17"/>
      <c r="AF9" s="17">
        <v>4.0786820895966101E-2</v>
      </c>
      <c r="AG9" s="17">
        <v>1.9122921448345102E-2</v>
      </c>
      <c r="AH9" s="17"/>
      <c r="AI9" s="17">
        <v>4.3202318710441702E-2</v>
      </c>
      <c r="AJ9" s="17">
        <v>2.6149701106546599E-2</v>
      </c>
      <c r="AK9" s="17"/>
      <c r="AL9" s="17">
        <v>5.0848934146903897E-2</v>
      </c>
      <c r="AM9" s="17">
        <v>2.9974301054077598E-2</v>
      </c>
      <c r="AN9" s="17"/>
      <c r="AO9" s="17">
        <v>3.1440177521119203E-2</v>
      </c>
      <c r="AP9" s="17">
        <v>3.1450942940167599E-2</v>
      </c>
    </row>
    <row r="10" spans="2:42" x14ac:dyDescent="0.35">
      <c r="B10" s="18" t="s">
        <v>144</v>
      </c>
      <c r="C10" s="17">
        <v>0.110587240480142</v>
      </c>
      <c r="D10" s="17">
        <v>0.119544525819106</v>
      </c>
      <c r="E10" s="17">
        <v>0.102033571858909</v>
      </c>
      <c r="F10" s="17"/>
      <c r="G10" s="17">
        <v>4.78469899255669E-2</v>
      </c>
      <c r="H10" s="17">
        <v>9.6609049877764905E-2</v>
      </c>
      <c r="I10" s="17">
        <v>9.2263141543116406E-2</v>
      </c>
      <c r="J10" s="17">
        <v>0.105675705895335</v>
      </c>
      <c r="K10" s="17">
        <v>9.8897735942227893E-2</v>
      </c>
      <c r="L10" s="17">
        <v>0.19075272732467999</v>
      </c>
      <c r="M10" s="17"/>
      <c r="N10" s="17">
        <v>0.103424286540984</v>
      </c>
      <c r="O10" s="17">
        <v>0.107056504396322</v>
      </c>
      <c r="P10" s="17">
        <v>0.137582417191106</v>
      </c>
      <c r="Q10" s="17">
        <v>9.9709229647580097E-2</v>
      </c>
      <c r="R10" s="17"/>
      <c r="S10" s="17">
        <v>0.13223262510841499</v>
      </c>
      <c r="T10" s="17">
        <v>0.105206643724433</v>
      </c>
      <c r="U10" s="17">
        <v>7.4875658022396901E-2</v>
      </c>
      <c r="V10" s="17">
        <v>0.13529987035952901</v>
      </c>
      <c r="W10" s="17">
        <v>9.0975448688169994E-2</v>
      </c>
      <c r="X10" s="17">
        <v>0.118513879037822</v>
      </c>
      <c r="Y10" s="17">
        <v>0.14728761470010299</v>
      </c>
      <c r="Z10" s="17">
        <v>0.13304742268672301</v>
      </c>
      <c r="AA10" s="17">
        <v>9.8338775228523898E-2</v>
      </c>
      <c r="AB10" s="17">
        <v>0.100987504257374</v>
      </c>
      <c r="AC10" s="17">
        <v>0.106671559047092</v>
      </c>
      <c r="AD10" s="17">
        <v>2.82932249648668E-2</v>
      </c>
      <c r="AE10" s="17"/>
      <c r="AF10" s="17">
        <v>0.13359251595628599</v>
      </c>
      <c r="AG10" s="17">
        <v>8.0515114956078396E-2</v>
      </c>
      <c r="AH10" s="17"/>
      <c r="AI10" s="17">
        <v>0.13516270595706301</v>
      </c>
      <c r="AJ10" s="17">
        <v>9.9507834779928306E-2</v>
      </c>
      <c r="AK10" s="17"/>
      <c r="AL10" s="17">
        <v>6.7438980290558795E-2</v>
      </c>
      <c r="AM10" s="17">
        <v>0.113866315029266</v>
      </c>
      <c r="AN10" s="17"/>
      <c r="AO10" s="17">
        <v>0.101556754132863</v>
      </c>
      <c r="AP10" s="17">
        <v>0.113049133383382</v>
      </c>
    </row>
    <row r="11" spans="2:42" x14ac:dyDescent="0.35">
      <c r="B11" s="18" t="s">
        <v>145</v>
      </c>
      <c r="C11" s="17">
        <v>8.0984993729555005E-2</v>
      </c>
      <c r="D11" s="17">
        <v>9.5183703684458901E-2</v>
      </c>
      <c r="E11" s="17">
        <v>6.7709901510308895E-2</v>
      </c>
      <c r="F11" s="17"/>
      <c r="G11" s="17">
        <v>8.6281376245204905E-2</v>
      </c>
      <c r="H11" s="17">
        <v>9.6058658835277394E-2</v>
      </c>
      <c r="I11" s="17">
        <v>7.0777385463339407E-2</v>
      </c>
      <c r="J11" s="17">
        <v>8.3509067676447196E-2</v>
      </c>
      <c r="K11" s="17">
        <v>5.7846485843191603E-2</v>
      </c>
      <c r="L11" s="17">
        <v>8.6907520494048304E-2</v>
      </c>
      <c r="M11" s="17"/>
      <c r="N11" s="17">
        <v>9.02966849203619E-2</v>
      </c>
      <c r="O11" s="17">
        <v>8.4816036608220693E-2</v>
      </c>
      <c r="P11" s="17">
        <v>8.9336211438025101E-2</v>
      </c>
      <c r="Q11" s="17">
        <v>5.9291212931956799E-2</v>
      </c>
      <c r="R11" s="17"/>
      <c r="S11" s="17">
        <v>0.15685585985015801</v>
      </c>
      <c r="T11" s="17">
        <v>9.1793324176411603E-2</v>
      </c>
      <c r="U11" s="17">
        <v>3.5366922018880302E-2</v>
      </c>
      <c r="V11" s="17">
        <v>9.7721195922818499E-2</v>
      </c>
      <c r="W11" s="17">
        <v>4.3247208629642798E-2</v>
      </c>
      <c r="X11" s="17">
        <v>8.5134590564378596E-2</v>
      </c>
      <c r="Y11" s="17">
        <v>2.8495295541023698E-2</v>
      </c>
      <c r="Z11" s="17">
        <v>6.5035317433599901E-2</v>
      </c>
      <c r="AA11" s="17">
        <v>6.5320421372544193E-2</v>
      </c>
      <c r="AB11" s="17">
        <v>5.9773004790813301E-2</v>
      </c>
      <c r="AC11" s="17">
        <v>7.9054689501828701E-2</v>
      </c>
      <c r="AD11" s="17">
        <v>0.113371460515048</v>
      </c>
      <c r="AE11" s="17"/>
      <c r="AF11" s="17">
        <v>8.6923078025027398E-2</v>
      </c>
      <c r="AG11" s="17">
        <v>7.3687095457247206E-2</v>
      </c>
      <c r="AH11" s="17"/>
      <c r="AI11" s="17">
        <v>8.8801602470395799E-2</v>
      </c>
      <c r="AJ11" s="17">
        <v>7.7461016553173806E-2</v>
      </c>
      <c r="AK11" s="17"/>
      <c r="AL11" s="17">
        <v>0.105378456390645</v>
      </c>
      <c r="AM11" s="17">
        <v>7.9131199805407296E-2</v>
      </c>
      <c r="AN11" s="17"/>
      <c r="AO11" s="17">
        <v>7.5940735720358199E-2</v>
      </c>
      <c r="AP11" s="17">
        <v>8.2360160306125502E-2</v>
      </c>
    </row>
    <row r="12" spans="2:42" x14ac:dyDescent="0.35">
      <c r="B12" s="18" t="s">
        <v>146</v>
      </c>
      <c r="C12" s="17">
        <v>0.107105097707903</v>
      </c>
      <c r="D12" s="17">
        <v>0.10675722334134601</v>
      </c>
      <c r="E12" s="17">
        <v>0.107594500978796</v>
      </c>
      <c r="F12" s="17"/>
      <c r="G12" s="17">
        <v>9.1254066456299701E-2</v>
      </c>
      <c r="H12" s="17">
        <v>8.8282644988063499E-2</v>
      </c>
      <c r="I12" s="17">
        <v>9.9710368661798901E-2</v>
      </c>
      <c r="J12" s="17">
        <v>0.113445578034955</v>
      </c>
      <c r="K12" s="17">
        <v>0.110997798498981</v>
      </c>
      <c r="L12" s="17">
        <v>0.131356042495584</v>
      </c>
      <c r="M12" s="17"/>
      <c r="N12" s="17">
        <v>0.11643374833343099</v>
      </c>
      <c r="O12" s="17">
        <v>0.101913492833086</v>
      </c>
      <c r="P12" s="17">
        <v>0.12646376758310099</v>
      </c>
      <c r="Q12" s="17">
        <v>8.6814940441573799E-2</v>
      </c>
      <c r="R12" s="17"/>
      <c r="S12" s="17">
        <v>9.6884578729072898E-2</v>
      </c>
      <c r="T12" s="17">
        <v>0.117223675653663</v>
      </c>
      <c r="U12" s="17">
        <v>0.113226585506696</v>
      </c>
      <c r="V12" s="17">
        <v>8.6586564248069903E-2</v>
      </c>
      <c r="W12" s="17">
        <v>0.103777904912333</v>
      </c>
      <c r="X12" s="17">
        <v>0.10245567578506599</v>
      </c>
      <c r="Y12" s="17">
        <v>0.12766319976066601</v>
      </c>
      <c r="Z12" s="17">
        <v>7.3123578366136893E-2</v>
      </c>
      <c r="AA12" s="17">
        <v>0.114936123726659</v>
      </c>
      <c r="AB12" s="17">
        <v>0.121817367326348</v>
      </c>
      <c r="AC12" s="17">
        <v>8.9269993613845994E-2</v>
      </c>
      <c r="AD12" s="17">
        <v>0.12502877857595501</v>
      </c>
      <c r="AE12" s="17"/>
      <c r="AF12" s="17">
        <v>0.110832478887821</v>
      </c>
      <c r="AG12" s="17">
        <v>0.103022327014455</v>
      </c>
      <c r="AH12" s="17"/>
      <c r="AI12" s="17">
        <v>0.120048309075169</v>
      </c>
      <c r="AJ12" s="17">
        <v>0.10126988413132899</v>
      </c>
      <c r="AK12" s="17"/>
      <c r="AL12" s="17">
        <v>9.52276016522242E-2</v>
      </c>
      <c r="AM12" s="17">
        <v>0.108007734218677</v>
      </c>
      <c r="AN12" s="17"/>
      <c r="AO12" s="17">
        <v>9.4249264522489107E-2</v>
      </c>
      <c r="AP12" s="17">
        <v>0.11060985739274</v>
      </c>
    </row>
    <row r="13" spans="2:42" x14ac:dyDescent="0.35">
      <c r="B13" s="18" t="s">
        <v>147</v>
      </c>
      <c r="C13" s="17">
        <v>4.9889394570298597E-2</v>
      </c>
      <c r="D13" s="17">
        <v>6.3611138044907103E-2</v>
      </c>
      <c r="E13" s="17">
        <v>3.5462997119607799E-2</v>
      </c>
      <c r="F13" s="17"/>
      <c r="G13" s="17">
        <v>5.1394886163654403E-2</v>
      </c>
      <c r="H13" s="17">
        <v>6.7622225541986297E-2</v>
      </c>
      <c r="I13" s="17">
        <v>7.4462069747513293E-2</v>
      </c>
      <c r="J13" s="17">
        <v>4.6315728967505E-2</v>
      </c>
      <c r="K13" s="17">
        <v>3.7889209733705902E-2</v>
      </c>
      <c r="L13" s="17">
        <v>2.53309154373874E-2</v>
      </c>
      <c r="M13" s="17"/>
      <c r="N13" s="17">
        <v>5.6584412461588803E-2</v>
      </c>
      <c r="O13" s="17">
        <v>6.0564866969107102E-2</v>
      </c>
      <c r="P13" s="17">
        <v>5.0441922804281399E-2</v>
      </c>
      <c r="Q13" s="17">
        <v>3.0236080207000499E-2</v>
      </c>
      <c r="R13" s="17"/>
      <c r="S13" s="17">
        <v>7.6264884259842902E-2</v>
      </c>
      <c r="T13" s="17">
        <v>3.7663210213325402E-2</v>
      </c>
      <c r="U13" s="17">
        <v>4.0950729473512699E-2</v>
      </c>
      <c r="V13" s="17">
        <v>3.3709279529031598E-2</v>
      </c>
      <c r="W13" s="17">
        <v>3.8866917505903903E-2</v>
      </c>
      <c r="X13" s="17">
        <v>2.7944788001612899E-2</v>
      </c>
      <c r="Y13" s="17">
        <v>6.0435304424833199E-2</v>
      </c>
      <c r="Z13" s="17">
        <v>6.8496821340027797E-2</v>
      </c>
      <c r="AA13" s="17">
        <v>4.4743324860516798E-2</v>
      </c>
      <c r="AB13" s="17">
        <v>6.1815942120402E-2</v>
      </c>
      <c r="AC13" s="17">
        <v>5.4591976980649701E-2</v>
      </c>
      <c r="AD13" s="17">
        <v>6.6325427931688705E-2</v>
      </c>
      <c r="AE13" s="17"/>
      <c r="AF13" s="17">
        <v>4.9343574793704E-2</v>
      </c>
      <c r="AG13" s="17">
        <v>5.1067795563280602E-2</v>
      </c>
      <c r="AH13" s="17"/>
      <c r="AI13" s="17">
        <v>5.3192797666432097E-2</v>
      </c>
      <c r="AJ13" s="17">
        <v>4.8400114819818402E-2</v>
      </c>
      <c r="AK13" s="17"/>
      <c r="AL13" s="17">
        <v>6.4518950426393204E-2</v>
      </c>
      <c r="AM13" s="17">
        <v>4.8777613838887103E-2</v>
      </c>
      <c r="AN13" s="17"/>
      <c r="AO13" s="17">
        <v>4.18708529986139E-2</v>
      </c>
      <c r="AP13" s="17">
        <v>5.2075410896608297E-2</v>
      </c>
    </row>
    <row r="14" spans="2:42" x14ac:dyDescent="0.35">
      <c r="B14" s="18" t="s">
        <v>148</v>
      </c>
      <c r="C14" s="17">
        <v>4.35832581120386E-2</v>
      </c>
      <c r="D14" s="17">
        <v>4.8949155660122499E-2</v>
      </c>
      <c r="E14" s="17">
        <v>3.8660500445086302E-2</v>
      </c>
      <c r="F14" s="17"/>
      <c r="G14" s="17">
        <v>5.7012942875173701E-2</v>
      </c>
      <c r="H14" s="17">
        <v>4.33338008028748E-2</v>
      </c>
      <c r="I14" s="17">
        <v>5.6587489544795803E-2</v>
      </c>
      <c r="J14" s="17">
        <v>4.3125151830265898E-2</v>
      </c>
      <c r="K14" s="17">
        <v>3.7073904205374097E-2</v>
      </c>
      <c r="L14" s="17">
        <v>2.8950644033722401E-2</v>
      </c>
      <c r="M14" s="17"/>
      <c r="N14" s="17">
        <v>6.3881816645995501E-2</v>
      </c>
      <c r="O14" s="17">
        <v>3.4819070186302301E-2</v>
      </c>
      <c r="P14" s="17">
        <v>3.8843116642394503E-2</v>
      </c>
      <c r="Q14" s="17">
        <v>3.5516319355677103E-2</v>
      </c>
      <c r="R14" s="17"/>
      <c r="S14" s="17">
        <v>5.7024041884781697E-2</v>
      </c>
      <c r="T14" s="17">
        <v>5.2132038522822E-2</v>
      </c>
      <c r="U14" s="17">
        <v>4.7409782564684602E-2</v>
      </c>
      <c r="V14" s="17">
        <v>5.0793862592094299E-2</v>
      </c>
      <c r="W14" s="17">
        <v>4.0460679094272499E-2</v>
      </c>
      <c r="X14" s="17">
        <v>3.7495747633814303E-2</v>
      </c>
      <c r="Y14" s="17">
        <v>4.0389265636802903E-2</v>
      </c>
      <c r="Z14" s="17">
        <v>6.1066058142704202E-2</v>
      </c>
      <c r="AA14" s="17">
        <v>4.5922191339975299E-2</v>
      </c>
      <c r="AB14" s="17">
        <v>1.07570322771476E-2</v>
      </c>
      <c r="AC14" s="17">
        <v>2.8368238980639001E-2</v>
      </c>
      <c r="AD14" s="17">
        <v>3.8105072007582799E-2</v>
      </c>
      <c r="AE14" s="17"/>
      <c r="AF14" s="17">
        <v>3.7444067087441101E-2</v>
      </c>
      <c r="AG14" s="17">
        <v>5.1586095134928199E-2</v>
      </c>
      <c r="AH14" s="17"/>
      <c r="AI14" s="17">
        <v>4.2609043830197403E-2</v>
      </c>
      <c r="AJ14" s="17">
        <v>4.4022465063280197E-2</v>
      </c>
      <c r="AK14" s="17"/>
      <c r="AL14" s="17">
        <v>3.78666219292913E-2</v>
      </c>
      <c r="AM14" s="17">
        <v>4.4017696861853403E-2</v>
      </c>
      <c r="AN14" s="17"/>
      <c r="AO14" s="17">
        <v>4.9278506893056399E-2</v>
      </c>
      <c r="AP14" s="17">
        <v>4.2030618307605398E-2</v>
      </c>
    </row>
    <row r="15" spans="2:42" x14ac:dyDescent="0.35">
      <c r="B15" s="18" t="s">
        <v>149</v>
      </c>
      <c r="C15" s="17">
        <v>5.4030778845046999E-2</v>
      </c>
      <c r="D15" s="17">
        <v>5.5884538715426202E-2</v>
      </c>
      <c r="E15" s="17">
        <v>5.26126783626596E-2</v>
      </c>
      <c r="F15" s="17"/>
      <c r="G15" s="17">
        <v>4.8970636349817701E-2</v>
      </c>
      <c r="H15" s="17">
        <v>6.6447274772100301E-2</v>
      </c>
      <c r="I15" s="17">
        <v>5.6360836190493202E-2</v>
      </c>
      <c r="J15" s="17">
        <v>6.7815389917481594E-2</v>
      </c>
      <c r="K15" s="17">
        <v>4.75341274992193E-2</v>
      </c>
      <c r="L15" s="17">
        <v>3.8528156635740003E-2</v>
      </c>
      <c r="M15" s="17"/>
      <c r="N15" s="17">
        <v>6.6635032103820199E-2</v>
      </c>
      <c r="O15" s="17">
        <v>6.1108094613312999E-2</v>
      </c>
      <c r="P15" s="17">
        <v>4.4993243315419901E-2</v>
      </c>
      <c r="Q15" s="17">
        <v>3.91430431010759E-2</v>
      </c>
      <c r="R15" s="17"/>
      <c r="S15" s="17">
        <v>5.1607887371521499E-2</v>
      </c>
      <c r="T15" s="17">
        <v>5.8583553019783102E-2</v>
      </c>
      <c r="U15" s="17">
        <v>4.1382918806783998E-2</v>
      </c>
      <c r="V15" s="17">
        <v>6.8343567086821502E-2</v>
      </c>
      <c r="W15" s="17">
        <v>5.7702723089572E-2</v>
      </c>
      <c r="X15" s="17">
        <v>4.0491805262531502E-2</v>
      </c>
      <c r="Y15" s="17">
        <v>5.8166640188372698E-2</v>
      </c>
      <c r="Z15" s="17">
        <v>3.1705245657616697E-2</v>
      </c>
      <c r="AA15" s="17">
        <v>5.5759785726873401E-2</v>
      </c>
      <c r="AB15" s="17">
        <v>6.8631554211852006E-2</v>
      </c>
      <c r="AC15" s="17">
        <v>5.1692600721066601E-2</v>
      </c>
      <c r="AD15" s="17">
        <v>4.0781728125841597E-2</v>
      </c>
      <c r="AE15" s="17"/>
      <c r="AF15" s="17">
        <v>4.6276865078421103E-2</v>
      </c>
      <c r="AG15" s="17">
        <v>6.4227370010325593E-2</v>
      </c>
      <c r="AH15" s="17"/>
      <c r="AI15" s="17">
        <v>5.7000583444587999E-2</v>
      </c>
      <c r="AJ15" s="17">
        <v>5.2691895964493897E-2</v>
      </c>
      <c r="AK15" s="17"/>
      <c r="AL15" s="17">
        <v>6.7777934302604897E-2</v>
      </c>
      <c r="AM15" s="17">
        <v>5.2986056592384499E-2</v>
      </c>
      <c r="AN15" s="17"/>
      <c r="AO15" s="17">
        <v>6.6172844453692106E-2</v>
      </c>
      <c r="AP15" s="17">
        <v>5.07206066125616E-2</v>
      </c>
    </row>
    <row r="16" spans="2:42" x14ac:dyDescent="0.35">
      <c r="B16" s="18" t="s">
        <v>150</v>
      </c>
      <c r="C16" s="17">
        <v>1.7754911754605501E-2</v>
      </c>
      <c r="D16" s="17">
        <v>1.92902865223431E-2</v>
      </c>
      <c r="E16" s="17">
        <v>1.6384646252708201E-2</v>
      </c>
      <c r="F16" s="17"/>
      <c r="G16" s="17">
        <v>3.52845041889766E-2</v>
      </c>
      <c r="H16" s="17">
        <v>2.8814869432783399E-2</v>
      </c>
      <c r="I16" s="17">
        <v>9.1416031875107499E-3</v>
      </c>
      <c r="J16" s="17">
        <v>9.5083265905889208E-3</v>
      </c>
      <c r="K16" s="17">
        <v>1.62439094487517E-2</v>
      </c>
      <c r="L16" s="17">
        <v>1.17135108605222E-2</v>
      </c>
      <c r="M16" s="17"/>
      <c r="N16" s="17">
        <v>1.3074628090646899E-2</v>
      </c>
      <c r="O16" s="17">
        <v>2.1885553182382798E-2</v>
      </c>
      <c r="P16" s="17">
        <v>2.5692328784585699E-2</v>
      </c>
      <c r="Q16" s="17">
        <v>1.17710637190418E-2</v>
      </c>
      <c r="R16" s="17"/>
      <c r="S16" s="17">
        <v>2.03297622558841E-2</v>
      </c>
      <c r="T16" s="17">
        <v>3.1000988435701898E-2</v>
      </c>
      <c r="U16" s="17">
        <v>8.8958197534622207E-3</v>
      </c>
      <c r="V16" s="17">
        <v>1.7225109497331099E-2</v>
      </c>
      <c r="W16" s="17">
        <v>1.49981064302337E-2</v>
      </c>
      <c r="X16" s="17">
        <v>2.3132650016370802E-2</v>
      </c>
      <c r="Y16" s="17">
        <v>1.11242718679444E-2</v>
      </c>
      <c r="Z16" s="17">
        <v>8.1688602812546307E-3</v>
      </c>
      <c r="AA16" s="17">
        <v>2.0884323954647101E-2</v>
      </c>
      <c r="AB16" s="17">
        <v>1.4750875335006301E-2</v>
      </c>
      <c r="AC16" s="17">
        <v>1.28497659224583E-2</v>
      </c>
      <c r="AD16" s="17">
        <v>0</v>
      </c>
      <c r="AE16" s="17"/>
      <c r="AF16" s="17">
        <v>1.41274060564962E-2</v>
      </c>
      <c r="AG16" s="17">
        <v>2.2808297810914101E-2</v>
      </c>
      <c r="AH16" s="17"/>
      <c r="AI16" s="17">
        <v>9.2900474154751396E-3</v>
      </c>
      <c r="AJ16" s="17">
        <v>2.1571143284322501E-2</v>
      </c>
      <c r="AK16" s="17"/>
      <c r="AL16" s="17">
        <v>4.8812078629787398E-2</v>
      </c>
      <c r="AM16" s="17">
        <v>1.5394706151393401E-2</v>
      </c>
      <c r="AN16" s="17"/>
      <c r="AO16" s="17">
        <v>1.6343981367817399E-2</v>
      </c>
      <c r="AP16" s="17">
        <v>1.8139559864642999E-2</v>
      </c>
    </row>
    <row r="17" spans="2:42" x14ac:dyDescent="0.35">
      <c r="B17" s="18" t="s">
        <v>151</v>
      </c>
      <c r="C17" s="17">
        <v>0.13219461601243701</v>
      </c>
      <c r="D17" s="17">
        <v>0.117007644907705</v>
      </c>
      <c r="E17" s="17">
        <v>0.14660624712869899</v>
      </c>
      <c r="F17" s="17"/>
      <c r="G17" s="17">
        <v>0.124501401017638</v>
      </c>
      <c r="H17" s="17">
        <v>0.166447820398026</v>
      </c>
      <c r="I17" s="17">
        <v>0.17113739110697199</v>
      </c>
      <c r="J17" s="17">
        <v>0.12653098275489999</v>
      </c>
      <c r="K17" s="17">
        <v>0.11354735139914</v>
      </c>
      <c r="L17" s="17">
        <v>9.4742506580085997E-2</v>
      </c>
      <c r="M17" s="17"/>
      <c r="N17" s="17">
        <v>0.144799831790905</v>
      </c>
      <c r="O17" s="17">
        <v>0.13329131635596</v>
      </c>
      <c r="P17" s="17">
        <v>9.5952547965697604E-2</v>
      </c>
      <c r="Q17" s="17">
        <v>0.14984590475999299</v>
      </c>
      <c r="R17" s="17"/>
      <c r="S17" s="17">
        <v>0.139071465015915</v>
      </c>
      <c r="T17" s="17">
        <v>0.126580715046227</v>
      </c>
      <c r="U17" s="17">
        <v>0.14438273141996</v>
      </c>
      <c r="V17" s="17">
        <v>0.12633771859809201</v>
      </c>
      <c r="W17" s="17">
        <v>0.17940919751206999</v>
      </c>
      <c r="X17" s="17">
        <v>0.13832623029843899</v>
      </c>
      <c r="Y17" s="17">
        <v>0.13031628810266699</v>
      </c>
      <c r="Z17" s="17">
        <v>8.40959453236379E-2</v>
      </c>
      <c r="AA17" s="17">
        <v>0.111271219284822</v>
      </c>
      <c r="AB17" s="17">
        <v>0.13690449477191</v>
      </c>
      <c r="AC17" s="17">
        <v>0.127743502461997</v>
      </c>
      <c r="AD17" s="17">
        <v>0.11960681472292101</v>
      </c>
      <c r="AE17" s="17"/>
      <c r="AF17" s="17">
        <v>0.13136271309231701</v>
      </c>
      <c r="AG17" s="17">
        <v>0.13345132115394001</v>
      </c>
      <c r="AH17" s="17"/>
      <c r="AI17" s="17">
        <v>0.12346315615165</v>
      </c>
      <c r="AJ17" s="17">
        <v>0.13613103732838799</v>
      </c>
      <c r="AK17" s="17"/>
      <c r="AL17" s="17">
        <v>0.117534014133325</v>
      </c>
      <c r="AM17" s="17">
        <v>0.13330875610256801</v>
      </c>
      <c r="AN17" s="17"/>
      <c r="AO17" s="17">
        <v>0.13168851520807701</v>
      </c>
      <c r="AP17" s="17">
        <v>0.13233258930985001</v>
      </c>
    </row>
    <row r="18" spans="2:42" x14ac:dyDescent="0.35">
      <c r="B18" s="18" t="s">
        <v>152</v>
      </c>
      <c r="C18" s="17">
        <v>0.36399871427421598</v>
      </c>
      <c r="D18" s="17">
        <v>0.32055539498029301</v>
      </c>
      <c r="E18" s="17">
        <v>0.40580404137508902</v>
      </c>
      <c r="F18" s="17"/>
      <c r="G18" s="17">
        <v>0.41149202743250601</v>
      </c>
      <c r="H18" s="17">
        <v>0.31296094631708299</v>
      </c>
      <c r="I18" s="17">
        <v>0.33877723179006403</v>
      </c>
      <c r="J18" s="17">
        <v>0.36917131923846802</v>
      </c>
      <c r="K18" s="17">
        <v>0.43221681061442602</v>
      </c>
      <c r="L18" s="17">
        <v>0.34450131943378698</v>
      </c>
      <c r="M18" s="17"/>
      <c r="N18" s="17">
        <v>0.29686210121975298</v>
      </c>
      <c r="O18" s="17">
        <v>0.365455560461869</v>
      </c>
      <c r="P18" s="17">
        <v>0.35471335299330697</v>
      </c>
      <c r="Q18" s="17">
        <v>0.44278006961397898</v>
      </c>
      <c r="R18" s="17"/>
      <c r="S18" s="17">
        <v>0.20728319495863601</v>
      </c>
      <c r="T18" s="17">
        <v>0.35426035858388</v>
      </c>
      <c r="U18" s="17">
        <v>0.45491044259707503</v>
      </c>
      <c r="V18" s="17">
        <v>0.343975979577891</v>
      </c>
      <c r="W18" s="17">
        <v>0.38142459149402402</v>
      </c>
      <c r="X18" s="17">
        <v>0.39162680486039703</v>
      </c>
      <c r="Y18" s="17">
        <v>0.36308044097748599</v>
      </c>
      <c r="Z18" s="17">
        <v>0.46109896071448297</v>
      </c>
      <c r="AA18" s="17">
        <v>0.40110039779702</v>
      </c>
      <c r="AB18" s="17">
        <v>0.37936139967556398</v>
      </c>
      <c r="AC18" s="17">
        <v>0.42662247701365302</v>
      </c>
      <c r="AD18" s="17">
        <v>0.41812136880685302</v>
      </c>
      <c r="AE18" s="17"/>
      <c r="AF18" s="17">
        <v>0.34522258340466</v>
      </c>
      <c r="AG18" s="17">
        <v>0.387709799374578</v>
      </c>
      <c r="AH18" s="17"/>
      <c r="AI18" s="17">
        <v>0.32426584782168799</v>
      </c>
      <c r="AJ18" s="17">
        <v>0.38191156103080698</v>
      </c>
      <c r="AK18" s="17"/>
      <c r="AL18" s="17">
        <v>0.34459642809826602</v>
      </c>
      <c r="AM18" s="17">
        <v>0.36547320113683401</v>
      </c>
      <c r="AN18" s="17"/>
      <c r="AO18" s="17">
        <v>0.38693579792906302</v>
      </c>
      <c r="AP18" s="17">
        <v>0.35774560217157497</v>
      </c>
    </row>
    <row r="19" spans="2:42" x14ac:dyDescent="0.35">
      <c r="B19" s="18" t="s">
        <v>75</v>
      </c>
      <c r="C19" s="19">
        <v>8.4223577373685292E-3</v>
      </c>
      <c r="D19" s="19">
        <v>9.0232482625708394E-3</v>
      </c>
      <c r="E19" s="19">
        <v>7.8967697578414299E-3</v>
      </c>
      <c r="F19" s="19"/>
      <c r="G19" s="19">
        <v>2.1351521540693801E-2</v>
      </c>
      <c r="H19" s="19">
        <v>9.0072581998667193E-3</v>
      </c>
      <c r="I19" s="19">
        <v>9.5242434150114505E-3</v>
      </c>
      <c r="J19" s="19">
        <v>7.9409271038405008E-3</v>
      </c>
      <c r="K19" s="19">
        <v>4.5321241712029496E-3</v>
      </c>
      <c r="L19" s="19">
        <v>1.3971636882512599E-3</v>
      </c>
      <c r="M19" s="19"/>
      <c r="N19" s="19">
        <v>7.0719139417994596E-3</v>
      </c>
      <c r="O19" s="19">
        <v>5.50268739745841E-3</v>
      </c>
      <c r="P19" s="19">
        <v>1.1435390392929E-2</v>
      </c>
      <c r="Q19" s="19">
        <v>9.0296503109652902E-3</v>
      </c>
      <c r="R19" s="19"/>
      <c r="S19" s="19">
        <v>1.1442153360674501E-2</v>
      </c>
      <c r="T19" s="19">
        <v>0</v>
      </c>
      <c r="U19" s="19">
        <v>1.3886414279006099E-2</v>
      </c>
      <c r="V19" s="19">
        <v>1.15733613461389E-2</v>
      </c>
      <c r="W19" s="19">
        <v>1.9356580800564401E-2</v>
      </c>
      <c r="X19" s="19">
        <v>1.15196105583089E-2</v>
      </c>
      <c r="Y19" s="19">
        <v>7.7179381969356602E-3</v>
      </c>
      <c r="Z19" s="19">
        <v>0</v>
      </c>
      <c r="AA19" s="19">
        <v>5.5115794150448396E-3</v>
      </c>
      <c r="AB19" s="19">
        <v>7.2103857919782396E-3</v>
      </c>
      <c r="AC19" s="19">
        <v>0</v>
      </c>
      <c r="AD19" s="19">
        <v>1.3312772491707E-2</v>
      </c>
      <c r="AE19" s="19"/>
      <c r="AF19" s="19">
        <v>4.08789672185997E-3</v>
      </c>
      <c r="AG19" s="19">
        <v>1.2801862075907401E-2</v>
      </c>
      <c r="AH19" s="19"/>
      <c r="AI19" s="19">
        <v>2.96358745689974E-3</v>
      </c>
      <c r="AJ19" s="19">
        <v>1.08833459379127E-2</v>
      </c>
      <c r="AK19" s="19"/>
      <c r="AL19" s="19">
        <v>0</v>
      </c>
      <c r="AM19" s="19">
        <v>9.0624192086510204E-3</v>
      </c>
      <c r="AN19" s="19"/>
      <c r="AO19" s="19">
        <v>4.5225692528512301E-3</v>
      </c>
      <c r="AP19" s="19">
        <v>9.4855188147411305E-3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0.17651752309590699</v>
      </c>
      <c r="D9" s="17">
        <v>0.19319125027638001</v>
      </c>
      <c r="E9" s="17">
        <v>0.16082536856913801</v>
      </c>
      <c r="F9" s="17"/>
      <c r="G9" s="17">
        <v>5.4398230918040601E-2</v>
      </c>
      <c r="H9" s="17">
        <v>8.0622874449800805E-2</v>
      </c>
      <c r="I9" s="17">
        <v>0.19181479400139501</v>
      </c>
      <c r="J9" s="17">
        <v>0.220867576971368</v>
      </c>
      <c r="K9" s="17">
        <v>0.252121328288264</v>
      </c>
      <c r="L9" s="17">
        <v>0.237394436053113</v>
      </c>
      <c r="M9" s="17"/>
      <c r="N9" s="17">
        <v>0.19713029536923801</v>
      </c>
      <c r="O9" s="17">
        <v>0.155082001191647</v>
      </c>
      <c r="P9" s="17">
        <v>0.17541403672032299</v>
      </c>
      <c r="Q9" s="17">
        <v>0.178593139227541</v>
      </c>
      <c r="R9" s="17"/>
      <c r="S9" s="17">
        <v>0.16545292445787199</v>
      </c>
      <c r="T9" s="17">
        <v>0.15796979292942001</v>
      </c>
      <c r="U9" s="17">
        <v>0.174765910489702</v>
      </c>
      <c r="V9" s="17">
        <v>0.16870870782214001</v>
      </c>
      <c r="W9" s="17">
        <v>0.13360117488391801</v>
      </c>
      <c r="X9" s="17">
        <v>0.22148001268961701</v>
      </c>
      <c r="Y9" s="17">
        <v>0.18715571713962201</v>
      </c>
      <c r="Z9" s="17">
        <v>0.19534852136170799</v>
      </c>
      <c r="AA9" s="17">
        <v>0.19826293091859401</v>
      </c>
      <c r="AB9" s="17">
        <v>0.16070418982335599</v>
      </c>
      <c r="AC9" s="17">
        <v>0.16219972568650101</v>
      </c>
      <c r="AD9" s="17">
        <v>0.24018997948322099</v>
      </c>
      <c r="AE9" s="17"/>
      <c r="AF9" s="17">
        <v>0.21062997607409401</v>
      </c>
      <c r="AG9" s="17">
        <v>0.131155650656508</v>
      </c>
      <c r="AH9" s="17"/>
      <c r="AI9" s="17">
        <v>0.19515705955722701</v>
      </c>
      <c r="AJ9" s="17">
        <v>0.168114224012404</v>
      </c>
      <c r="AK9" s="17"/>
      <c r="AL9" s="17">
        <v>0.19364455420041299</v>
      </c>
      <c r="AM9" s="17">
        <v>0.17521594542973801</v>
      </c>
      <c r="AN9" s="17"/>
      <c r="AO9" s="17">
        <v>0.16518126544182801</v>
      </c>
      <c r="AP9" s="17">
        <v>0.17960801581076399</v>
      </c>
    </row>
    <row r="10" spans="2:42" x14ac:dyDescent="0.35">
      <c r="B10" s="18" t="s">
        <v>144</v>
      </c>
      <c r="C10" s="17">
        <v>0.17870208296145401</v>
      </c>
      <c r="D10" s="17">
        <v>0.17815775262021999</v>
      </c>
      <c r="E10" s="17">
        <v>0.17855385309177199</v>
      </c>
      <c r="F10" s="17"/>
      <c r="G10" s="17">
        <v>8.5426759378054301E-2</v>
      </c>
      <c r="H10" s="17">
        <v>0.152907197256797</v>
      </c>
      <c r="I10" s="17">
        <v>0.20084583760702501</v>
      </c>
      <c r="J10" s="17">
        <v>0.21256162176339</v>
      </c>
      <c r="K10" s="17">
        <v>0.19049704468027401</v>
      </c>
      <c r="L10" s="17">
        <v>0.20874113473449299</v>
      </c>
      <c r="M10" s="17"/>
      <c r="N10" s="17">
        <v>0.182101240968876</v>
      </c>
      <c r="O10" s="17">
        <v>0.187722576752477</v>
      </c>
      <c r="P10" s="17">
        <v>0.19560677634535401</v>
      </c>
      <c r="Q10" s="17">
        <v>0.15195936579326599</v>
      </c>
      <c r="R10" s="17"/>
      <c r="S10" s="17">
        <v>0.16866831116677999</v>
      </c>
      <c r="T10" s="17">
        <v>0.19859296247218899</v>
      </c>
      <c r="U10" s="17">
        <v>0.172963716212193</v>
      </c>
      <c r="V10" s="17">
        <v>0.199932398593202</v>
      </c>
      <c r="W10" s="17">
        <v>0.18395654759048299</v>
      </c>
      <c r="X10" s="17">
        <v>0.13344675586266799</v>
      </c>
      <c r="Y10" s="17">
        <v>0.15239471299478199</v>
      </c>
      <c r="Z10" s="17">
        <v>0.17248546347204999</v>
      </c>
      <c r="AA10" s="17">
        <v>0.181451104317537</v>
      </c>
      <c r="AB10" s="17">
        <v>0.199010814670813</v>
      </c>
      <c r="AC10" s="17">
        <v>0.19845868786535301</v>
      </c>
      <c r="AD10" s="17">
        <v>0.18916233346262801</v>
      </c>
      <c r="AE10" s="17"/>
      <c r="AF10" s="17">
        <v>0.21618157683540101</v>
      </c>
      <c r="AG10" s="17">
        <v>0.12969653746821799</v>
      </c>
      <c r="AH10" s="17"/>
      <c r="AI10" s="17">
        <v>0.21217351765431999</v>
      </c>
      <c r="AJ10" s="17">
        <v>0.16361208986737699</v>
      </c>
      <c r="AK10" s="17"/>
      <c r="AL10" s="17">
        <v>0.184297653844267</v>
      </c>
      <c r="AM10" s="17">
        <v>0.17827684463228299</v>
      </c>
      <c r="AN10" s="17"/>
      <c r="AO10" s="17">
        <v>0.204849295873308</v>
      </c>
      <c r="AP10" s="17">
        <v>0.171573824811038</v>
      </c>
    </row>
    <row r="11" spans="2:42" x14ac:dyDescent="0.35">
      <c r="B11" s="18" t="s">
        <v>145</v>
      </c>
      <c r="C11" s="17">
        <v>0.168482612633583</v>
      </c>
      <c r="D11" s="17">
        <v>0.18662915886762901</v>
      </c>
      <c r="E11" s="17">
        <v>0.15137458000409501</v>
      </c>
      <c r="F11" s="17"/>
      <c r="G11" s="17">
        <v>0.14749743752555899</v>
      </c>
      <c r="H11" s="17">
        <v>0.18466952803898001</v>
      </c>
      <c r="I11" s="17">
        <v>0.21967605619543601</v>
      </c>
      <c r="J11" s="17">
        <v>0.18482933492541101</v>
      </c>
      <c r="K11" s="17">
        <v>0.18352713914332999</v>
      </c>
      <c r="L11" s="17">
        <v>0.104223892009948</v>
      </c>
      <c r="M11" s="17"/>
      <c r="N11" s="17">
        <v>0.19574862028515</v>
      </c>
      <c r="O11" s="17">
        <v>0.17713191339731901</v>
      </c>
      <c r="P11" s="17">
        <v>0.16513049070557601</v>
      </c>
      <c r="Q11" s="17">
        <v>0.13524788610838501</v>
      </c>
      <c r="R11" s="17"/>
      <c r="S11" s="17">
        <v>0.17443892277818901</v>
      </c>
      <c r="T11" s="17">
        <v>0.167787829241969</v>
      </c>
      <c r="U11" s="17">
        <v>0.157470296391755</v>
      </c>
      <c r="V11" s="17">
        <v>0.13121515163754899</v>
      </c>
      <c r="W11" s="17">
        <v>0.21611233212445699</v>
      </c>
      <c r="X11" s="17">
        <v>0.17454317246846901</v>
      </c>
      <c r="Y11" s="17">
        <v>0.18081451525599199</v>
      </c>
      <c r="Z11" s="17">
        <v>0.15155831424965799</v>
      </c>
      <c r="AA11" s="17">
        <v>0.16237783245090301</v>
      </c>
      <c r="AB11" s="17">
        <v>0.151478437756807</v>
      </c>
      <c r="AC11" s="17">
        <v>0.18805559168354899</v>
      </c>
      <c r="AD11" s="17">
        <v>0.18600507116557799</v>
      </c>
      <c r="AE11" s="17"/>
      <c r="AF11" s="17">
        <v>0.181288694512032</v>
      </c>
      <c r="AG11" s="17">
        <v>0.15194178947199699</v>
      </c>
      <c r="AH11" s="17"/>
      <c r="AI11" s="17">
        <v>0.19142160586878201</v>
      </c>
      <c r="AJ11" s="17">
        <v>0.15814098095031401</v>
      </c>
      <c r="AK11" s="17"/>
      <c r="AL11" s="17">
        <v>0.18986018191051399</v>
      </c>
      <c r="AM11" s="17">
        <v>0.166858013100946</v>
      </c>
      <c r="AN11" s="17"/>
      <c r="AO11" s="17">
        <v>0.179120261863881</v>
      </c>
      <c r="AP11" s="17">
        <v>0.165582574679911</v>
      </c>
    </row>
    <row r="12" spans="2:42" x14ac:dyDescent="0.35">
      <c r="B12" s="18" t="s">
        <v>146</v>
      </c>
      <c r="C12" s="17">
        <v>6.8637383247372799E-2</v>
      </c>
      <c r="D12" s="17">
        <v>6.4476923550972398E-2</v>
      </c>
      <c r="E12" s="17">
        <v>7.2622652883721397E-2</v>
      </c>
      <c r="F12" s="17"/>
      <c r="G12" s="17">
        <v>9.0431046675258406E-2</v>
      </c>
      <c r="H12" s="17">
        <v>9.8910509310220995E-2</v>
      </c>
      <c r="I12" s="17">
        <v>5.34950823107836E-2</v>
      </c>
      <c r="J12" s="17">
        <v>4.84339344468417E-2</v>
      </c>
      <c r="K12" s="17">
        <v>4.1026751919906103E-2</v>
      </c>
      <c r="L12" s="17">
        <v>7.6582940070872796E-2</v>
      </c>
      <c r="M12" s="17"/>
      <c r="N12" s="17">
        <v>7.4500763019331201E-2</v>
      </c>
      <c r="O12" s="17">
        <v>5.8344198679778601E-2</v>
      </c>
      <c r="P12" s="17">
        <v>7.2757903450488506E-2</v>
      </c>
      <c r="Q12" s="17">
        <v>7.0285228129088897E-2</v>
      </c>
      <c r="R12" s="17"/>
      <c r="S12" s="17">
        <v>6.4045317290525303E-2</v>
      </c>
      <c r="T12" s="17">
        <v>7.8982465156662102E-2</v>
      </c>
      <c r="U12" s="17">
        <v>7.6979394114108202E-2</v>
      </c>
      <c r="V12" s="17">
        <v>0.12108265749477901</v>
      </c>
      <c r="W12" s="17">
        <v>4.9043561100976199E-2</v>
      </c>
      <c r="X12" s="17">
        <v>8.0265614523505904E-2</v>
      </c>
      <c r="Y12" s="17">
        <v>6.8014787869955795E-2</v>
      </c>
      <c r="Z12" s="17">
        <v>6.5139721397317801E-2</v>
      </c>
      <c r="AA12" s="17">
        <v>7.0515620868880094E-2</v>
      </c>
      <c r="AB12" s="17">
        <v>3.4134118949372197E-2</v>
      </c>
      <c r="AC12" s="17">
        <v>3.60521434759754E-2</v>
      </c>
      <c r="AD12" s="17">
        <v>3.34664173328015E-2</v>
      </c>
      <c r="AE12" s="17"/>
      <c r="AF12" s="17">
        <v>6.2545503335051503E-2</v>
      </c>
      <c r="AG12" s="17">
        <v>7.7467515759207004E-2</v>
      </c>
      <c r="AH12" s="17"/>
      <c r="AI12" s="17">
        <v>7.2821297750112798E-2</v>
      </c>
      <c r="AJ12" s="17">
        <v>6.6751140798195302E-2</v>
      </c>
      <c r="AK12" s="17"/>
      <c r="AL12" s="17">
        <v>5.2895423065035398E-2</v>
      </c>
      <c r="AM12" s="17">
        <v>6.9833701726042099E-2</v>
      </c>
      <c r="AN12" s="17"/>
      <c r="AO12" s="17">
        <v>7.0795108987980498E-2</v>
      </c>
      <c r="AP12" s="17">
        <v>6.8049143646131197E-2</v>
      </c>
    </row>
    <row r="13" spans="2:42" x14ac:dyDescent="0.35">
      <c r="B13" s="18" t="s">
        <v>147</v>
      </c>
      <c r="C13" s="17">
        <v>5.7363829684575499E-2</v>
      </c>
      <c r="D13" s="17">
        <v>5.5552404834997002E-2</v>
      </c>
      <c r="E13" s="17">
        <v>5.8921470367655798E-2</v>
      </c>
      <c r="F13" s="17"/>
      <c r="G13" s="17">
        <v>8.8790219161475503E-2</v>
      </c>
      <c r="H13" s="17">
        <v>9.15318448656713E-2</v>
      </c>
      <c r="I13" s="17">
        <v>5.7771028187475003E-2</v>
      </c>
      <c r="J13" s="17">
        <v>4.4439011002610503E-2</v>
      </c>
      <c r="K13" s="17">
        <v>4.5671634676908199E-2</v>
      </c>
      <c r="L13" s="17">
        <v>2.64209326664488E-2</v>
      </c>
      <c r="M13" s="17"/>
      <c r="N13" s="17">
        <v>6.8596548743901503E-2</v>
      </c>
      <c r="O13" s="17">
        <v>4.7961028817112901E-2</v>
      </c>
      <c r="P13" s="17">
        <v>7.4226541884325203E-2</v>
      </c>
      <c r="Q13" s="17">
        <v>4.09245332615224E-2</v>
      </c>
      <c r="R13" s="17"/>
      <c r="S13" s="17">
        <v>6.8568657528277802E-2</v>
      </c>
      <c r="T13" s="17">
        <v>3.7197857757515398E-2</v>
      </c>
      <c r="U13" s="17">
        <v>7.5630319941515006E-2</v>
      </c>
      <c r="V13" s="17">
        <v>6.3676279139580794E-2</v>
      </c>
      <c r="W13" s="17">
        <v>6.1268834099323898E-2</v>
      </c>
      <c r="X13" s="17">
        <v>3.7424666601102503E-2</v>
      </c>
      <c r="Y13" s="17">
        <v>6.6115034782054799E-2</v>
      </c>
      <c r="Z13" s="17">
        <v>1.46093490374844E-2</v>
      </c>
      <c r="AA13" s="17">
        <v>6.1555138713650502E-2</v>
      </c>
      <c r="AB13" s="17">
        <v>6.6404024182361895E-2</v>
      </c>
      <c r="AC13" s="17">
        <v>5.2434368814231302E-2</v>
      </c>
      <c r="AD13" s="17">
        <v>7.46717758630321E-2</v>
      </c>
      <c r="AE13" s="17"/>
      <c r="AF13" s="17">
        <v>4.7574111835258497E-2</v>
      </c>
      <c r="AG13" s="17">
        <v>7.1085281294720803E-2</v>
      </c>
      <c r="AH13" s="17"/>
      <c r="AI13" s="17">
        <v>5.9040849162068101E-2</v>
      </c>
      <c r="AJ13" s="17">
        <v>5.6607775677144798E-2</v>
      </c>
      <c r="AK13" s="17"/>
      <c r="AL13" s="17">
        <v>8.6706317433557403E-2</v>
      </c>
      <c r="AM13" s="17">
        <v>5.5133932016328303E-2</v>
      </c>
      <c r="AN13" s="17"/>
      <c r="AO13" s="17">
        <v>5.3660851826078201E-2</v>
      </c>
      <c r="AP13" s="17">
        <v>5.8373336211700398E-2</v>
      </c>
    </row>
    <row r="14" spans="2:42" x14ac:dyDescent="0.35">
      <c r="B14" s="18" t="s">
        <v>148</v>
      </c>
      <c r="C14" s="17">
        <v>2.6794557711117099E-2</v>
      </c>
      <c r="D14" s="17">
        <v>2.6658911699197901E-2</v>
      </c>
      <c r="E14" s="17">
        <v>2.7121253847408999E-2</v>
      </c>
      <c r="F14" s="17"/>
      <c r="G14" s="17">
        <v>7.7234424655126796E-2</v>
      </c>
      <c r="H14" s="17">
        <v>3.0988380406582701E-2</v>
      </c>
      <c r="I14" s="17">
        <v>1.59995246539066E-2</v>
      </c>
      <c r="J14" s="17">
        <v>2.0754522581344699E-2</v>
      </c>
      <c r="K14" s="17">
        <v>1.74024111524477E-2</v>
      </c>
      <c r="L14" s="17">
        <v>9.6167883258292605E-3</v>
      </c>
      <c r="M14" s="17"/>
      <c r="N14" s="17">
        <v>2.7420530872518101E-2</v>
      </c>
      <c r="O14" s="17">
        <v>3.5139815372377703E-2</v>
      </c>
      <c r="P14" s="17">
        <v>2.09998717809383E-2</v>
      </c>
      <c r="Q14" s="17">
        <v>2.15184427943685E-2</v>
      </c>
      <c r="R14" s="17"/>
      <c r="S14" s="17">
        <v>3.9335264527340097E-2</v>
      </c>
      <c r="T14" s="17">
        <v>3.3922803270782703E-2</v>
      </c>
      <c r="U14" s="17">
        <v>1.8864926385026001E-2</v>
      </c>
      <c r="V14" s="17">
        <v>2.9717784431430399E-2</v>
      </c>
      <c r="W14" s="17">
        <v>1.27371842583272E-2</v>
      </c>
      <c r="X14" s="17">
        <v>3.1361426648154597E-2</v>
      </c>
      <c r="Y14" s="17">
        <v>1.69487722368259E-2</v>
      </c>
      <c r="Z14" s="17">
        <v>1.4816563397824299E-2</v>
      </c>
      <c r="AA14" s="17">
        <v>3.4186896444926701E-2</v>
      </c>
      <c r="AB14" s="17">
        <v>2.1874861733862098E-2</v>
      </c>
      <c r="AC14" s="17">
        <v>1.7626373568154101E-2</v>
      </c>
      <c r="AD14" s="17">
        <v>1.4040621790949601E-2</v>
      </c>
      <c r="AE14" s="17"/>
      <c r="AF14" s="17">
        <v>1.5893839376641E-2</v>
      </c>
      <c r="AG14" s="17">
        <v>4.1744934780235103E-2</v>
      </c>
      <c r="AH14" s="17"/>
      <c r="AI14" s="17">
        <v>2.5472434694189399E-2</v>
      </c>
      <c r="AJ14" s="17">
        <v>2.7390613045405202E-2</v>
      </c>
      <c r="AK14" s="17"/>
      <c r="AL14" s="17">
        <v>4.4622309277215499E-2</v>
      </c>
      <c r="AM14" s="17">
        <v>2.5439728427812301E-2</v>
      </c>
      <c r="AN14" s="17"/>
      <c r="AO14" s="17">
        <v>2.4733940421424402E-2</v>
      </c>
      <c r="AP14" s="17">
        <v>2.7356323588025599E-2</v>
      </c>
    </row>
    <row r="15" spans="2:42" x14ac:dyDescent="0.35">
      <c r="B15" s="18" t="s">
        <v>149</v>
      </c>
      <c r="C15" s="17">
        <v>2.4666648474562701E-2</v>
      </c>
      <c r="D15" s="17">
        <v>1.9732876780920498E-2</v>
      </c>
      <c r="E15" s="17">
        <v>2.9662342220721599E-2</v>
      </c>
      <c r="F15" s="17"/>
      <c r="G15" s="17">
        <v>4.7180125692913501E-2</v>
      </c>
      <c r="H15" s="17">
        <v>4.1250473711824803E-2</v>
      </c>
      <c r="I15" s="17">
        <v>2.40701600207276E-2</v>
      </c>
      <c r="J15" s="17">
        <v>1.4342404392242301E-2</v>
      </c>
      <c r="K15" s="17">
        <v>1.18240120312318E-2</v>
      </c>
      <c r="L15" s="17">
        <v>1.3538074752638501E-2</v>
      </c>
      <c r="M15" s="17"/>
      <c r="N15" s="17">
        <v>2.71849580532251E-2</v>
      </c>
      <c r="O15" s="17">
        <v>2.24041783204013E-2</v>
      </c>
      <c r="P15" s="17">
        <v>2.24112470626514E-2</v>
      </c>
      <c r="Q15" s="17">
        <v>2.66104683518722E-2</v>
      </c>
      <c r="R15" s="17"/>
      <c r="S15" s="17">
        <v>3.0161311477015399E-2</v>
      </c>
      <c r="T15" s="17">
        <v>2.07525738533367E-2</v>
      </c>
      <c r="U15" s="17">
        <v>2.71081973943086E-2</v>
      </c>
      <c r="V15" s="17">
        <v>1.8935484923396001E-2</v>
      </c>
      <c r="W15" s="17">
        <v>1.6101783806408299E-2</v>
      </c>
      <c r="X15" s="17">
        <v>3.0786702014682199E-2</v>
      </c>
      <c r="Y15" s="17">
        <v>1.8068597453702099E-2</v>
      </c>
      <c r="Z15" s="17">
        <v>2.1816809749569802E-2</v>
      </c>
      <c r="AA15" s="17">
        <v>1.5055577995129601E-2</v>
      </c>
      <c r="AB15" s="17">
        <v>2.25120120186048E-2</v>
      </c>
      <c r="AC15" s="17">
        <v>4.2850100753696697E-2</v>
      </c>
      <c r="AD15" s="17">
        <v>6.1334720551294297E-2</v>
      </c>
      <c r="AE15" s="17"/>
      <c r="AF15" s="17">
        <v>1.6087456425870599E-2</v>
      </c>
      <c r="AG15" s="17">
        <v>3.6464725064316902E-2</v>
      </c>
      <c r="AH15" s="17"/>
      <c r="AI15" s="17">
        <v>2.4143808585210799E-2</v>
      </c>
      <c r="AJ15" s="17">
        <v>2.49023614158221E-2</v>
      </c>
      <c r="AK15" s="17"/>
      <c r="AL15" s="17">
        <v>2.2074901526825501E-2</v>
      </c>
      <c r="AM15" s="17">
        <v>2.4863609636304899E-2</v>
      </c>
      <c r="AN15" s="17"/>
      <c r="AO15" s="17">
        <v>2.80627702798029E-2</v>
      </c>
      <c r="AP15" s="17">
        <v>2.37407971029607E-2</v>
      </c>
    </row>
    <row r="16" spans="2:42" x14ac:dyDescent="0.35">
      <c r="B16" s="18" t="s">
        <v>150</v>
      </c>
      <c r="C16" s="17">
        <v>1.0419695715016299E-2</v>
      </c>
      <c r="D16" s="17">
        <v>1.16868878122724E-2</v>
      </c>
      <c r="E16" s="17">
        <v>9.2580764007197704E-3</v>
      </c>
      <c r="F16" s="17"/>
      <c r="G16" s="17">
        <v>2.2888509127211399E-2</v>
      </c>
      <c r="H16" s="17">
        <v>2.38097317118145E-2</v>
      </c>
      <c r="I16" s="17">
        <v>9.6768116685358695E-3</v>
      </c>
      <c r="J16" s="17">
        <v>1.7200731262720301E-3</v>
      </c>
      <c r="K16" s="17">
        <v>0</v>
      </c>
      <c r="L16" s="17">
        <v>5.7963894494907301E-3</v>
      </c>
      <c r="M16" s="17"/>
      <c r="N16" s="17">
        <v>9.2127302558044008E-3</v>
      </c>
      <c r="O16" s="17">
        <v>1.13940208660593E-2</v>
      </c>
      <c r="P16" s="17">
        <v>9.0832196276073793E-3</v>
      </c>
      <c r="Q16" s="17">
        <v>1.2026247587201999E-2</v>
      </c>
      <c r="R16" s="17"/>
      <c r="S16" s="17">
        <v>1.4746185374398601E-2</v>
      </c>
      <c r="T16" s="17">
        <v>1.49486203128745E-2</v>
      </c>
      <c r="U16" s="17">
        <v>9.4969879909544801E-3</v>
      </c>
      <c r="V16" s="17">
        <v>7.0168330897937697E-3</v>
      </c>
      <c r="W16" s="17">
        <v>1.9842328044386098E-2</v>
      </c>
      <c r="X16" s="17">
        <v>1.5452382850141199E-2</v>
      </c>
      <c r="Y16" s="17">
        <v>8.1637124172883203E-3</v>
      </c>
      <c r="Z16" s="17">
        <v>1.44317486796131E-2</v>
      </c>
      <c r="AA16" s="17">
        <v>0</v>
      </c>
      <c r="AB16" s="17">
        <v>1.1202326503835101E-2</v>
      </c>
      <c r="AC16" s="17">
        <v>0</v>
      </c>
      <c r="AD16" s="17">
        <v>0</v>
      </c>
      <c r="AE16" s="17"/>
      <c r="AF16" s="17">
        <v>6.3652329668004003E-3</v>
      </c>
      <c r="AG16" s="17">
        <v>1.5984422853493399E-2</v>
      </c>
      <c r="AH16" s="17"/>
      <c r="AI16" s="17">
        <v>1.13030175957396E-2</v>
      </c>
      <c r="AJ16" s="17">
        <v>1.00214659647152E-2</v>
      </c>
      <c r="AK16" s="17"/>
      <c r="AL16" s="17">
        <v>1.9473136274341701E-2</v>
      </c>
      <c r="AM16" s="17">
        <v>9.7316747753618694E-3</v>
      </c>
      <c r="AN16" s="17"/>
      <c r="AO16" s="17">
        <v>1.32109793186743E-2</v>
      </c>
      <c r="AP16" s="17">
        <v>9.6587354488123604E-3</v>
      </c>
    </row>
    <row r="17" spans="2:42" x14ac:dyDescent="0.35">
      <c r="B17" s="18" t="s">
        <v>151</v>
      </c>
      <c r="C17" s="17">
        <v>8.0468014123411993E-2</v>
      </c>
      <c r="D17" s="17">
        <v>6.3965815246461305E-2</v>
      </c>
      <c r="E17" s="17">
        <v>9.5788680756417097E-2</v>
      </c>
      <c r="F17" s="17"/>
      <c r="G17" s="17">
        <v>0.100914751862956</v>
      </c>
      <c r="H17" s="17">
        <v>0.109327986157206</v>
      </c>
      <c r="I17" s="17">
        <v>6.1333125330660702E-2</v>
      </c>
      <c r="J17" s="17">
        <v>7.3245166635217199E-2</v>
      </c>
      <c r="K17" s="17">
        <v>6.4786522576294706E-2</v>
      </c>
      <c r="L17" s="17">
        <v>7.5169575357904306E-2</v>
      </c>
      <c r="M17" s="17"/>
      <c r="N17" s="17">
        <v>5.9285105551473802E-2</v>
      </c>
      <c r="O17" s="17">
        <v>8.8633417515563404E-2</v>
      </c>
      <c r="P17" s="17">
        <v>6.9419563706565296E-2</v>
      </c>
      <c r="Q17" s="17">
        <v>0.103114080876981</v>
      </c>
      <c r="R17" s="17"/>
      <c r="S17" s="17">
        <v>9.7843446541318102E-2</v>
      </c>
      <c r="T17" s="17">
        <v>7.1736223581184796E-2</v>
      </c>
      <c r="U17" s="17">
        <v>6.8267969838345904E-2</v>
      </c>
      <c r="V17" s="17">
        <v>5.7818248973627299E-2</v>
      </c>
      <c r="W17" s="17">
        <v>7.5870979457894006E-2</v>
      </c>
      <c r="X17" s="17">
        <v>6.0272804484474703E-2</v>
      </c>
      <c r="Y17" s="17">
        <v>9.8284359954164499E-2</v>
      </c>
      <c r="Z17" s="17">
        <v>9.5880211116412206E-2</v>
      </c>
      <c r="AA17" s="17">
        <v>8.3923257283129493E-2</v>
      </c>
      <c r="AB17" s="17">
        <v>0.10712939319324</v>
      </c>
      <c r="AC17" s="17">
        <v>8.0582407459193706E-2</v>
      </c>
      <c r="AD17" s="17">
        <v>4.81443616305334E-2</v>
      </c>
      <c r="AE17" s="17"/>
      <c r="AF17" s="17">
        <v>7.5426295075967903E-2</v>
      </c>
      <c r="AG17" s="17">
        <v>8.6193421803044401E-2</v>
      </c>
      <c r="AH17" s="17"/>
      <c r="AI17" s="17">
        <v>5.5479502995021697E-2</v>
      </c>
      <c r="AJ17" s="17">
        <v>9.1733634011496701E-2</v>
      </c>
      <c r="AK17" s="17"/>
      <c r="AL17" s="17">
        <v>6.6859652671756697E-2</v>
      </c>
      <c r="AM17" s="17">
        <v>8.1502188653169202E-2</v>
      </c>
      <c r="AN17" s="17"/>
      <c r="AO17" s="17">
        <v>7.4284245052294695E-2</v>
      </c>
      <c r="AP17" s="17">
        <v>8.2153834422121305E-2</v>
      </c>
    </row>
    <row r="18" spans="2:42" x14ac:dyDescent="0.35">
      <c r="B18" s="18" t="s">
        <v>152</v>
      </c>
      <c r="C18" s="17">
        <v>0.198509534046583</v>
      </c>
      <c r="D18" s="17">
        <v>0.18878764896605299</v>
      </c>
      <c r="E18" s="17">
        <v>0.208046614930049</v>
      </c>
      <c r="F18" s="17"/>
      <c r="G18" s="17">
        <v>0.25313713097731699</v>
      </c>
      <c r="H18" s="17">
        <v>0.18149050209006001</v>
      </c>
      <c r="I18" s="17">
        <v>0.15597156390691799</v>
      </c>
      <c r="J18" s="17">
        <v>0.174324142309953</v>
      </c>
      <c r="K18" s="17">
        <v>0.186386768802078</v>
      </c>
      <c r="L18" s="17">
        <v>0.23829702850505599</v>
      </c>
      <c r="M18" s="17"/>
      <c r="N18" s="17">
        <v>0.15522943718072801</v>
      </c>
      <c r="O18" s="17">
        <v>0.20902437998776399</v>
      </c>
      <c r="P18" s="17">
        <v>0.17700760523912301</v>
      </c>
      <c r="Q18" s="17">
        <v>0.251694147124085</v>
      </c>
      <c r="R18" s="17"/>
      <c r="S18" s="17">
        <v>0.160269014382768</v>
      </c>
      <c r="T18" s="17">
        <v>0.21470131156314301</v>
      </c>
      <c r="U18" s="17">
        <v>0.20051363798364799</v>
      </c>
      <c r="V18" s="17">
        <v>0.19194600510245999</v>
      </c>
      <c r="W18" s="17">
        <v>0.22192872343470901</v>
      </c>
      <c r="X18" s="17">
        <v>0.198162640905931</v>
      </c>
      <c r="Y18" s="17">
        <v>0.19982057609072701</v>
      </c>
      <c r="Z18" s="17">
        <v>0.253913297538362</v>
      </c>
      <c r="AA18" s="17">
        <v>0.190040048793473</v>
      </c>
      <c r="AB18" s="17">
        <v>0.211960033267067</v>
      </c>
      <c r="AC18" s="17">
        <v>0.21523353433789999</v>
      </c>
      <c r="AD18" s="17">
        <v>0.152984718719961</v>
      </c>
      <c r="AE18" s="17"/>
      <c r="AF18" s="17">
        <v>0.16201123587708799</v>
      </c>
      <c r="AG18" s="17">
        <v>0.24564364265531899</v>
      </c>
      <c r="AH18" s="17"/>
      <c r="AI18" s="17">
        <v>0.14646427789012301</v>
      </c>
      <c r="AJ18" s="17">
        <v>0.22197319980178401</v>
      </c>
      <c r="AK18" s="17"/>
      <c r="AL18" s="17">
        <v>0.13956586979607399</v>
      </c>
      <c r="AM18" s="17">
        <v>0.20298898856981801</v>
      </c>
      <c r="AN18" s="17"/>
      <c r="AO18" s="17">
        <v>0.18281127240581599</v>
      </c>
      <c r="AP18" s="17">
        <v>0.20278919711680701</v>
      </c>
    </row>
    <row r="19" spans="2:42" x14ac:dyDescent="0.35">
      <c r="B19" s="18" t="s">
        <v>75</v>
      </c>
      <c r="C19" s="19">
        <v>9.4381183064159609E-3</v>
      </c>
      <c r="D19" s="19">
        <v>1.11603693448968E-2</v>
      </c>
      <c r="E19" s="19">
        <v>7.8251069283008495E-3</v>
      </c>
      <c r="F19" s="19"/>
      <c r="G19" s="19">
        <v>3.2101364026087598E-2</v>
      </c>
      <c r="H19" s="19">
        <v>4.4909720010418803E-3</v>
      </c>
      <c r="I19" s="19">
        <v>9.3460161171364797E-3</v>
      </c>
      <c r="J19" s="19">
        <v>4.4822118453490102E-3</v>
      </c>
      <c r="K19" s="19">
        <v>6.75638672926537E-3</v>
      </c>
      <c r="L19" s="19">
        <v>4.2188080742057901E-3</v>
      </c>
      <c r="M19" s="19"/>
      <c r="N19" s="19">
        <v>3.5897696997539501E-3</v>
      </c>
      <c r="O19" s="19">
        <v>7.1624690994991601E-3</v>
      </c>
      <c r="P19" s="19">
        <v>1.79427434770476E-2</v>
      </c>
      <c r="Q19" s="19">
        <v>8.0264607456889802E-3</v>
      </c>
      <c r="R19" s="19"/>
      <c r="S19" s="19">
        <v>1.6470644475516001E-2</v>
      </c>
      <c r="T19" s="19">
        <v>3.4075598609230998E-3</v>
      </c>
      <c r="U19" s="19">
        <v>1.7938643258443299E-2</v>
      </c>
      <c r="V19" s="19">
        <v>9.9504487920419101E-3</v>
      </c>
      <c r="W19" s="19">
        <v>9.5365511991173206E-3</v>
      </c>
      <c r="X19" s="19">
        <v>1.6803820951253299E-2</v>
      </c>
      <c r="Y19" s="19">
        <v>4.2192138048856099E-3</v>
      </c>
      <c r="Z19" s="19">
        <v>0</v>
      </c>
      <c r="AA19" s="19">
        <v>2.6315922137766E-3</v>
      </c>
      <c r="AB19" s="19">
        <v>1.35897879006806E-2</v>
      </c>
      <c r="AC19" s="19">
        <v>6.5070663554456596E-3</v>
      </c>
      <c r="AD19" s="19">
        <v>0</v>
      </c>
      <c r="AE19" s="19"/>
      <c r="AF19" s="19">
        <v>5.9960776857943404E-3</v>
      </c>
      <c r="AG19" s="19">
        <v>1.2622078192940299E-2</v>
      </c>
      <c r="AH19" s="19"/>
      <c r="AI19" s="19">
        <v>6.52262824720631E-3</v>
      </c>
      <c r="AJ19" s="19">
        <v>1.07525144553418E-2</v>
      </c>
      <c r="AK19" s="19"/>
      <c r="AL19" s="19">
        <v>0</v>
      </c>
      <c r="AM19" s="19">
        <v>1.01553730321966E-2</v>
      </c>
      <c r="AN19" s="19"/>
      <c r="AO19" s="19">
        <v>3.29000852891139E-3</v>
      </c>
      <c r="AP19" s="19">
        <v>1.1114217161727599E-2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0.204286577768995</v>
      </c>
      <c r="D9" s="17">
        <v>0.256458896321063</v>
      </c>
      <c r="E9" s="17">
        <v>0.15347228855379599</v>
      </c>
      <c r="F9" s="17"/>
      <c r="G9" s="17">
        <v>8.68227184862745E-2</v>
      </c>
      <c r="H9" s="17">
        <v>0.13370337382396799</v>
      </c>
      <c r="I9" s="17">
        <v>0.21376180869637401</v>
      </c>
      <c r="J9" s="17">
        <v>0.261511666852078</v>
      </c>
      <c r="K9" s="17">
        <v>0.31360040158565</v>
      </c>
      <c r="L9" s="17">
        <v>0.213017458156252</v>
      </c>
      <c r="M9" s="17"/>
      <c r="N9" s="17">
        <v>0.27333416589065301</v>
      </c>
      <c r="O9" s="17">
        <v>0.22179651225230401</v>
      </c>
      <c r="P9" s="17">
        <v>0.13950062603514499</v>
      </c>
      <c r="Q9" s="17">
        <v>0.167151686654502</v>
      </c>
      <c r="R9" s="17"/>
      <c r="S9" s="17">
        <v>0.25442851992958199</v>
      </c>
      <c r="T9" s="17">
        <v>0.21537667668032701</v>
      </c>
      <c r="U9" s="17">
        <v>0.19608751335642699</v>
      </c>
      <c r="V9" s="17">
        <v>0.208693750894268</v>
      </c>
      <c r="W9" s="17">
        <v>0.165403018153055</v>
      </c>
      <c r="X9" s="17">
        <v>0.145884786791215</v>
      </c>
      <c r="Y9" s="17">
        <v>0.189763904181908</v>
      </c>
      <c r="Z9" s="17">
        <v>0.15142245826116499</v>
      </c>
      <c r="AA9" s="17">
        <v>0.177202626357822</v>
      </c>
      <c r="AB9" s="17">
        <v>0.25518199862697</v>
      </c>
      <c r="AC9" s="17">
        <v>0.212464845822877</v>
      </c>
      <c r="AD9" s="17">
        <v>0.239346853352427</v>
      </c>
      <c r="AE9" s="17"/>
      <c r="AF9" s="17">
        <v>0.21724521673118699</v>
      </c>
      <c r="AG9" s="17">
        <v>0.18860436643811801</v>
      </c>
      <c r="AH9" s="17"/>
      <c r="AI9" s="17">
        <v>0.207631972203068</v>
      </c>
      <c r="AJ9" s="17">
        <v>0.20277836698059101</v>
      </c>
      <c r="AK9" s="17"/>
      <c r="AL9" s="17">
        <v>0.21006675662084601</v>
      </c>
      <c r="AM9" s="17">
        <v>0.203847310060883</v>
      </c>
      <c r="AN9" s="17"/>
      <c r="AO9" s="17">
        <v>0.171453091193079</v>
      </c>
      <c r="AP9" s="17">
        <v>0.21323764911569401</v>
      </c>
    </row>
    <row r="10" spans="2:42" x14ac:dyDescent="0.35">
      <c r="B10" s="18" t="s">
        <v>144</v>
      </c>
      <c r="C10" s="17">
        <v>0.215735796629033</v>
      </c>
      <c r="D10" s="17">
        <v>0.22862851630369299</v>
      </c>
      <c r="E10" s="17">
        <v>0.20410229361172</v>
      </c>
      <c r="F10" s="17"/>
      <c r="G10" s="17">
        <v>0.14165435696948001</v>
      </c>
      <c r="H10" s="17">
        <v>0.178666523039897</v>
      </c>
      <c r="I10" s="17">
        <v>0.238458063449661</v>
      </c>
      <c r="J10" s="17">
        <v>0.22465149130673001</v>
      </c>
      <c r="K10" s="17">
        <v>0.26184605278482498</v>
      </c>
      <c r="L10" s="17">
        <v>0.23891826997281601</v>
      </c>
      <c r="M10" s="17"/>
      <c r="N10" s="17">
        <v>0.24051061895242501</v>
      </c>
      <c r="O10" s="17">
        <v>0.22858102135896899</v>
      </c>
      <c r="P10" s="17">
        <v>0.20632722376648099</v>
      </c>
      <c r="Q10" s="17">
        <v>0.18540439706654799</v>
      </c>
      <c r="R10" s="17"/>
      <c r="S10" s="17">
        <v>0.203246824537128</v>
      </c>
      <c r="T10" s="17">
        <v>0.21419667840954701</v>
      </c>
      <c r="U10" s="17">
        <v>0.24136027563781501</v>
      </c>
      <c r="V10" s="17">
        <v>0.195973281313331</v>
      </c>
      <c r="W10" s="17">
        <v>0.21263033634629599</v>
      </c>
      <c r="X10" s="17">
        <v>0.23315403058307699</v>
      </c>
      <c r="Y10" s="17">
        <v>0.20600333285580599</v>
      </c>
      <c r="Z10" s="17">
        <v>0.30609550021439302</v>
      </c>
      <c r="AA10" s="17">
        <v>0.194399913015285</v>
      </c>
      <c r="AB10" s="17">
        <v>0.19504867412712101</v>
      </c>
      <c r="AC10" s="17">
        <v>0.230023876388636</v>
      </c>
      <c r="AD10" s="17">
        <v>0.249096906286464</v>
      </c>
      <c r="AE10" s="17"/>
      <c r="AF10" s="17">
        <v>0.236417667039381</v>
      </c>
      <c r="AG10" s="17">
        <v>0.189730578802463</v>
      </c>
      <c r="AH10" s="17"/>
      <c r="AI10" s="17">
        <v>0.25223921648255199</v>
      </c>
      <c r="AJ10" s="17">
        <v>0.19927888766907101</v>
      </c>
      <c r="AK10" s="17"/>
      <c r="AL10" s="17">
        <v>0.20138213027039201</v>
      </c>
      <c r="AM10" s="17">
        <v>0.21682661099411801</v>
      </c>
      <c r="AN10" s="17"/>
      <c r="AO10" s="17">
        <v>0.25141427247734899</v>
      </c>
      <c r="AP10" s="17">
        <v>0.20600912376651601</v>
      </c>
    </row>
    <row r="11" spans="2:42" x14ac:dyDescent="0.35">
      <c r="B11" s="18" t="s">
        <v>145</v>
      </c>
      <c r="C11" s="17">
        <v>0.15735477526164501</v>
      </c>
      <c r="D11" s="17">
        <v>0.15755577489095099</v>
      </c>
      <c r="E11" s="17">
        <v>0.157725152587749</v>
      </c>
      <c r="F11" s="17"/>
      <c r="G11" s="17">
        <v>0.176741893900252</v>
      </c>
      <c r="H11" s="17">
        <v>0.20259104312687301</v>
      </c>
      <c r="I11" s="17">
        <v>0.192601229326016</v>
      </c>
      <c r="J11" s="17">
        <v>0.16232766956311001</v>
      </c>
      <c r="K11" s="17">
        <v>9.75933502766025E-2</v>
      </c>
      <c r="L11" s="17">
        <v>0.114760348476127</v>
      </c>
      <c r="M11" s="17"/>
      <c r="N11" s="17">
        <v>0.17253600256249199</v>
      </c>
      <c r="O11" s="17">
        <v>0.15883341772787701</v>
      </c>
      <c r="P11" s="17">
        <v>0.171140075815571</v>
      </c>
      <c r="Q11" s="17">
        <v>0.12818132775362201</v>
      </c>
      <c r="R11" s="17"/>
      <c r="S11" s="17">
        <v>0.17556608536348201</v>
      </c>
      <c r="T11" s="17">
        <v>0.169433266680487</v>
      </c>
      <c r="U11" s="17">
        <v>0.13529247009324699</v>
      </c>
      <c r="V11" s="17">
        <v>0.156693437727975</v>
      </c>
      <c r="W11" s="17">
        <v>0.128826175859521</v>
      </c>
      <c r="X11" s="17">
        <v>0.118106106388102</v>
      </c>
      <c r="Y11" s="17">
        <v>0.188035244819759</v>
      </c>
      <c r="Z11" s="17">
        <v>0.14110356538126501</v>
      </c>
      <c r="AA11" s="17">
        <v>0.16574647871433801</v>
      </c>
      <c r="AB11" s="17">
        <v>0.15745292818210399</v>
      </c>
      <c r="AC11" s="17">
        <v>0.184216402356428</v>
      </c>
      <c r="AD11" s="17">
        <v>0.12941468495936101</v>
      </c>
      <c r="AE11" s="17"/>
      <c r="AF11" s="17">
        <v>0.15751433319454999</v>
      </c>
      <c r="AG11" s="17">
        <v>0.15614104579607799</v>
      </c>
      <c r="AH11" s="17"/>
      <c r="AI11" s="17">
        <v>0.187806376891029</v>
      </c>
      <c r="AJ11" s="17">
        <v>0.143626219479454</v>
      </c>
      <c r="AK11" s="17"/>
      <c r="AL11" s="17">
        <v>0.19925845111652499</v>
      </c>
      <c r="AM11" s="17">
        <v>0.15417028354849699</v>
      </c>
      <c r="AN11" s="17"/>
      <c r="AO11" s="17">
        <v>0.173289623129327</v>
      </c>
      <c r="AP11" s="17">
        <v>0.15301061400930299</v>
      </c>
    </row>
    <row r="12" spans="2:42" x14ac:dyDescent="0.35">
      <c r="B12" s="18" t="s">
        <v>146</v>
      </c>
      <c r="C12" s="17">
        <v>7.1784196305634707E-2</v>
      </c>
      <c r="D12" s="17">
        <v>6.3902084628118597E-2</v>
      </c>
      <c r="E12" s="17">
        <v>7.9999972885864495E-2</v>
      </c>
      <c r="F12" s="17"/>
      <c r="G12" s="17">
        <v>0.117696272499219</v>
      </c>
      <c r="H12" s="17">
        <v>0.105367629048834</v>
      </c>
      <c r="I12" s="17">
        <v>6.6044737254125296E-2</v>
      </c>
      <c r="J12" s="17">
        <v>7.0905159765836903E-2</v>
      </c>
      <c r="K12" s="17">
        <v>4.3347381671366099E-2</v>
      </c>
      <c r="L12" s="17">
        <v>3.8080371909403797E-2</v>
      </c>
      <c r="M12" s="17"/>
      <c r="N12" s="17">
        <v>6.6947815634826602E-2</v>
      </c>
      <c r="O12" s="17">
        <v>6.4395567144742802E-2</v>
      </c>
      <c r="P12" s="17">
        <v>9.5544777490145394E-2</v>
      </c>
      <c r="Q12" s="17">
        <v>6.4729621426926107E-2</v>
      </c>
      <c r="R12" s="17"/>
      <c r="S12" s="17">
        <v>8.2859878459803193E-2</v>
      </c>
      <c r="T12" s="17">
        <v>6.5901040689482299E-2</v>
      </c>
      <c r="U12" s="17">
        <v>7.6857163669011394E-2</v>
      </c>
      <c r="V12" s="17">
        <v>6.7407713294612703E-2</v>
      </c>
      <c r="W12" s="17">
        <v>8.3281130824322397E-2</v>
      </c>
      <c r="X12" s="17">
        <v>8.0094059402841297E-2</v>
      </c>
      <c r="Y12" s="17">
        <v>6.7472779816039899E-2</v>
      </c>
      <c r="Z12" s="17">
        <v>7.8363616364704902E-2</v>
      </c>
      <c r="AA12" s="17">
        <v>5.52230190276869E-2</v>
      </c>
      <c r="AB12" s="17">
        <v>6.7225486889517294E-2</v>
      </c>
      <c r="AC12" s="17">
        <v>7.2877450739350397E-2</v>
      </c>
      <c r="AD12" s="17">
        <v>6.8735383167876293E-2</v>
      </c>
      <c r="AE12" s="17"/>
      <c r="AF12" s="17">
        <v>6.3474909569890506E-2</v>
      </c>
      <c r="AG12" s="17">
        <v>8.3635115535346694E-2</v>
      </c>
      <c r="AH12" s="17"/>
      <c r="AI12" s="17">
        <v>6.7178449144411401E-2</v>
      </c>
      <c r="AJ12" s="17">
        <v>7.3860614406432004E-2</v>
      </c>
      <c r="AK12" s="17"/>
      <c r="AL12" s="17">
        <v>6.47897870523724E-2</v>
      </c>
      <c r="AM12" s="17">
        <v>7.2315740086722397E-2</v>
      </c>
      <c r="AN12" s="17"/>
      <c r="AO12" s="17">
        <v>6.6818791030848701E-2</v>
      </c>
      <c r="AP12" s="17">
        <v>7.3137866034772903E-2</v>
      </c>
    </row>
    <row r="13" spans="2:42" x14ac:dyDescent="0.35">
      <c r="B13" s="18" t="s">
        <v>147</v>
      </c>
      <c r="C13" s="17">
        <v>5.3908799408847699E-2</v>
      </c>
      <c r="D13" s="17">
        <v>4.8439012813912899E-2</v>
      </c>
      <c r="E13" s="17">
        <v>5.8400034692846298E-2</v>
      </c>
      <c r="F13" s="17"/>
      <c r="G13" s="17">
        <v>8.7160562602494801E-2</v>
      </c>
      <c r="H13" s="17">
        <v>8.2163301034706204E-2</v>
      </c>
      <c r="I13" s="17">
        <v>6.7006109924951901E-2</v>
      </c>
      <c r="J13" s="17">
        <v>2.38785488347526E-2</v>
      </c>
      <c r="K13" s="17">
        <v>4.1356957649016299E-2</v>
      </c>
      <c r="L13" s="17">
        <v>3.0719515779711201E-2</v>
      </c>
      <c r="M13" s="17"/>
      <c r="N13" s="17">
        <v>5.4333993705228102E-2</v>
      </c>
      <c r="O13" s="17">
        <v>4.3347127553162002E-2</v>
      </c>
      <c r="P13" s="17">
        <v>6.4190883678216099E-2</v>
      </c>
      <c r="Q13" s="17">
        <v>5.6090195904602798E-2</v>
      </c>
      <c r="R13" s="17"/>
      <c r="S13" s="17">
        <v>6.0271894036456899E-2</v>
      </c>
      <c r="T13" s="17">
        <v>5.3941822965940703E-2</v>
      </c>
      <c r="U13" s="17">
        <v>4.9908371925035201E-2</v>
      </c>
      <c r="V13" s="17">
        <v>6.0634612911363198E-2</v>
      </c>
      <c r="W13" s="17">
        <v>6.6440550119023598E-2</v>
      </c>
      <c r="X13" s="17">
        <v>4.3541940443674203E-2</v>
      </c>
      <c r="Y13" s="17">
        <v>3.6513943679871402E-2</v>
      </c>
      <c r="Z13" s="17">
        <v>3.8425045248023898E-2</v>
      </c>
      <c r="AA13" s="17">
        <v>4.5541340490053497E-2</v>
      </c>
      <c r="AB13" s="17">
        <v>5.0030970000343497E-2</v>
      </c>
      <c r="AC13" s="17">
        <v>8.4122683506404505E-2</v>
      </c>
      <c r="AD13" s="17">
        <v>7.5615080886849706E-2</v>
      </c>
      <c r="AE13" s="17"/>
      <c r="AF13" s="17">
        <v>5.1621184521519599E-2</v>
      </c>
      <c r="AG13" s="17">
        <v>5.6718246757910901E-2</v>
      </c>
      <c r="AH13" s="17"/>
      <c r="AI13" s="17">
        <v>4.1378578752436702E-2</v>
      </c>
      <c r="AJ13" s="17">
        <v>5.9557823566536598E-2</v>
      </c>
      <c r="AK13" s="17"/>
      <c r="AL13" s="17">
        <v>6.42578336306487E-2</v>
      </c>
      <c r="AM13" s="17">
        <v>5.3122319152734902E-2</v>
      </c>
      <c r="AN13" s="17"/>
      <c r="AO13" s="17">
        <v>5.6244558266458002E-2</v>
      </c>
      <c r="AP13" s="17">
        <v>5.3272024385433298E-2</v>
      </c>
    </row>
    <row r="14" spans="2:42" x14ac:dyDescent="0.35">
      <c r="B14" s="18" t="s">
        <v>148</v>
      </c>
      <c r="C14" s="17">
        <v>2.9202171592057499E-2</v>
      </c>
      <c r="D14" s="17">
        <v>2.7811301736556299E-2</v>
      </c>
      <c r="E14" s="17">
        <v>3.0771802290420602E-2</v>
      </c>
      <c r="F14" s="17"/>
      <c r="G14" s="17">
        <v>6.5204425664245794E-2</v>
      </c>
      <c r="H14" s="17">
        <v>3.9476700158426602E-2</v>
      </c>
      <c r="I14" s="17">
        <v>1.8514859612042099E-2</v>
      </c>
      <c r="J14" s="17">
        <v>3.1879562906174302E-2</v>
      </c>
      <c r="K14" s="17">
        <v>7.9814661929363505E-3</v>
      </c>
      <c r="L14" s="17">
        <v>1.7480650022497601E-2</v>
      </c>
      <c r="M14" s="17"/>
      <c r="N14" s="17">
        <v>2.1906454349963099E-2</v>
      </c>
      <c r="O14" s="17">
        <v>2.60187511636558E-2</v>
      </c>
      <c r="P14" s="17">
        <v>4.767620425684E-2</v>
      </c>
      <c r="Q14" s="17">
        <v>2.3131565108392899E-2</v>
      </c>
      <c r="R14" s="17"/>
      <c r="S14" s="17">
        <v>3.7555013115985802E-2</v>
      </c>
      <c r="T14" s="17">
        <v>2.7678970308626E-2</v>
      </c>
      <c r="U14" s="17">
        <v>1.74140238904823E-2</v>
      </c>
      <c r="V14" s="17">
        <v>5.0862071257167497E-2</v>
      </c>
      <c r="W14" s="17">
        <v>2.61277803552677E-2</v>
      </c>
      <c r="X14" s="17">
        <v>3.0024542621982502E-2</v>
      </c>
      <c r="Y14" s="17">
        <v>2.1782933250771901E-2</v>
      </c>
      <c r="Z14" s="17">
        <v>1.51670342837341E-2</v>
      </c>
      <c r="AA14" s="17">
        <v>3.8847630767857799E-2</v>
      </c>
      <c r="AB14" s="17">
        <v>1.8650195946194398E-2</v>
      </c>
      <c r="AC14" s="17">
        <v>8.2455406348404502E-3</v>
      </c>
      <c r="AD14" s="17">
        <v>3.7629084750801498E-2</v>
      </c>
      <c r="AE14" s="17"/>
      <c r="AF14" s="17">
        <v>2.44685301903904E-2</v>
      </c>
      <c r="AG14" s="17">
        <v>3.5127941983821999E-2</v>
      </c>
      <c r="AH14" s="17"/>
      <c r="AI14" s="17">
        <v>1.9920913609585599E-2</v>
      </c>
      <c r="AJ14" s="17">
        <v>3.3386459482462702E-2</v>
      </c>
      <c r="AK14" s="17"/>
      <c r="AL14" s="17">
        <v>3.6201142985922898E-2</v>
      </c>
      <c r="AM14" s="17">
        <v>2.8670281108713901E-2</v>
      </c>
      <c r="AN14" s="17"/>
      <c r="AO14" s="17">
        <v>2.38014435493718E-2</v>
      </c>
      <c r="AP14" s="17">
        <v>3.0674519096865499E-2</v>
      </c>
    </row>
    <row r="15" spans="2:42" x14ac:dyDescent="0.35">
      <c r="B15" s="18" t="s">
        <v>149</v>
      </c>
      <c r="C15" s="17">
        <v>2.7238791067950002E-2</v>
      </c>
      <c r="D15" s="17">
        <v>2.24749118031571E-2</v>
      </c>
      <c r="E15" s="17">
        <v>3.1393946578049697E-2</v>
      </c>
      <c r="F15" s="17"/>
      <c r="G15" s="17">
        <v>4.2027555633983402E-2</v>
      </c>
      <c r="H15" s="17">
        <v>4.3270942613116398E-2</v>
      </c>
      <c r="I15" s="17">
        <v>2.8110784638142101E-2</v>
      </c>
      <c r="J15" s="17">
        <v>2.5542511491672401E-2</v>
      </c>
      <c r="K15" s="17">
        <v>1.5187268741818499E-2</v>
      </c>
      <c r="L15" s="17">
        <v>1.2992712080484499E-2</v>
      </c>
      <c r="M15" s="17"/>
      <c r="N15" s="17">
        <v>2.2804269231445001E-2</v>
      </c>
      <c r="O15" s="17">
        <v>3.0120076738830999E-2</v>
      </c>
      <c r="P15" s="17">
        <v>3.5002340812976498E-2</v>
      </c>
      <c r="Q15" s="17">
        <v>2.25666393731698E-2</v>
      </c>
      <c r="R15" s="17"/>
      <c r="S15" s="17">
        <v>2.8447088133188601E-2</v>
      </c>
      <c r="T15" s="17">
        <v>3.4681461651724102E-2</v>
      </c>
      <c r="U15" s="17">
        <v>1.3594801696960901E-2</v>
      </c>
      <c r="V15" s="17">
        <v>7.1815828956778996E-3</v>
      </c>
      <c r="W15" s="17">
        <v>3.6399612577748798E-2</v>
      </c>
      <c r="X15" s="17">
        <v>3.4747984228458297E-2</v>
      </c>
      <c r="Y15" s="17">
        <v>2.5587439353826898E-2</v>
      </c>
      <c r="Z15" s="17">
        <v>2.23763541398459E-2</v>
      </c>
      <c r="AA15" s="17">
        <v>3.62988982461609E-2</v>
      </c>
      <c r="AB15" s="17">
        <v>1.47782191273742E-2</v>
      </c>
      <c r="AC15" s="17">
        <v>3.1830911168557997E-2</v>
      </c>
      <c r="AD15" s="17">
        <v>4.9544644916554803E-2</v>
      </c>
      <c r="AE15" s="17"/>
      <c r="AF15" s="17">
        <v>1.9789844457950598E-2</v>
      </c>
      <c r="AG15" s="17">
        <v>3.6682695228413401E-2</v>
      </c>
      <c r="AH15" s="17"/>
      <c r="AI15" s="17">
        <v>2.29752447531811E-2</v>
      </c>
      <c r="AJ15" s="17">
        <v>2.9160934084420501E-2</v>
      </c>
      <c r="AK15" s="17"/>
      <c r="AL15" s="17">
        <v>4.55436715516759E-2</v>
      </c>
      <c r="AM15" s="17">
        <v>2.5847702123570401E-2</v>
      </c>
      <c r="AN15" s="17"/>
      <c r="AO15" s="17">
        <v>3.4385815448908501E-2</v>
      </c>
      <c r="AP15" s="17">
        <v>2.5290367923711601E-2</v>
      </c>
    </row>
    <row r="16" spans="2:42" x14ac:dyDescent="0.35">
      <c r="B16" s="18" t="s">
        <v>150</v>
      </c>
      <c r="C16" s="17">
        <v>1.02558961664129E-2</v>
      </c>
      <c r="D16" s="17">
        <v>9.5435840503847597E-3</v>
      </c>
      <c r="E16" s="17">
        <v>1.10256855004021E-2</v>
      </c>
      <c r="F16" s="17"/>
      <c r="G16" s="17">
        <v>1.9904980872375098E-2</v>
      </c>
      <c r="H16" s="17">
        <v>1.8542310395270201E-2</v>
      </c>
      <c r="I16" s="17">
        <v>7.15500766381946E-3</v>
      </c>
      <c r="J16" s="17">
        <v>7.4350260908451699E-3</v>
      </c>
      <c r="K16" s="17">
        <v>4.5100954304337602E-3</v>
      </c>
      <c r="L16" s="17">
        <v>5.6986199587903399E-3</v>
      </c>
      <c r="M16" s="17"/>
      <c r="N16" s="17">
        <v>1.1253449199557401E-2</v>
      </c>
      <c r="O16" s="17">
        <v>1.37265492924201E-2</v>
      </c>
      <c r="P16" s="17">
        <v>7.1209995652328304E-3</v>
      </c>
      <c r="Q16" s="17">
        <v>8.4691414683281101E-3</v>
      </c>
      <c r="R16" s="17"/>
      <c r="S16" s="17">
        <v>5.5628743608446898E-3</v>
      </c>
      <c r="T16" s="17">
        <v>2.8068912517540002E-3</v>
      </c>
      <c r="U16" s="17">
        <v>7.9435121022025899E-3</v>
      </c>
      <c r="V16" s="17">
        <v>0</v>
      </c>
      <c r="W16" s="17">
        <v>1.9139509338481301E-2</v>
      </c>
      <c r="X16" s="17">
        <v>2.59819189291455E-2</v>
      </c>
      <c r="Y16" s="17">
        <v>3.1881793033295201E-3</v>
      </c>
      <c r="Z16" s="17">
        <v>2.9215985428450601E-2</v>
      </c>
      <c r="AA16" s="17">
        <v>1.6467040106476E-2</v>
      </c>
      <c r="AB16" s="17">
        <v>9.7816699675548104E-3</v>
      </c>
      <c r="AC16" s="17">
        <v>1.3672799675684501E-2</v>
      </c>
      <c r="AD16" s="17">
        <v>0</v>
      </c>
      <c r="AE16" s="17"/>
      <c r="AF16" s="17">
        <v>8.3258078568434792E-3</v>
      </c>
      <c r="AG16" s="17">
        <v>1.19153097528655E-2</v>
      </c>
      <c r="AH16" s="17"/>
      <c r="AI16" s="17">
        <v>1.11207784826944E-2</v>
      </c>
      <c r="AJ16" s="17">
        <v>9.8659795614142506E-3</v>
      </c>
      <c r="AK16" s="17"/>
      <c r="AL16" s="17">
        <v>1.19207034685239E-2</v>
      </c>
      <c r="AM16" s="17">
        <v>1.01293782667441E-2</v>
      </c>
      <c r="AN16" s="17"/>
      <c r="AO16" s="17">
        <v>1.9921840144810202E-2</v>
      </c>
      <c r="AP16" s="17">
        <v>7.6207646830786296E-3</v>
      </c>
    </row>
    <row r="17" spans="2:42" x14ac:dyDescent="0.35">
      <c r="B17" s="18" t="s">
        <v>151</v>
      </c>
      <c r="C17" s="17">
        <v>6.2058301995023102E-2</v>
      </c>
      <c r="D17" s="17">
        <v>4.5705491429058297E-2</v>
      </c>
      <c r="E17" s="17">
        <v>7.8473534497757999E-2</v>
      </c>
      <c r="F17" s="17"/>
      <c r="G17" s="17">
        <v>7.7491899965023897E-2</v>
      </c>
      <c r="H17" s="17">
        <v>6.4303223388396502E-2</v>
      </c>
      <c r="I17" s="17">
        <v>4.14950864545474E-2</v>
      </c>
      <c r="J17" s="17">
        <v>6.07160536331647E-2</v>
      </c>
      <c r="K17" s="17">
        <v>5.2659287401107001E-2</v>
      </c>
      <c r="L17" s="17">
        <v>7.4039994331289896E-2</v>
      </c>
      <c r="M17" s="17"/>
      <c r="N17" s="17">
        <v>4.6298986446052903E-2</v>
      </c>
      <c r="O17" s="17">
        <v>6.9920085621668099E-2</v>
      </c>
      <c r="P17" s="17">
        <v>5.1732537122812401E-2</v>
      </c>
      <c r="Q17" s="17">
        <v>7.9506870627399598E-2</v>
      </c>
      <c r="R17" s="17"/>
      <c r="S17" s="17">
        <v>5.1719798547532399E-2</v>
      </c>
      <c r="T17" s="17">
        <v>6.0314237065649402E-2</v>
      </c>
      <c r="U17" s="17">
        <v>5.4581969600578303E-2</v>
      </c>
      <c r="V17" s="17">
        <v>6.9775861550228899E-2</v>
      </c>
      <c r="W17" s="17">
        <v>9.32675861424858E-2</v>
      </c>
      <c r="X17" s="17">
        <v>3.8017493780826701E-2</v>
      </c>
      <c r="Y17" s="17">
        <v>7.4278303493942599E-2</v>
      </c>
      <c r="Z17" s="17">
        <v>7.2825874436726806E-2</v>
      </c>
      <c r="AA17" s="17">
        <v>7.6551583816380706E-2</v>
      </c>
      <c r="AB17" s="17">
        <v>6.8279318764404406E-2</v>
      </c>
      <c r="AC17" s="17">
        <v>2.2952553985855301E-2</v>
      </c>
      <c r="AD17" s="17">
        <v>6.0062875784742099E-2</v>
      </c>
      <c r="AE17" s="17"/>
      <c r="AF17" s="17">
        <v>6.1515919613467397E-2</v>
      </c>
      <c r="AG17" s="17">
        <v>6.3339798221030794E-2</v>
      </c>
      <c r="AH17" s="17"/>
      <c r="AI17" s="17">
        <v>4.6153094387731602E-2</v>
      </c>
      <c r="AJ17" s="17">
        <v>6.9228878193988694E-2</v>
      </c>
      <c r="AK17" s="17"/>
      <c r="AL17" s="17">
        <v>4.6070997599435198E-2</v>
      </c>
      <c r="AM17" s="17">
        <v>6.3273265535206097E-2</v>
      </c>
      <c r="AN17" s="17"/>
      <c r="AO17" s="17">
        <v>4.8632570082268997E-2</v>
      </c>
      <c r="AP17" s="17">
        <v>6.5718427579153693E-2</v>
      </c>
    </row>
    <row r="18" spans="2:42" x14ac:dyDescent="0.35">
      <c r="B18" s="18" t="s">
        <v>152</v>
      </c>
      <c r="C18" s="17">
        <v>0.155007267356015</v>
      </c>
      <c r="D18" s="17">
        <v>0.12618551493213401</v>
      </c>
      <c r="E18" s="17">
        <v>0.18149686022331099</v>
      </c>
      <c r="F18" s="17"/>
      <c r="G18" s="17">
        <v>0.148399492267556</v>
      </c>
      <c r="H18" s="17">
        <v>0.121623535777275</v>
      </c>
      <c r="I18" s="17">
        <v>0.11450334823663801</v>
      </c>
      <c r="J18" s="17">
        <v>0.123471560321246</v>
      </c>
      <c r="K18" s="17">
        <v>0.157136084227849</v>
      </c>
      <c r="L18" s="17">
        <v>0.243899389903488</v>
      </c>
      <c r="M18" s="17"/>
      <c r="N18" s="17">
        <v>7.8668575889282499E-2</v>
      </c>
      <c r="O18" s="17">
        <v>0.13172071450473999</v>
      </c>
      <c r="P18" s="17">
        <v>0.16701396509571001</v>
      </c>
      <c r="Q18" s="17">
        <v>0.25057026084898398</v>
      </c>
      <c r="R18" s="17"/>
      <c r="S18" s="17">
        <v>8.3925525264846396E-2</v>
      </c>
      <c r="T18" s="17">
        <v>0.148091463629271</v>
      </c>
      <c r="U18" s="17">
        <v>0.176220601852241</v>
      </c>
      <c r="V18" s="17">
        <v>0.16896914626037501</v>
      </c>
      <c r="W18" s="17">
        <v>0.14613304364353499</v>
      </c>
      <c r="X18" s="17">
        <v>0.23077317076911</v>
      </c>
      <c r="Y18" s="17">
        <v>0.17557504756971001</v>
      </c>
      <c r="Z18" s="17">
        <v>0.145004566241691</v>
      </c>
      <c r="AA18" s="17">
        <v>0.18517797571042899</v>
      </c>
      <c r="AB18" s="17">
        <v>0.15295421176641499</v>
      </c>
      <c r="AC18" s="17">
        <v>0.139592935721366</v>
      </c>
      <c r="AD18" s="17">
        <v>9.0554485894924E-2</v>
      </c>
      <c r="AE18" s="17"/>
      <c r="AF18" s="17">
        <v>0.15252893630497499</v>
      </c>
      <c r="AG18" s="17">
        <v>0.15817373385344599</v>
      </c>
      <c r="AH18" s="17"/>
      <c r="AI18" s="17">
        <v>0.13835487695457699</v>
      </c>
      <c r="AJ18" s="17">
        <v>0.162514697451658</v>
      </c>
      <c r="AK18" s="17"/>
      <c r="AL18" s="17">
        <v>0.120508525703657</v>
      </c>
      <c r="AM18" s="17">
        <v>0.15762901723033201</v>
      </c>
      <c r="AN18" s="17"/>
      <c r="AO18" s="17">
        <v>0.15118863842906999</v>
      </c>
      <c r="AP18" s="17">
        <v>0.15604830269938599</v>
      </c>
    </row>
    <row r="19" spans="2:42" x14ac:dyDescent="0.35">
      <c r="B19" s="18" t="s">
        <v>75</v>
      </c>
      <c r="C19" s="19">
        <v>1.31674264483866E-2</v>
      </c>
      <c r="D19" s="19">
        <v>1.32949110909716E-2</v>
      </c>
      <c r="E19" s="19">
        <v>1.3138428578083601E-2</v>
      </c>
      <c r="F19" s="19"/>
      <c r="G19" s="19">
        <v>3.6895841139095303E-2</v>
      </c>
      <c r="H19" s="19">
        <v>1.0291417593237699E-2</v>
      </c>
      <c r="I19" s="19">
        <v>1.2348964743684099E-2</v>
      </c>
      <c r="J19" s="19">
        <v>7.6807492343899299E-3</v>
      </c>
      <c r="K19" s="19">
        <v>4.7816540383962998E-3</v>
      </c>
      <c r="L19" s="19">
        <v>1.0392669409140199E-2</v>
      </c>
      <c r="M19" s="19"/>
      <c r="N19" s="19">
        <v>1.14056681380741E-2</v>
      </c>
      <c r="O19" s="19">
        <v>1.1540176641630401E-2</v>
      </c>
      <c r="P19" s="19">
        <v>1.4750366360868799E-2</v>
      </c>
      <c r="Q19" s="19">
        <v>1.4198293767526101E-2</v>
      </c>
      <c r="R19" s="19"/>
      <c r="S19" s="19">
        <v>1.6416498251150199E-2</v>
      </c>
      <c r="T19" s="19">
        <v>7.5774906671914203E-3</v>
      </c>
      <c r="U19" s="19">
        <v>3.0739296175999901E-2</v>
      </c>
      <c r="V19" s="19">
        <v>1.38085418950005E-2</v>
      </c>
      <c r="W19" s="19">
        <v>2.2351256640264001E-2</v>
      </c>
      <c r="X19" s="19">
        <v>1.96739660615677E-2</v>
      </c>
      <c r="Y19" s="19">
        <v>1.1798891675034199E-2</v>
      </c>
      <c r="Z19" s="19">
        <v>0</v>
      </c>
      <c r="AA19" s="19">
        <v>8.5434937475105093E-3</v>
      </c>
      <c r="AB19" s="19">
        <v>1.0616326602001101E-2</v>
      </c>
      <c r="AC19" s="19">
        <v>0</v>
      </c>
      <c r="AD19" s="19">
        <v>0</v>
      </c>
      <c r="AE19" s="19"/>
      <c r="AF19" s="19">
        <v>7.0976505198442697E-3</v>
      </c>
      <c r="AG19" s="19">
        <v>1.99311676305063E-2</v>
      </c>
      <c r="AH19" s="19"/>
      <c r="AI19" s="19">
        <v>5.2404983387325001E-3</v>
      </c>
      <c r="AJ19" s="19">
        <v>1.6741139123972099E-2</v>
      </c>
      <c r="AK19" s="19"/>
      <c r="AL19" s="19">
        <v>0</v>
      </c>
      <c r="AM19" s="19">
        <v>1.41680918924777E-2</v>
      </c>
      <c r="AN19" s="19"/>
      <c r="AO19" s="19">
        <v>2.84935624850891E-3</v>
      </c>
      <c r="AP19" s="19">
        <v>1.5980340706085401E-2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0.347225340128482</v>
      </c>
      <c r="D9" s="17">
        <v>0.33681247112920898</v>
      </c>
      <c r="E9" s="17">
        <v>0.35615807886109002</v>
      </c>
      <c r="F9" s="17"/>
      <c r="G9" s="17">
        <v>0.51954284360755099</v>
      </c>
      <c r="H9" s="17">
        <v>0.45845054956951398</v>
      </c>
      <c r="I9" s="17">
        <v>0.43793543158757198</v>
      </c>
      <c r="J9" s="17">
        <v>0.34987555355043298</v>
      </c>
      <c r="K9" s="17">
        <v>0.23581675008448699</v>
      </c>
      <c r="L9" s="17">
        <v>0.13973277747297699</v>
      </c>
      <c r="M9" s="17"/>
      <c r="N9" s="17">
        <v>0.40965148157239401</v>
      </c>
      <c r="O9" s="17">
        <v>0.333023534688344</v>
      </c>
      <c r="P9" s="17">
        <v>0.31821878118191999</v>
      </c>
      <c r="Q9" s="17">
        <v>0.32336691200929102</v>
      </c>
      <c r="R9" s="17"/>
      <c r="S9" s="17">
        <v>0.43133255169091</v>
      </c>
      <c r="T9" s="17">
        <v>0.30901663084074499</v>
      </c>
      <c r="U9" s="17">
        <v>0.26493710184417801</v>
      </c>
      <c r="V9" s="17">
        <v>0.34519381163815499</v>
      </c>
      <c r="W9" s="17">
        <v>0.38811924113704099</v>
      </c>
      <c r="X9" s="17">
        <v>0.35522821866061899</v>
      </c>
      <c r="Y9" s="17">
        <v>0.33888494838141597</v>
      </c>
      <c r="Z9" s="17">
        <v>0.28324695552423601</v>
      </c>
      <c r="AA9" s="17">
        <v>0.34750854739006998</v>
      </c>
      <c r="AB9" s="17">
        <v>0.37573833085445502</v>
      </c>
      <c r="AC9" s="17">
        <v>0.32339434699449798</v>
      </c>
      <c r="AD9" s="17">
        <v>0.28672578245434399</v>
      </c>
      <c r="AE9" s="17"/>
      <c r="AF9" s="17">
        <v>0.35088083842235701</v>
      </c>
      <c r="AG9" s="17">
        <v>0.342891601497262</v>
      </c>
      <c r="AH9" s="17"/>
      <c r="AI9" s="17">
        <v>0.40674079212542202</v>
      </c>
      <c r="AJ9" s="17">
        <v>0.32039387120981799</v>
      </c>
      <c r="AK9" s="17"/>
      <c r="AL9" s="17">
        <v>0.38400158070569201</v>
      </c>
      <c r="AM9" s="17">
        <v>0.34443051053490498</v>
      </c>
      <c r="AN9" s="17"/>
      <c r="AO9" s="17">
        <v>0.39412371102548399</v>
      </c>
      <c r="AP9" s="17">
        <v>0.33443989734669199</v>
      </c>
    </row>
    <row r="10" spans="2:42" x14ac:dyDescent="0.35">
      <c r="B10" s="18" t="s">
        <v>144</v>
      </c>
      <c r="C10" s="17">
        <v>0.12909808369587</v>
      </c>
      <c r="D10" s="17">
        <v>0.123827722088591</v>
      </c>
      <c r="E10" s="17">
        <v>0.133057598562181</v>
      </c>
      <c r="F10" s="17"/>
      <c r="G10" s="17">
        <v>0.13287406904684601</v>
      </c>
      <c r="H10" s="17">
        <v>0.14244541414870099</v>
      </c>
      <c r="I10" s="17">
        <v>0.156602338285524</v>
      </c>
      <c r="J10" s="17">
        <v>0.13289316460843401</v>
      </c>
      <c r="K10" s="17">
        <v>0.12042448067969801</v>
      </c>
      <c r="L10" s="17">
        <v>9.5998222217255805E-2</v>
      </c>
      <c r="M10" s="17"/>
      <c r="N10" s="17">
        <v>0.140350845200714</v>
      </c>
      <c r="O10" s="17">
        <v>0.122481462652376</v>
      </c>
      <c r="P10" s="17">
        <v>0.15190551213626799</v>
      </c>
      <c r="Q10" s="17">
        <v>0.10546833574954199</v>
      </c>
      <c r="R10" s="17"/>
      <c r="S10" s="17">
        <v>0.135971535039182</v>
      </c>
      <c r="T10" s="17">
        <v>0.11585296896627099</v>
      </c>
      <c r="U10" s="17">
        <v>0.15849676379598701</v>
      </c>
      <c r="V10" s="17">
        <v>0.100898219425246</v>
      </c>
      <c r="W10" s="17">
        <v>0.14755481729777201</v>
      </c>
      <c r="X10" s="17">
        <v>0.13374722611968801</v>
      </c>
      <c r="Y10" s="17">
        <v>0.12566727104526401</v>
      </c>
      <c r="Z10" s="17">
        <v>0.14873688873761501</v>
      </c>
      <c r="AA10" s="17">
        <v>0.12579972793580799</v>
      </c>
      <c r="AB10" s="17">
        <v>0.12389621744705499</v>
      </c>
      <c r="AC10" s="17">
        <v>0.112339161018914</v>
      </c>
      <c r="AD10" s="17">
        <v>0.14213302677911599</v>
      </c>
      <c r="AE10" s="17"/>
      <c r="AF10" s="17">
        <v>0.12686556779814701</v>
      </c>
      <c r="AG10" s="17">
        <v>0.13221784048341101</v>
      </c>
      <c r="AH10" s="17"/>
      <c r="AI10" s="17">
        <v>0.12217746869295699</v>
      </c>
      <c r="AJ10" s="17">
        <v>0.13221811824350699</v>
      </c>
      <c r="AK10" s="17"/>
      <c r="AL10" s="17">
        <v>8.2998897034963201E-2</v>
      </c>
      <c r="AM10" s="17">
        <v>0.132601415442061</v>
      </c>
      <c r="AN10" s="17"/>
      <c r="AO10" s="17">
        <v>0.15028109343641499</v>
      </c>
      <c r="AP10" s="17">
        <v>0.123323167556914</v>
      </c>
    </row>
    <row r="11" spans="2:42" x14ac:dyDescent="0.35">
      <c r="B11" s="18" t="s">
        <v>145</v>
      </c>
      <c r="C11" s="17">
        <v>0.11191766973167599</v>
      </c>
      <c r="D11" s="17">
        <v>0.114771107637907</v>
      </c>
      <c r="E11" s="17">
        <v>0.10919262569454399</v>
      </c>
      <c r="F11" s="17"/>
      <c r="G11" s="17">
        <v>0.14573469496028801</v>
      </c>
      <c r="H11" s="17">
        <v>0.15871884701425501</v>
      </c>
      <c r="I11" s="17">
        <v>0.13638375862517099</v>
      </c>
      <c r="J11" s="17">
        <v>0.10628057057762701</v>
      </c>
      <c r="K11" s="17">
        <v>8.8413009613829405E-2</v>
      </c>
      <c r="L11" s="17">
        <v>5.14598698975504E-2</v>
      </c>
      <c r="M11" s="17"/>
      <c r="N11" s="17">
        <v>0.10324757657287301</v>
      </c>
      <c r="O11" s="17">
        <v>0.10111133593772299</v>
      </c>
      <c r="P11" s="17">
        <v>0.129995689805356</v>
      </c>
      <c r="Q11" s="17">
        <v>0.115311713534616</v>
      </c>
      <c r="R11" s="17"/>
      <c r="S11" s="17">
        <v>0.12489574364120699</v>
      </c>
      <c r="T11" s="17">
        <v>8.3930755197949194E-2</v>
      </c>
      <c r="U11" s="17">
        <v>0.101473534364572</v>
      </c>
      <c r="V11" s="17">
        <v>0.13442028609777701</v>
      </c>
      <c r="W11" s="17">
        <v>9.1945516956716794E-2</v>
      </c>
      <c r="X11" s="17">
        <v>0.1121191457779</v>
      </c>
      <c r="Y11" s="17">
        <v>0.12972409777830199</v>
      </c>
      <c r="Z11" s="17">
        <v>0.14871316082736999</v>
      </c>
      <c r="AA11" s="17">
        <v>0.117396907223389</v>
      </c>
      <c r="AB11" s="17">
        <v>9.3109053772924902E-2</v>
      </c>
      <c r="AC11" s="17">
        <v>8.0114265181695704E-2</v>
      </c>
      <c r="AD11" s="17">
        <v>0.17196415795388501</v>
      </c>
      <c r="AE11" s="17"/>
      <c r="AF11" s="17">
        <v>0.10522235397676701</v>
      </c>
      <c r="AG11" s="17">
        <v>0.12045446405702</v>
      </c>
      <c r="AH11" s="17"/>
      <c r="AI11" s="17">
        <v>0.10787430354802301</v>
      </c>
      <c r="AJ11" s="17">
        <v>0.113740548504218</v>
      </c>
      <c r="AK11" s="17"/>
      <c r="AL11" s="17">
        <v>0.101096243700497</v>
      </c>
      <c r="AM11" s="17">
        <v>0.112740049649851</v>
      </c>
      <c r="AN11" s="17"/>
      <c r="AO11" s="17">
        <v>8.0119577823477894E-2</v>
      </c>
      <c r="AP11" s="17">
        <v>0.1205864715874</v>
      </c>
    </row>
    <row r="12" spans="2:42" x14ac:dyDescent="0.35">
      <c r="B12" s="18" t="s">
        <v>146</v>
      </c>
      <c r="C12" s="17">
        <v>4.66194245449972E-2</v>
      </c>
      <c r="D12" s="17">
        <v>4.7163296019535797E-2</v>
      </c>
      <c r="E12" s="17">
        <v>4.64264388283228E-2</v>
      </c>
      <c r="F12" s="17"/>
      <c r="G12" s="17">
        <v>5.53357081015214E-2</v>
      </c>
      <c r="H12" s="17">
        <v>8.2755861130163297E-2</v>
      </c>
      <c r="I12" s="17">
        <v>5.4199021662387797E-2</v>
      </c>
      <c r="J12" s="17">
        <v>3.8705566466439398E-2</v>
      </c>
      <c r="K12" s="17">
        <v>2.93823165448804E-2</v>
      </c>
      <c r="L12" s="17">
        <v>2.3071571451713398E-2</v>
      </c>
      <c r="M12" s="17"/>
      <c r="N12" s="17">
        <v>3.9439449486448799E-2</v>
      </c>
      <c r="O12" s="17">
        <v>5.1708257451948902E-2</v>
      </c>
      <c r="P12" s="17">
        <v>4.3222958370075698E-2</v>
      </c>
      <c r="Q12" s="17">
        <v>5.2698679056739701E-2</v>
      </c>
      <c r="R12" s="17"/>
      <c r="S12" s="17">
        <v>4.9260716848990603E-2</v>
      </c>
      <c r="T12" s="17">
        <v>6.3933456542978398E-2</v>
      </c>
      <c r="U12" s="17">
        <v>3.7440017547104201E-2</v>
      </c>
      <c r="V12" s="17">
        <v>4.9768573945376503E-2</v>
      </c>
      <c r="W12" s="17">
        <v>2.0087014153723399E-2</v>
      </c>
      <c r="X12" s="17">
        <v>4.7251466770284599E-2</v>
      </c>
      <c r="Y12" s="17">
        <v>4.0018599754544901E-2</v>
      </c>
      <c r="Z12" s="17">
        <v>3.5912627490183799E-2</v>
      </c>
      <c r="AA12" s="17">
        <v>6.20975946126026E-2</v>
      </c>
      <c r="AB12" s="17">
        <v>4.0981563763580302E-2</v>
      </c>
      <c r="AC12" s="17">
        <v>5.3978704529409803E-2</v>
      </c>
      <c r="AD12" s="17">
        <v>1.41808251854375E-2</v>
      </c>
      <c r="AE12" s="17"/>
      <c r="AF12" s="17">
        <v>4.0906502334453899E-2</v>
      </c>
      <c r="AG12" s="17">
        <v>5.4743130631005103E-2</v>
      </c>
      <c r="AH12" s="17"/>
      <c r="AI12" s="17">
        <v>4.4850627128192502E-2</v>
      </c>
      <c r="AJ12" s="17">
        <v>4.7416854982303601E-2</v>
      </c>
      <c r="AK12" s="17"/>
      <c r="AL12" s="17">
        <v>3.8190909390071803E-2</v>
      </c>
      <c r="AM12" s="17">
        <v>4.7259953952440002E-2</v>
      </c>
      <c r="AN12" s="17"/>
      <c r="AO12" s="17">
        <v>5.6692514477499699E-2</v>
      </c>
      <c r="AP12" s="17">
        <v>4.3873296854321599E-2</v>
      </c>
    </row>
    <row r="13" spans="2:42" x14ac:dyDescent="0.35">
      <c r="B13" s="18" t="s">
        <v>147</v>
      </c>
      <c r="C13" s="17">
        <v>2.8411358363666199E-2</v>
      </c>
      <c r="D13" s="17">
        <v>2.3566169949325099E-2</v>
      </c>
      <c r="E13" s="17">
        <v>3.3347717674812802E-2</v>
      </c>
      <c r="F13" s="17"/>
      <c r="G13" s="17">
        <v>3.8032516236049002E-2</v>
      </c>
      <c r="H13" s="17">
        <v>5.4454755647964703E-2</v>
      </c>
      <c r="I13" s="17">
        <v>3.0244917097224499E-2</v>
      </c>
      <c r="J13" s="17">
        <v>2.8184054203576999E-2</v>
      </c>
      <c r="K13" s="17">
        <v>1.0841449516340401E-2</v>
      </c>
      <c r="L13" s="17">
        <v>1.1165706591443701E-2</v>
      </c>
      <c r="M13" s="17"/>
      <c r="N13" s="17">
        <v>2.0402097796916801E-2</v>
      </c>
      <c r="O13" s="17">
        <v>2.3499293142653099E-2</v>
      </c>
      <c r="P13" s="17">
        <v>4.2428750610462501E-2</v>
      </c>
      <c r="Q13" s="17">
        <v>3.0206871119649301E-2</v>
      </c>
      <c r="R13" s="17"/>
      <c r="S13" s="17">
        <v>2.80881871363933E-2</v>
      </c>
      <c r="T13" s="17">
        <v>3.3902372930876001E-2</v>
      </c>
      <c r="U13" s="17">
        <v>1.89743696942965E-2</v>
      </c>
      <c r="V13" s="17">
        <v>2.5584687593888801E-2</v>
      </c>
      <c r="W13" s="17">
        <v>1.7235451238534399E-2</v>
      </c>
      <c r="X13" s="17">
        <v>2.4637016058965299E-2</v>
      </c>
      <c r="Y13" s="17">
        <v>2.9693964192420801E-2</v>
      </c>
      <c r="Z13" s="17">
        <v>2.4928384276488798E-2</v>
      </c>
      <c r="AA13" s="17">
        <v>3.8979799134052903E-2</v>
      </c>
      <c r="AB13" s="17">
        <v>2.2155945196022601E-2</v>
      </c>
      <c r="AC13" s="17">
        <v>3.7400498798208302E-2</v>
      </c>
      <c r="AD13" s="17">
        <v>4.3610832469080797E-2</v>
      </c>
      <c r="AE13" s="17"/>
      <c r="AF13" s="17">
        <v>2.3678877669819E-2</v>
      </c>
      <c r="AG13" s="17">
        <v>3.4295007567761902E-2</v>
      </c>
      <c r="AH13" s="17"/>
      <c r="AI13" s="17">
        <v>2.3168409580800901E-2</v>
      </c>
      <c r="AJ13" s="17">
        <v>3.0775047331647602E-2</v>
      </c>
      <c r="AK13" s="17"/>
      <c r="AL13" s="17">
        <v>5.5018013868846097E-2</v>
      </c>
      <c r="AM13" s="17">
        <v>2.63893716944236E-2</v>
      </c>
      <c r="AN13" s="17"/>
      <c r="AO13" s="17">
        <v>2.5329430293186499E-2</v>
      </c>
      <c r="AP13" s="17">
        <v>2.9251554179619901E-2</v>
      </c>
    </row>
    <row r="14" spans="2:42" x14ac:dyDescent="0.35">
      <c r="B14" s="18" t="s">
        <v>148</v>
      </c>
      <c r="C14" s="17">
        <v>1.2685678607826399E-2</v>
      </c>
      <c r="D14" s="17">
        <v>1.16809400164259E-2</v>
      </c>
      <c r="E14" s="17">
        <v>1.31318257447235E-2</v>
      </c>
      <c r="F14" s="17"/>
      <c r="G14" s="17">
        <v>2.0686251663507699E-2</v>
      </c>
      <c r="H14" s="17">
        <v>2.2968783427144101E-2</v>
      </c>
      <c r="I14" s="17">
        <v>9.3503882055669795E-3</v>
      </c>
      <c r="J14" s="17">
        <v>1.3234923968831301E-2</v>
      </c>
      <c r="K14" s="17">
        <v>6.3140787831230897E-3</v>
      </c>
      <c r="L14" s="17">
        <v>5.47175409135057E-3</v>
      </c>
      <c r="M14" s="17"/>
      <c r="N14" s="17">
        <v>1.13418910661613E-2</v>
      </c>
      <c r="O14" s="17">
        <v>9.0240329894465503E-3</v>
      </c>
      <c r="P14" s="17">
        <v>1.2784195800354999E-2</v>
      </c>
      <c r="Q14" s="17">
        <v>1.6702808972679499E-2</v>
      </c>
      <c r="R14" s="17"/>
      <c r="S14" s="17">
        <v>9.8469859488483306E-3</v>
      </c>
      <c r="T14" s="17">
        <v>2.5930639678171202E-2</v>
      </c>
      <c r="U14" s="17">
        <v>4.5870059567388504E-3</v>
      </c>
      <c r="V14" s="17">
        <v>8.14671064678869E-3</v>
      </c>
      <c r="W14" s="17">
        <v>1.45568216813429E-2</v>
      </c>
      <c r="X14" s="17">
        <v>1.15115819142938E-2</v>
      </c>
      <c r="Y14" s="17">
        <v>8.1629675373352494E-3</v>
      </c>
      <c r="Z14" s="17">
        <v>1.4495240479865701E-2</v>
      </c>
      <c r="AA14" s="17">
        <v>1.1797346058963E-2</v>
      </c>
      <c r="AB14" s="17">
        <v>1.4030843150332701E-2</v>
      </c>
      <c r="AC14" s="17">
        <v>1.1165517203428199E-2</v>
      </c>
      <c r="AD14" s="17">
        <v>1.4374214728081701E-2</v>
      </c>
      <c r="AE14" s="17"/>
      <c r="AF14" s="17">
        <v>1.24743912548946E-2</v>
      </c>
      <c r="AG14" s="17">
        <v>1.30831719711567E-2</v>
      </c>
      <c r="AH14" s="17"/>
      <c r="AI14" s="17">
        <v>1.20154263210481E-2</v>
      </c>
      <c r="AJ14" s="17">
        <v>1.29878497717333E-2</v>
      </c>
      <c r="AK14" s="17"/>
      <c r="AL14" s="17">
        <v>1.8245073993433399E-2</v>
      </c>
      <c r="AM14" s="17">
        <v>1.22631894544431E-2</v>
      </c>
      <c r="AN14" s="17"/>
      <c r="AO14" s="17">
        <v>7.4228280104163503E-3</v>
      </c>
      <c r="AP14" s="17">
        <v>1.41204379373151E-2</v>
      </c>
    </row>
    <row r="15" spans="2:42" x14ac:dyDescent="0.35">
      <c r="B15" s="18" t="s">
        <v>149</v>
      </c>
      <c r="C15" s="17">
        <v>8.3858762941899593E-3</v>
      </c>
      <c r="D15" s="17">
        <v>6.7328224184376997E-3</v>
      </c>
      <c r="E15" s="17">
        <v>1.00605568605759E-2</v>
      </c>
      <c r="F15" s="17"/>
      <c r="G15" s="17">
        <v>1.20176110059175E-2</v>
      </c>
      <c r="H15" s="17">
        <v>1.12465723689123E-2</v>
      </c>
      <c r="I15" s="17">
        <v>8.7763093890998595E-3</v>
      </c>
      <c r="J15" s="17">
        <v>1.83958288081589E-3</v>
      </c>
      <c r="K15" s="17">
        <v>1.2457201957012101E-2</v>
      </c>
      <c r="L15" s="17">
        <v>5.8865185266040697E-3</v>
      </c>
      <c r="M15" s="17"/>
      <c r="N15" s="17">
        <v>4.4248280971804404E-3</v>
      </c>
      <c r="O15" s="17">
        <v>1.0602092238241601E-2</v>
      </c>
      <c r="P15" s="17">
        <v>1.2106571016359501E-2</v>
      </c>
      <c r="Q15" s="17">
        <v>5.6860942573102903E-3</v>
      </c>
      <c r="R15" s="17"/>
      <c r="S15" s="17">
        <v>5.3606378100111802E-3</v>
      </c>
      <c r="T15" s="17">
        <v>1.3262936344960501E-2</v>
      </c>
      <c r="U15" s="17">
        <v>3.7753874713967301E-3</v>
      </c>
      <c r="V15" s="17">
        <v>3.8724864971317499E-3</v>
      </c>
      <c r="W15" s="17">
        <v>1.0063587936368501E-2</v>
      </c>
      <c r="X15" s="17">
        <v>3.4766144293931801E-3</v>
      </c>
      <c r="Y15" s="17">
        <v>4.3699761576290099E-3</v>
      </c>
      <c r="Z15" s="17">
        <v>1.5170661373092901E-2</v>
      </c>
      <c r="AA15" s="17">
        <v>1.82278321233771E-2</v>
      </c>
      <c r="AB15" s="17">
        <v>2.9734612986795101E-3</v>
      </c>
      <c r="AC15" s="17">
        <v>2.03527207971659E-2</v>
      </c>
      <c r="AD15" s="17">
        <v>0</v>
      </c>
      <c r="AE15" s="17"/>
      <c r="AF15" s="17">
        <v>6.1800666717215002E-3</v>
      </c>
      <c r="AG15" s="17">
        <v>1.14373927133028E-2</v>
      </c>
      <c r="AH15" s="17"/>
      <c r="AI15" s="17">
        <v>1.0826920974166499E-2</v>
      </c>
      <c r="AJ15" s="17">
        <v>7.2853752938240703E-3</v>
      </c>
      <c r="AK15" s="17"/>
      <c r="AL15" s="17">
        <v>4.5743687615786002E-3</v>
      </c>
      <c r="AM15" s="17">
        <v>8.6755337980862109E-3</v>
      </c>
      <c r="AN15" s="17"/>
      <c r="AO15" s="17">
        <v>5.7627190533275502E-3</v>
      </c>
      <c r="AP15" s="17">
        <v>9.1010019194347792E-3</v>
      </c>
    </row>
    <row r="16" spans="2:42" x14ac:dyDescent="0.35">
      <c r="B16" s="18" t="s">
        <v>150</v>
      </c>
      <c r="C16" s="17">
        <v>5.1495828505771597E-3</v>
      </c>
      <c r="D16" s="17">
        <v>4.8382143055372903E-3</v>
      </c>
      <c r="E16" s="17">
        <v>5.4909081823765896E-3</v>
      </c>
      <c r="F16" s="17"/>
      <c r="G16" s="17">
        <v>9.3781777565648105E-3</v>
      </c>
      <c r="H16" s="17">
        <v>6.8722136554686796E-3</v>
      </c>
      <c r="I16" s="17">
        <v>4.5124846484935902E-3</v>
      </c>
      <c r="J16" s="17">
        <v>9.0510063557454508E-3</v>
      </c>
      <c r="K16" s="17">
        <v>0</v>
      </c>
      <c r="L16" s="17">
        <v>1.7161940353628399E-3</v>
      </c>
      <c r="M16" s="17"/>
      <c r="N16" s="17">
        <v>2.2584284109004199E-3</v>
      </c>
      <c r="O16" s="17">
        <v>8.7864771380911592E-3</v>
      </c>
      <c r="P16" s="17">
        <v>3.6879051191023998E-3</v>
      </c>
      <c r="Q16" s="17">
        <v>5.8494462871689999E-3</v>
      </c>
      <c r="R16" s="17"/>
      <c r="S16" s="17">
        <v>8.1334718368062907E-3</v>
      </c>
      <c r="T16" s="17">
        <v>7.4228120706892903E-3</v>
      </c>
      <c r="U16" s="17">
        <v>0</v>
      </c>
      <c r="V16" s="17">
        <v>7.3929004070663797E-3</v>
      </c>
      <c r="W16" s="17">
        <v>1.34042554804315E-2</v>
      </c>
      <c r="X16" s="17">
        <v>3.4551412679292601E-3</v>
      </c>
      <c r="Y16" s="17">
        <v>9.1751076573245195E-3</v>
      </c>
      <c r="Z16" s="17">
        <v>0</v>
      </c>
      <c r="AA16" s="17">
        <v>0</v>
      </c>
      <c r="AB16" s="17">
        <v>0</v>
      </c>
      <c r="AC16" s="17">
        <v>7.9287185272377894E-3</v>
      </c>
      <c r="AD16" s="17">
        <v>0</v>
      </c>
      <c r="AE16" s="17"/>
      <c r="AF16" s="17">
        <v>3.7348378759455799E-3</v>
      </c>
      <c r="AG16" s="17">
        <v>7.1047142701582897E-3</v>
      </c>
      <c r="AH16" s="17"/>
      <c r="AI16" s="17">
        <v>3.1789729140140901E-3</v>
      </c>
      <c r="AJ16" s="17">
        <v>6.0379968252609198E-3</v>
      </c>
      <c r="AK16" s="17"/>
      <c r="AL16" s="17">
        <v>0</v>
      </c>
      <c r="AM16" s="17">
        <v>5.5409280865088397E-3</v>
      </c>
      <c r="AN16" s="17"/>
      <c r="AO16" s="17">
        <v>6.7120271770991198E-3</v>
      </c>
      <c r="AP16" s="17">
        <v>4.7236289815109998E-3</v>
      </c>
    </row>
    <row r="17" spans="2:42" x14ac:dyDescent="0.35">
      <c r="B17" s="18" t="s">
        <v>151</v>
      </c>
      <c r="C17" s="17">
        <v>4.8504713400796602E-2</v>
      </c>
      <c r="D17" s="17">
        <v>4.8602133581181803E-2</v>
      </c>
      <c r="E17" s="17">
        <v>4.8761268116548601E-2</v>
      </c>
      <c r="F17" s="17"/>
      <c r="G17" s="17">
        <v>1.82707521526175E-2</v>
      </c>
      <c r="H17" s="17">
        <v>1.7787933416400999E-2</v>
      </c>
      <c r="I17" s="17">
        <v>3.75837826710788E-2</v>
      </c>
      <c r="J17" s="17">
        <v>6.5723706551926497E-2</v>
      </c>
      <c r="K17" s="17">
        <v>5.3679653089624697E-2</v>
      </c>
      <c r="L17" s="17">
        <v>8.5274759654923302E-2</v>
      </c>
      <c r="M17" s="17"/>
      <c r="N17" s="17">
        <v>3.6696357051998099E-2</v>
      </c>
      <c r="O17" s="17">
        <v>5.0023112275038799E-2</v>
      </c>
      <c r="P17" s="17">
        <v>4.9819883727451303E-2</v>
      </c>
      <c r="Q17" s="17">
        <v>5.9170007584674E-2</v>
      </c>
      <c r="R17" s="17"/>
      <c r="S17" s="17">
        <v>3.9276591480587902E-2</v>
      </c>
      <c r="T17" s="17">
        <v>5.1971242642580101E-2</v>
      </c>
      <c r="U17" s="17">
        <v>7.7895737174986199E-2</v>
      </c>
      <c r="V17" s="17">
        <v>6.0855311498957398E-2</v>
      </c>
      <c r="W17" s="17">
        <v>4.5296642891123597E-2</v>
      </c>
      <c r="X17" s="17">
        <v>3.5116458883924201E-2</v>
      </c>
      <c r="Y17" s="17">
        <v>2.4910858543770301E-2</v>
      </c>
      <c r="Z17" s="17">
        <v>3.8730797403992302E-2</v>
      </c>
      <c r="AA17" s="17">
        <v>4.6965057445630502E-2</v>
      </c>
      <c r="AB17" s="17">
        <v>5.4531108190813603E-2</v>
      </c>
      <c r="AC17" s="17">
        <v>6.5087335501190793E-2</v>
      </c>
      <c r="AD17" s="17">
        <v>4.4647093610401097E-2</v>
      </c>
      <c r="AE17" s="17"/>
      <c r="AF17" s="17">
        <v>4.9417625763139197E-2</v>
      </c>
      <c r="AG17" s="17">
        <v>4.7701943406859501E-2</v>
      </c>
      <c r="AH17" s="17"/>
      <c r="AI17" s="17">
        <v>4.1235779562224302E-2</v>
      </c>
      <c r="AJ17" s="17">
        <v>5.1781781217932601E-2</v>
      </c>
      <c r="AK17" s="17"/>
      <c r="AL17" s="17">
        <v>3.6763104794514098E-2</v>
      </c>
      <c r="AM17" s="17">
        <v>4.9397023073943801E-2</v>
      </c>
      <c r="AN17" s="17"/>
      <c r="AO17" s="17">
        <v>3.5439774095262701E-2</v>
      </c>
      <c r="AP17" s="17">
        <v>5.2066479635818001E-2</v>
      </c>
    </row>
    <row r="18" spans="2:42" x14ac:dyDescent="0.35">
      <c r="B18" s="18" t="s">
        <v>152</v>
      </c>
      <c r="C18" s="17">
        <v>0.25320668691628401</v>
      </c>
      <c r="D18" s="17">
        <v>0.27074865959361</v>
      </c>
      <c r="E18" s="17">
        <v>0.23791618948170701</v>
      </c>
      <c r="F18" s="17"/>
      <c r="G18" s="17">
        <v>3.1917018518146198E-2</v>
      </c>
      <c r="H18" s="17">
        <v>3.9808097620433601E-2</v>
      </c>
      <c r="I18" s="17">
        <v>0.116780598459712</v>
      </c>
      <c r="J18" s="17">
        <v>0.24234067220078601</v>
      </c>
      <c r="K18" s="17">
        <v>0.43206357745289897</v>
      </c>
      <c r="L18" s="17">
        <v>0.57563614574514199</v>
      </c>
      <c r="M18" s="17"/>
      <c r="N18" s="17">
        <v>0.227620410850564</v>
      </c>
      <c r="O18" s="17">
        <v>0.277960842598512</v>
      </c>
      <c r="P18" s="17">
        <v>0.22806564683289299</v>
      </c>
      <c r="Q18" s="17">
        <v>0.27682128413506801</v>
      </c>
      <c r="R18" s="17"/>
      <c r="S18" s="17">
        <v>0.15691549150244599</v>
      </c>
      <c r="T18" s="17">
        <v>0.28799643127598501</v>
      </c>
      <c r="U18" s="17">
        <v>0.31436427589806099</v>
      </c>
      <c r="V18" s="17">
        <v>0.25679357184990698</v>
      </c>
      <c r="W18" s="17">
        <v>0.24220010002782899</v>
      </c>
      <c r="X18" s="17">
        <v>0.26527142149378502</v>
      </c>
      <c r="Y18" s="17">
        <v>0.27792379012382601</v>
      </c>
      <c r="Z18" s="17">
        <v>0.29006528388715602</v>
      </c>
      <c r="AA18" s="17">
        <v>0.23122718807610701</v>
      </c>
      <c r="AB18" s="17">
        <v>0.26198818637298998</v>
      </c>
      <c r="AC18" s="17">
        <v>0.28255157043940898</v>
      </c>
      <c r="AD18" s="17">
        <v>0.25757267357101499</v>
      </c>
      <c r="AE18" s="17"/>
      <c r="AF18" s="17">
        <v>0.27657728007450699</v>
      </c>
      <c r="AG18" s="17">
        <v>0.222353162881507</v>
      </c>
      <c r="AH18" s="17"/>
      <c r="AI18" s="17">
        <v>0.223899279306226</v>
      </c>
      <c r="AJ18" s="17">
        <v>0.26641940344603998</v>
      </c>
      <c r="AK18" s="17"/>
      <c r="AL18" s="17">
        <v>0.27911180775040301</v>
      </c>
      <c r="AM18" s="17">
        <v>0.25123801374045002</v>
      </c>
      <c r="AN18" s="17"/>
      <c r="AO18" s="17">
        <v>0.23415412101445199</v>
      </c>
      <c r="AP18" s="17">
        <v>0.258400801051274</v>
      </c>
    </row>
    <row r="19" spans="2:42" x14ac:dyDescent="0.35">
      <c r="B19" s="18" t="s">
        <v>75</v>
      </c>
      <c r="C19" s="19">
        <v>8.7955854656347303E-3</v>
      </c>
      <c r="D19" s="19">
        <v>1.1256463260239999E-2</v>
      </c>
      <c r="E19" s="19">
        <v>6.45679199311734E-3</v>
      </c>
      <c r="F19" s="19"/>
      <c r="G19" s="19">
        <v>1.6210356950991801E-2</v>
      </c>
      <c r="H19" s="19">
        <v>4.4909720010418803E-3</v>
      </c>
      <c r="I19" s="19">
        <v>7.6309693681693999E-3</v>
      </c>
      <c r="J19" s="19">
        <v>1.18711986353843E-2</v>
      </c>
      <c r="K19" s="19">
        <v>1.0607482278105901E-2</v>
      </c>
      <c r="L19" s="19">
        <v>4.5864803156775002E-3</v>
      </c>
      <c r="M19" s="19"/>
      <c r="N19" s="19">
        <v>4.5666338938499104E-3</v>
      </c>
      <c r="O19" s="19">
        <v>1.17795588876252E-2</v>
      </c>
      <c r="P19" s="19">
        <v>7.7641053997570802E-3</v>
      </c>
      <c r="Q19" s="19">
        <v>8.7178472932613396E-3</v>
      </c>
      <c r="R19" s="19"/>
      <c r="S19" s="19">
        <v>1.09180870646168E-2</v>
      </c>
      <c r="T19" s="19">
        <v>6.77975350879463E-3</v>
      </c>
      <c r="U19" s="19">
        <v>1.8055806252679801E-2</v>
      </c>
      <c r="V19" s="19">
        <v>7.0734403997045302E-3</v>
      </c>
      <c r="W19" s="19">
        <v>9.5365511991173206E-3</v>
      </c>
      <c r="X19" s="19">
        <v>8.1857086232181298E-3</v>
      </c>
      <c r="Y19" s="19">
        <v>1.1468418828166901E-2</v>
      </c>
      <c r="Z19" s="19">
        <v>0</v>
      </c>
      <c r="AA19" s="19">
        <v>0</v>
      </c>
      <c r="AB19" s="19">
        <v>1.05952899531476E-2</v>
      </c>
      <c r="AC19" s="19">
        <v>5.6871610088424897E-3</v>
      </c>
      <c r="AD19" s="19">
        <v>2.4791393248639101E-2</v>
      </c>
      <c r="AE19" s="19"/>
      <c r="AF19" s="19">
        <v>4.0616581582479999E-3</v>
      </c>
      <c r="AG19" s="19">
        <v>1.3717570520555901E-2</v>
      </c>
      <c r="AH19" s="19"/>
      <c r="AI19" s="19">
        <v>4.0320198469254599E-3</v>
      </c>
      <c r="AJ19" s="19">
        <v>1.0943153173714699E-2</v>
      </c>
      <c r="AK19" s="19"/>
      <c r="AL19" s="19">
        <v>0</v>
      </c>
      <c r="AM19" s="19">
        <v>9.46401057288789E-3</v>
      </c>
      <c r="AN19" s="19"/>
      <c r="AO19" s="19">
        <v>3.9622035933792703E-3</v>
      </c>
      <c r="AP19" s="19">
        <v>1.0113262949698699E-2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P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0.12881918592215499</v>
      </c>
      <c r="D9" s="17">
        <v>0.15496581587932101</v>
      </c>
      <c r="E9" s="17">
        <v>0.103599351242408</v>
      </c>
      <c r="F9" s="17"/>
      <c r="G9" s="17">
        <v>8.0527466500801698E-2</v>
      </c>
      <c r="H9" s="17">
        <v>0.106955247525557</v>
      </c>
      <c r="I9" s="17">
        <v>0.16266237786759899</v>
      </c>
      <c r="J9" s="17">
        <v>0.149557672303884</v>
      </c>
      <c r="K9" s="17">
        <v>0.178517903860443</v>
      </c>
      <c r="L9" s="17">
        <v>0.10124427843353601</v>
      </c>
      <c r="M9" s="17"/>
      <c r="N9" s="17">
        <v>0.18053204108514601</v>
      </c>
      <c r="O9" s="17">
        <v>0.12779098504547101</v>
      </c>
      <c r="P9" s="17">
        <v>0.105832614917995</v>
      </c>
      <c r="Q9" s="17">
        <v>9.4774127388443499E-2</v>
      </c>
      <c r="R9" s="17"/>
      <c r="S9" s="17">
        <v>0.129597047398084</v>
      </c>
      <c r="T9" s="17">
        <v>0.11881232852066299</v>
      </c>
      <c r="U9" s="17">
        <v>0.133311157871603</v>
      </c>
      <c r="V9" s="17">
        <v>0.125840942415124</v>
      </c>
      <c r="W9" s="17">
        <v>9.7794053769398107E-2</v>
      </c>
      <c r="X9" s="17">
        <v>0.14638570883738899</v>
      </c>
      <c r="Y9" s="17">
        <v>0.12108462495199999</v>
      </c>
      <c r="Z9" s="17">
        <v>0.12023025811317201</v>
      </c>
      <c r="AA9" s="17">
        <v>8.4626337424516002E-2</v>
      </c>
      <c r="AB9" s="17">
        <v>0.168548922591086</v>
      </c>
      <c r="AC9" s="17">
        <v>0.16948003716502899</v>
      </c>
      <c r="AD9" s="17">
        <v>0.192728141658216</v>
      </c>
      <c r="AE9" s="17"/>
      <c r="AF9" s="17">
        <v>0.14310185267070699</v>
      </c>
      <c r="AG9" s="17">
        <v>0.10993420247418</v>
      </c>
      <c r="AH9" s="17"/>
      <c r="AI9" s="17">
        <v>0.15347748947659001</v>
      </c>
      <c r="AJ9" s="17">
        <v>0.117702434167638</v>
      </c>
      <c r="AK9" s="17"/>
      <c r="AL9" s="17">
        <v>0.15540104483275999</v>
      </c>
      <c r="AM9" s="17">
        <v>0.12679908368305601</v>
      </c>
      <c r="AN9" s="17"/>
      <c r="AO9" s="17">
        <v>0.13076267049634499</v>
      </c>
      <c r="AP9" s="17">
        <v>0.12828935278839401</v>
      </c>
    </row>
    <row r="10" spans="2:42" x14ac:dyDescent="0.35">
      <c r="B10" s="18" t="s">
        <v>144</v>
      </c>
      <c r="C10" s="17">
        <v>0.14390367966228501</v>
      </c>
      <c r="D10" s="17">
        <v>0.16652819786381901</v>
      </c>
      <c r="E10" s="17">
        <v>0.121631851114526</v>
      </c>
      <c r="F10" s="17"/>
      <c r="G10" s="17">
        <v>0.109555623201861</v>
      </c>
      <c r="H10" s="17">
        <v>0.12903323387292401</v>
      </c>
      <c r="I10" s="17">
        <v>0.15743528036816601</v>
      </c>
      <c r="J10" s="17">
        <v>0.16599985053681399</v>
      </c>
      <c r="K10" s="17">
        <v>0.172207832866801</v>
      </c>
      <c r="L10" s="17">
        <v>0.13107626524734201</v>
      </c>
      <c r="M10" s="17"/>
      <c r="N10" s="17">
        <v>0.17419697601183101</v>
      </c>
      <c r="O10" s="17">
        <v>0.14342443784332401</v>
      </c>
      <c r="P10" s="17">
        <v>0.142685911506538</v>
      </c>
      <c r="Q10" s="17">
        <v>0.113423456930436</v>
      </c>
      <c r="R10" s="17"/>
      <c r="S10" s="17">
        <v>0.15057797625238101</v>
      </c>
      <c r="T10" s="17">
        <v>0.169935474691529</v>
      </c>
      <c r="U10" s="17">
        <v>0.15374239710634299</v>
      </c>
      <c r="V10" s="17">
        <v>0.117207636505279</v>
      </c>
      <c r="W10" s="17">
        <v>0.123511038790832</v>
      </c>
      <c r="X10" s="17">
        <v>0.123539688641157</v>
      </c>
      <c r="Y10" s="17">
        <v>0.18870381785167001</v>
      </c>
      <c r="Z10" s="17">
        <v>0.16317635174650799</v>
      </c>
      <c r="AA10" s="17">
        <v>0.150039389350938</v>
      </c>
      <c r="AB10" s="17">
        <v>0.117604092037162</v>
      </c>
      <c r="AC10" s="17">
        <v>0.110274331715494</v>
      </c>
      <c r="AD10" s="17">
        <v>0.12976983477804099</v>
      </c>
      <c r="AE10" s="17"/>
      <c r="AF10" s="17">
        <v>0.16108803543136899</v>
      </c>
      <c r="AG10" s="17">
        <v>0.121983253832302</v>
      </c>
      <c r="AH10" s="17"/>
      <c r="AI10" s="17">
        <v>0.16251751563092201</v>
      </c>
      <c r="AJ10" s="17">
        <v>0.13551196718272099</v>
      </c>
      <c r="AK10" s="17"/>
      <c r="AL10" s="17">
        <v>0.146653417947152</v>
      </c>
      <c r="AM10" s="17">
        <v>0.14369471186643301</v>
      </c>
      <c r="AN10" s="17"/>
      <c r="AO10" s="17">
        <v>0.15675023116001899</v>
      </c>
      <c r="AP10" s="17">
        <v>0.14040145035290599</v>
      </c>
    </row>
    <row r="11" spans="2:42" x14ac:dyDescent="0.35">
      <c r="B11" s="18" t="s">
        <v>145</v>
      </c>
      <c r="C11" s="17">
        <v>0.11846921864226501</v>
      </c>
      <c r="D11" s="17">
        <v>0.123427837508449</v>
      </c>
      <c r="E11" s="17">
        <v>0.11373637947948601</v>
      </c>
      <c r="F11" s="17"/>
      <c r="G11" s="17">
        <v>0.14527717921479</v>
      </c>
      <c r="H11" s="17">
        <v>0.15987440303525499</v>
      </c>
      <c r="I11" s="17">
        <v>0.13994043558614799</v>
      </c>
      <c r="J11" s="17">
        <v>0.121963905113895</v>
      </c>
      <c r="K11" s="17">
        <v>7.2070742113056002E-2</v>
      </c>
      <c r="L11" s="17">
        <v>7.7493595101738505E-2</v>
      </c>
      <c r="M11" s="17"/>
      <c r="N11" s="17">
        <v>0.13545823387189099</v>
      </c>
      <c r="O11" s="17">
        <v>0.113549972667884</v>
      </c>
      <c r="P11" s="17">
        <v>0.111836216339329</v>
      </c>
      <c r="Q11" s="17">
        <v>0.111258464513647</v>
      </c>
      <c r="R11" s="17"/>
      <c r="S11" s="17">
        <v>0.14633992504641699</v>
      </c>
      <c r="T11" s="17">
        <v>0.111321120545573</v>
      </c>
      <c r="U11" s="17">
        <v>9.37721308013474E-2</v>
      </c>
      <c r="V11" s="17">
        <v>7.5694881102158093E-2</v>
      </c>
      <c r="W11" s="17">
        <v>9.9966047382451795E-2</v>
      </c>
      <c r="X11" s="17">
        <v>0.123667062064198</v>
      </c>
      <c r="Y11" s="17">
        <v>0.11517427266817</v>
      </c>
      <c r="Z11" s="17">
        <v>0.134589692405297</v>
      </c>
      <c r="AA11" s="17">
        <v>0.132786294943153</v>
      </c>
      <c r="AB11" s="17">
        <v>0.122478244165071</v>
      </c>
      <c r="AC11" s="17">
        <v>0.14514839854235501</v>
      </c>
      <c r="AD11" s="17">
        <v>0.119944098695362</v>
      </c>
      <c r="AE11" s="17"/>
      <c r="AF11" s="17">
        <v>0.121213571044365</v>
      </c>
      <c r="AG11" s="17">
        <v>0.11437551672320501</v>
      </c>
      <c r="AH11" s="17"/>
      <c r="AI11" s="17">
        <v>0.15610032716904701</v>
      </c>
      <c r="AJ11" s="17">
        <v>0.10150391156767399</v>
      </c>
      <c r="AK11" s="17"/>
      <c r="AL11" s="17">
        <v>0.144187724671198</v>
      </c>
      <c r="AM11" s="17">
        <v>0.116514727355932</v>
      </c>
      <c r="AN11" s="17"/>
      <c r="AO11" s="17">
        <v>0.14280352754350201</v>
      </c>
      <c r="AP11" s="17">
        <v>0.11183519472756601</v>
      </c>
    </row>
    <row r="12" spans="2:42" x14ac:dyDescent="0.35">
      <c r="B12" s="18" t="s">
        <v>146</v>
      </c>
      <c r="C12" s="17">
        <v>6.09241476602701E-2</v>
      </c>
      <c r="D12" s="17">
        <v>6.5263352511331404E-2</v>
      </c>
      <c r="E12" s="17">
        <v>5.7129477331915902E-2</v>
      </c>
      <c r="F12" s="17"/>
      <c r="G12" s="17">
        <v>8.7514769979753895E-2</v>
      </c>
      <c r="H12" s="17">
        <v>0.10506562079673</v>
      </c>
      <c r="I12" s="17">
        <v>5.8461280918845199E-2</v>
      </c>
      <c r="J12" s="17">
        <v>5.3623065127175698E-2</v>
      </c>
      <c r="K12" s="17">
        <v>3.9638929243331997E-2</v>
      </c>
      <c r="L12" s="17">
        <v>2.9269198316273601E-2</v>
      </c>
      <c r="M12" s="17"/>
      <c r="N12" s="17">
        <v>6.9751226347375697E-2</v>
      </c>
      <c r="O12" s="17">
        <v>4.48906578079597E-2</v>
      </c>
      <c r="P12" s="17">
        <v>8.2139389081595598E-2</v>
      </c>
      <c r="Q12" s="17">
        <v>5.0187263656166103E-2</v>
      </c>
      <c r="R12" s="17"/>
      <c r="S12" s="17">
        <v>6.3200283676471194E-2</v>
      </c>
      <c r="T12" s="17">
        <v>5.1880373106848003E-2</v>
      </c>
      <c r="U12" s="17">
        <v>4.2175565678007197E-2</v>
      </c>
      <c r="V12" s="17">
        <v>6.5347213208596905E-2</v>
      </c>
      <c r="W12" s="17">
        <v>9.8396559821018303E-2</v>
      </c>
      <c r="X12" s="17">
        <v>4.7350654585574803E-2</v>
      </c>
      <c r="Y12" s="17">
        <v>5.7226200630104598E-2</v>
      </c>
      <c r="Z12" s="17">
        <v>5.3433624387657697E-2</v>
      </c>
      <c r="AA12" s="17">
        <v>7.0819838790678796E-2</v>
      </c>
      <c r="AB12" s="17">
        <v>6.3681686789940101E-2</v>
      </c>
      <c r="AC12" s="17">
        <v>6.6695261315798393E-2</v>
      </c>
      <c r="AD12" s="17">
        <v>4.5047717449230897E-2</v>
      </c>
      <c r="AE12" s="17"/>
      <c r="AF12" s="17">
        <v>5.41250238204583E-2</v>
      </c>
      <c r="AG12" s="17">
        <v>6.9765691187863896E-2</v>
      </c>
      <c r="AH12" s="17"/>
      <c r="AI12" s="17">
        <v>6.9197309359911599E-2</v>
      </c>
      <c r="AJ12" s="17">
        <v>5.7194341810615702E-2</v>
      </c>
      <c r="AK12" s="17"/>
      <c r="AL12" s="17">
        <v>7.6740469254012997E-2</v>
      </c>
      <c r="AM12" s="17">
        <v>5.97221780473371E-2</v>
      </c>
      <c r="AN12" s="17"/>
      <c r="AO12" s="17">
        <v>5.6646149088343201E-2</v>
      </c>
      <c r="AP12" s="17">
        <v>6.2090416443509301E-2</v>
      </c>
    </row>
    <row r="13" spans="2:42" x14ac:dyDescent="0.35">
      <c r="B13" s="18" t="s">
        <v>147</v>
      </c>
      <c r="C13" s="17">
        <v>3.5140031814845298E-2</v>
      </c>
      <c r="D13" s="17">
        <v>3.1690465787880602E-2</v>
      </c>
      <c r="E13" s="17">
        <v>3.8188392963131798E-2</v>
      </c>
      <c r="F13" s="17"/>
      <c r="G13" s="17">
        <v>6.3860988098334695E-2</v>
      </c>
      <c r="H13" s="17">
        <v>6.23914856015126E-2</v>
      </c>
      <c r="I13" s="17">
        <v>3.9037266359693297E-2</v>
      </c>
      <c r="J13" s="17">
        <v>2.52032518012913E-2</v>
      </c>
      <c r="K13" s="17">
        <v>2.0677646912888498E-2</v>
      </c>
      <c r="L13" s="17">
        <v>8.2500660744779606E-3</v>
      </c>
      <c r="M13" s="17"/>
      <c r="N13" s="17">
        <v>4.4202195563546202E-2</v>
      </c>
      <c r="O13" s="17">
        <v>2.5948214836106601E-2</v>
      </c>
      <c r="P13" s="17">
        <v>4.7660439122759003E-2</v>
      </c>
      <c r="Q13" s="17">
        <v>2.4350704194732099E-2</v>
      </c>
      <c r="R13" s="17"/>
      <c r="S13" s="17">
        <v>5.4931937176160003E-2</v>
      </c>
      <c r="T13" s="17">
        <v>2.0508914920897899E-2</v>
      </c>
      <c r="U13" s="17">
        <v>2.2681711238701E-2</v>
      </c>
      <c r="V13" s="17">
        <v>4.68484029280819E-2</v>
      </c>
      <c r="W13" s="17">
        <v>3.6401242993170699E-2</v>
      </c>
      <c r="X13" s="17">
        <v>2.5762520860914798E-2</v>
      </c>
      <c r="Y13" s="17">
        <v>2.1271681045696999E-2</v>
      </c>
      <c r="Z13" s="17">
        <v>4.0858779668560101E-2</v>
      </c>
      <c r="AA13" s="17">
        <v>3.8374611400701801E-2</v>
      </c>
      <c r="AB13" s="17">
        <v>3.4968782158864203E-2</v>
      </c>
      <c r="AC13" s="17">
        <v>3.8460162002016601E-2</v>
      </c>
      <c r="AD13" s="17">
        <v>4.2101935535478599E-2</v>
      </c>
      <c r="AE13" s="17"/>
      <c r="AF13" s="17">
        <v>3.46636941650382E-2</v>
      </c>
      <c r="AG13" s="17">
        <v>3.6094069523417698E-2</v>
      </c>
      <c r="AH13" s="17"/>
      <c r="AI13" s="17">
        <v>4.3659521138441598E-2</v>
      </c>
      <c r="AJ13" s="17">
        <v>3.1299173595357797E-2</v>
      </c>
      <c r="AK13" s="17"/>
      <c r="AL13" s="17">
        <v>3.7447820908808403E-2</v>
      </c>
      <c r="AM13" s="17">
        <v>3.4964650178378097E-2</v>
      </c>
      <c r="AN13" s="17"/>
      <c r="AO13" s="17">
        <v>3.9437289041852397E-2</v>
      </c>
      <c r="AP13" s="17">
        <v>3.3968512733400097E-2</v>
      </c>
    </row>
    <row r="14" spans="2:42" x14ac:dyDescent="0.35">
      <c r="B14" s="18" t="s">
        <v>148</v>
      </c>
      <c r="C14" s="17">
        <v>2.47488755885516E-2</v>
      </c>
      <c r="D14" s="17">
        <v>2.4372839176819001E-2</v>
      </c>
      <c r="E14" s="17">
        <v>2.4532429538348201E-2</v>
      </c>
      <c r="F14" s="17"/>
      <c r="G14" s="17">
        <v>4.7822366098416599E-2</v>
      </c>
      <c r="H14" s="17">
        <v>4.7429095898479302E-2</v>
      </c>
      <c r="I14" s="17">
        <v>1.68016079054236E-2</v>
      </c>
      <c r="J14" s="17">
        <v>3.1289336031700699E-2</v>
      </c>
      <c r="K14" s="17">
        <v>8.2844113366749607E-3</v>
      </c>
      <c r="L14" s="17">
        <v>2.9755478219222501E-3</v>
      </c>
      <c r="M14" s="17"/>
      <c r="N14" s="17">
        <v>2.0610999316256599E-2</v>
      </c>
      <c r="O14" s="17">
        <v>2.18203376289028E-2</v>
      </c>
      <c r="P14" s="17">
        <v>2.8780331865660098E-2</v>
      </c>
      <c r="Q14" s="17">
        <v>2.9041860207377299E-2</v>
      </c>
      <c r="R14" s="17"/>
      <c r="S14" s="17">
        <v>3.6500747962955903E-2</v>
      </c>
      <c r="T14" s="17">
        <v>2.00118011876231E-2</v>
      </c>
      <c r="U14" s="17">
        <v>1.9216030844143101E-2</v>
      </c>
      <c r="V14" s="17">
        <v>5.1552736789779501E-2</v>
      </c>
      <c r="W14" s="17">
        <v>3.0029150071103999E-2</v>
      </c>
      <c r="X14" s="17">
        <v>2.42737231609206E-2</v>
      </c>
      <c r="Y14" s="17">
        <v>7.3752899269703904E-3</v>
      </c>
      <c r="Z14" s="17">
        <v>1.88646741446723E-2</v>
      </c>
      <c r="AA14" s="17">
        <v>1.4980028152335E-2</v>
      </c>
      <c r="AB14" s="17">
        <v>2.3057230829328399E-2</v>
      </c>
      <c r="AC14" s="17">
        <v>2.0368499112462499E-2</v>
      </c>
      <c r="AD14" s="17">
        <v>1.6202580321477901E-2</v>
      </c>
      <c r="AE14" s="17"/>
      <c r="AF14" s="17">
        <v>2.1207736331901799E-2</v>
      </c>
      <c r="AG14" s="17">
        <v>2.97476088018662E-2</v>
      </c>
      <c r="AH14" s="17"/>
      <c r="AI14" s="17">
        <v>1.6234737145420099E-2</v>
      </c>
      <c r="AJ14" s="17">
        <v>2.8587321460017499E-2</v>
      </c>
      <c r="AK14" s="17"/>
      <c r="AL14" s="17">
        <v>1.9262963794781901E-2</v>
      </c>
      <c r="AM14" s="17">
        <v>2.5165780318027402E-2</v>
      </c>
      <c r="AN14" s="17"/>
      <c r="AO14" s="17">
        <v>2.2026117134279499E-2</v>
      </c>
      <c r="AP14" s="17">
        <v>2.54911545155143E-2</v>
      </c>
    </row>
    <row r="15" spans="2:42" x14ac:dyDescent="0.35">
      <c r="B15" s="18" t="s">
        <v>149</v>
      </c>
      <c r="C15" s="17">
        <v>2.13304719640099E-2</v>
      </c>
      <c r="D15" s="17">
        <v>1.8676928677194601E-2</v>
      </c>
      <c r="E15" s="17">
        <v>2.4075783737295402E-2</v>
      </c>
      <c r="F15" s="17"/>
      <c r="G15" s="17">
        <v>4.7617965598483601E-2</v>
      </c>
      <c r="H15" s="17">
        <v>3.9600757100773501E-2</v>
      </c>
      <c r="I15" s="17">
        <v>2.5369767574246301E-2</v>
      </c>
      <c r="J15" s="17">
        <v>1.0327892935702399E-2</v>
      </c>
      <c r="K15" s="17">
        <v>2.4440684106964501E-3</v>
      </c>
      <c r="L15" s="17">
        <v>7.1293493623434097E-3</v>
      </c>
      <c r="M15" s="17"/>
      <c r="N15" s="17">
        <v>1.9482184454597901E-2</v>
      </c>
      <c r="O15" s="17">
        <v>2.4753172984614401E-2</v>
      </c>
      <c r="P15" s="17">
        <v>2.6638830065196E-2</v>
      </c>
      <c r="Q15" s="17">
        <v>1.53846281779168E-2</v>
      </c>
      <c r="R15" s="17"/>
      <c r="S15" s="17">
        <v>2.6731923905367799E-2</v>
      </c>
      <c r="T15" s="17">
        <v>2.5816330223390398E-2</v>
      </c>
      <c r="U15" s="17">
        <v>1.82011553169091E-2</v>
      </c>
      <c r="V15" s="17">
        <v>3.5191498684022798E-3</v>
      </c>
      <c r="W15" s="17">
        <v>1.77190255545733E-2</v>
      </c>
      <c r="X15" s="17">
        <v>3.2979734155765703E-2</v>
      </c>
      <c r="Y15" s="17">
        <v>1.5790497668833399E-2</v>
      </c>
      <c r="Z15" s="17">
        <v>0</v>
      </c>
      <c r="AA15" s="17">
        <v>3.1071598083937401E-2</v>
      </c>
      <c r="AB15" s="17">
        <v>2.55688847602633E-2</v>
      </c>
      <c r="AC15" s="17">
        <v>2.5327760493148201E-2</v>
      </c>
      <c r="AD15" s="17">
        <v>0</v>
      </c>
      <c r="AE15" s="17"/>
      <c r="AF15" s="17">
        <v>1.58708544421916E-2</v>
      </c>
      <c r="AG15" s="17">
        <v>2.88883917235171E-2</v>
      </c>
      <c r="AH15" s="17"/>
      <c r="AI15" s="17">
        <v>1.7001383303949E-2</v>
      </c>
      <c r="AJ15" s="17">
        <v>2.3282163565621801E-2</v>
      </c>
      <c r="AK15" s="17"/>
      <c r="AL15" s="17">
        <v>1.9689561387048301E-2</v>
      </c>
      <c r="AM15" s="17">
        <v>2.1455173819581001E-2</v>
      </c>
      <c r="AN15" s="17"/>
      <c r="AO15" s="17">
        <v>2.1573088114901402E-2</v>
      </c>
      <c r="AP15" s="17">
        <v>2.1264329902871498E-2</v>
      </c>
    </row>
    <row r="16" spans="2:42" x14ac:dyDescent="0.35">
      <c r="B16" s="18" t="s">
        <v>150</v>
      </c>
      <c r="C16" s="17">
        <v>7.3826662704244098E-3</v>
      </c>
      <c r="D16" s="17">
        <v>6.6072587799241404E-3</v>
      </c>
      <c r="E16" s="17">
        <v>8.1932244762295305E-3</v>
      </c>
      <c r="F16" s="17"/>
      <c r="G16" s="17">
        <v>1.21535224656027E-2</v>
      </c>
      <c r="H16" s="17">
        <v>1.06600417949748E-2</v>
      </c>
      <c r="I16" s="17">
        <v>7.8502876078388392E-3</v>
      </c>
      <c r="J16" s="17">
        <v>7.9260875876323907E-3</v>
      </c>
      <c r="K16" s="17">
        <v>4.3676807463573003E-3</v>
      </c>
      <c r="L16" s="17">
        <v>2.7119985352111299E-3</v>
      </c>
      <c r="M16" s="17"/>
      <c r="N16" s="17">
        <v>3.7231339816773601E-3</v>
      </c>
      <c r="O16" s="17">
        <v>4.97589674525658E-3</v>
      </c>
      <c r="P16" s="17">
        <v>9.3511338308420507E-3</v>
      </c>
      <c r="Q16" s="17">
        <v>1.08122691865386E-2</v>
      </c>
      <c r="R16" s="17"/>
      <c r="S16" s="17">
        <v>5.52079453550843E-3</v>
      </c>
      <c r="T16" s="17">
        <v>1.19796331440629E-2</v>
      </c>
      <c r="U16" s="17">
        <v>4.6997286198318102E-3</v>
      </c>
      <c r="V16" s="17">
        <v>2.1278793218632502E-2</v>
      </c>
      <c r="W16" s="17">
        <v>1.00135406425773E-2</v>
      </c>
      <c r="X16" s="17">
        <v>0</v>
      </c>
      <c r="Y16" s="17">
        <v>8.3858088488727393E-3</v>
      </c>
      <c r="Z16" s="17">
        <v>0</v>
      </c>
      <c r="AA16" s="17">
        <v>6.2102937917236896E-3</v>
      </c>
      <c r="AB16" s="17">
        <v>0</v>
      </c>
      <c r="AC16" s="17">
        <v>1.4117945037273099E-2</v>
      </c>
      <c r="AD16" s="17">
        <v>0</v>
      </c>
      <c r="AE16" s="17"/>
      <c r="AF16" s="17">
        <v>5.4069814041413401E-3</v>
      </c>
      <c r="AG16" s="17">
        <v>1.01146919389905E-2</v>
      </c>
      <c r="AH16" s="17"/>
      <c r="AI16" s="17">
        <v>5.4222907698849802E-3</v>
      </c>
      <c r="AJ16" s="17">
        <v>8.2664662340764892E-3</v>
      </c>
      <c r="AK16" s="17"/>
      <c r="AL16" s="17">
        <v>1.37271564972041E-2</v>
      </c>
      <c r="AM16" s="17">
        <v>6.9005134249007999E-3</v>
      </c>
      <c r="AN16" s="17"/>
      <c r="AO16" s="17">
        <v>6.2546738587748001E-3</v>
      </c>
      <c r="AP16" s="17">
        <v>7.6901797759385297E-3</v>
      </c>
    </row>
    <row r="17" spans="2:42" x14ac:dyDescent="0.35">
      <c r="B17" s="18" t="s">
        <v>151</v>
      </c>
      <c r="C17" s="17">
        <v>8.0777164191698794E-2</v>
      </c>
      <c r="D17" s="17">
        <v>6.4535262209259495E-2</v>
      </c>
      <c r="E17" s="17">
        <v>9.5995922071217404E-2</v>
      </c>
      <c r="F17" s="17"/>
      <c r="G17" s="17">
        <v>8.6567366957441494E-2</v>
      </c>
      <c r="H17" s="17">
        <v>9.4976274092700805E-2</v>
      </c>
      <c r="I17" s="17">
        <v>8.5710235596462694E-2</v>
      </c>
      <c r="J17" s="17">
        <v>7.5073615705836302E-2</v>
      </c>
      <c r="K17" s="17">
        <v>5.9226796584915802E-2</v>
      </c>
      <c r="L17" s="17">
        <v>8.0373428283750797E-2</v>
      </c>
      <c r="M17" s="17"/>
      <c r="N17" s="17">
        <v>7.1807799649163506E-2</v>
      </c>
      <c r="O17" s="17">
        <v>7.6543412297125898E-2</v>
      </c>
      <c r="P17" s="17">
        <v>7.5692254868369599E-2</v>
      </c>
      <c r="Q17" s="17">
        <v>9.9093447244770205E-2</v>
      </c>
      <c r="R17" s="17"/>
      <c r="S17" s="17">
        <v>6.48740714820467E-2</v>
      </c>
      <c r="T17" s="17">
        <v>8.3432302421955304E-2</v>
      </c>
      <c r="U17" s="17">
        <v>7.9012165064028195E-2</v>
      </c>
      <c r="V17" s="17">
        <v>8.10191295017611E-2</v>
      </c>
      <c r="W17" s="17">
        <v>9.4689381171845596E-2</v>
      </c>
      <c r="X17" s="17">
        <v>7.8332301398981702E-2</v>
      </c>
      <c r="Y17" s="17">
        <v>9.4687423562795206E-2</v>
      </c>
      <c r="Z17" s="17">
        <v>7.5029369300940493E-2</v>
      </c>
      <c r="AA17" s="17">
        <v>6.2652789836794204E-2</v>
      </c>
      <c r="AB17" s="17">
        <v>8.2839218671194301E-2</v>
      </c>
      <c r="AC17" s="17">
        <v>9.9715881836725806E-2</v>
      </c>
      <c r="AD17" s="17">
        <v>0.121677639974235</v>
      </c>
      <c r="AE17" s="17"/>
      <c r="AF17" s="17">
        <v>8.8276100938154606E-2</v>
      </c>
      <c r="AG17" s="17">
        <v>6.9578659269405499E-2</v>
      </c>
      <c r="AH17" s="17"/>
      <c r="AI17" s="17">
        <v>6.8730511944904496E-2</v>
      </c>
      <c r="AJ17" s="17">
        <v>8.6208180246998597E-2</v>
      </c>
      <c r="AK17" s="17"/>
      <c r="AL17" s="17">
        <v>6.6426830929427902E-2</v>
      </c>
      <c r="AM17" s="17">
        <v>8.1867725256386206E-2</v>
      </c>
      <c r="AN17" s="17"/>
      <c r="AO17" s="17">
        <v>8.8306535356798693E-2</v>
      </c>
      <c r="AP17" s="17">
        <v>7.87245055945449E-2</v>
      </c>
    </row>
    <row r="18" spans="2:42" x14ac:dyDescent="0.35">
      <c r="B18" s="18" t="s">
        <v>152</v>
      </c>
      <c r="C18" s="17">
        <v>0.36298724407586902</v>
      </c>
      <c r="D18" s="17">
        <v>0.32461681889556698</v>
      </c>
      <c r="E18" s="17">
        <v>0.40099528108867</v>
      </c>
      <c r="F18" s="17"/>
      <c r="G18" s="17">
        <v>0.28221130708756997</v>
      </c>
      <c r="H18" s="17">
        <v>0.23228553209005101</v>
      </c>
      <c r="I18" s="17">
        <v>0.298418379116757</v>
      </c>
      <c r="J18" s="17">
        <v>0.35082198286727301</v>
      </c>
      <c r="K18" s="17">
        <v>0.43364967894240303</v>
      </c>
      <c r="L18" s="17">
        <v>0.53893124141802096</v>
      </c>
      <c r="M18" s="17"/>
      <c r="N18" s="17">
        <v>0.27495026796079403</v>
      </c>
      <c r="O18" s="17">
        <v>0.40490716449491998</v>
      </c>
      <c r="P18" s="17">
        <v>0.339214989119071</v>
      </c>
      <c r="Q18" s="17">
        <v>0.43619933749343398</v>
      </c>
      <c r="R18" s="17"/>
      <c r="S18" s="17">
        <v>0.29941103277645797</v>
      </c>
      <c r="T18" s="17">
        <v>0.37564717572013101</v>
      </c>
      <c r="U18" s="17">
        <v>0.40972533579551701</v>
      </c>
      <c r="V18" s="17">
        <v>0.394661709511056</v>
      </c>
      <c r="W18" s="17">
        <v>0.36836048505775498</v>
      </c>
      <c r="X18" s="17">
        <v>0.37275833927868002</v>
      </c>
      <c r="Y18" s="17">
        <v>0.362892989736671</v>
      </c>
      <c r="Z18" s="17">
        <v>0.37737509709195699</v>
      </c>
      <c r="AA18" s="17">
        <v>0.39972856241062199</v>
      </c>
      <c r="AB18" s="17">
        <v>0.34741834138928601</v>
      </c>
      <c r="AC18" s="17">
        <v>0.30486829694599299</v>
      </c>
      <c r="AD18" s="17">
        <v>0.33252805158795901</v>
      </c>
      <c r="AE18" s="17"/>
      <c r="AF18" s="17">
        <v>0.34309802933153599</v>
      </c>
      <c r="AG18" s="17">
        <v>0.39059119559794703</v>
      </c>
      <c r="AH18" s="17"/>
      <c r="AI18" s="17">
        <v>0.29912189119621602</v>
      </c>
      <c r="AJ18" s="17">
        <v>0.39177978741163899</v>
      </c>
      <c r="AK18" s="17"/>
      <c r="AL18" s="17">
        <v>0.31684760064661399</v>
      </c>
      <c r="AM18" s="17">
        <v>0.36649365035528197</v>
      </c>
      <c r="AN18" s="17"/>
      <c r="AO18" s="17">
        <v>0.32759242892559198</v>
      </c>
      <c r="AP18" s="17">
        <v>0.37263658530500698</v>
      </c>
    </row>
    <row r="19" spans="2:42" x14ac:dyDescent="0.35">
      <c r="B19" s="18" t="s">
        <v>75</v>
      </c>
      <c r="C19" s="19">
        <v>1.55173142076267E-2</v>
      </c>
      <c r="D19" s="19">
        <v>1.9315222710434499E-2</v>
      </c>
      <c r="E19" s="19">
        <v>1.19219069567718E-2</v>
      </c>
      <c r="F19" s="19"/>
      <c r="G19" s="19">
        <v>3.6891444796944603E-2</v>
      </c>
      <c r="H19" s="19">
        <v>1.1728308191042701E-2</v>
      </c>
      <c r="I19" s="19">
        <v>8.3130810988191594E-3</v>
      </c>
      <c r="J19" s="19">
        <v>8.2133399887953807E-3</v>
      </c>
      <c r="K19" s="19">
        <v>8.9143089824318192E-3</v>
      </c>
      <c r="L19" s="19">
        <v>2.0545031405383399E-2</v>
      </c>
      <c r="M19" s="19"/>
      <c r="N19" s="19">
        <v>5.2849417577204303E-3</v>
      </c>
      <c r="O19" s="19">
        <v>1.1395747648435799E-2</v>
      </c>
      <c r="P19" s="19">
        <v>3.01678892826443E-2</v>
      </c>
      <c r="Q19" s="19">
        <v>1.54744410065387E-2</v>
      </c>
      <c r="R19" s="19"/>
      <c r="S19" s="19">
        <v>2.2314259788149899E-2</v>
      </c>
      <c r="T19" s="19">
        <v>1.0654545517326801E-2</v>
      </c>
      <c r="U19" s="19">
        <v>2.3462621663569001E-2</v>
      </c>
      <c r="V19" s="19">
        <v>1.7029404951128101E-2</v>
      </c>
      <c r="W19" s="19">
        <v>2.3119474745273899E-2</v>
      </c>
      <c r="X19" s="19">
        <v>2.4950267016419898E-2</v>
      </c>
      <c r="Y19" s="19">
        <v>7.4073931082151399E-3</v>
      </c>
      <c r="Z19" s="19">
        <v>1.6442153141234799E-2</v>
      </c>
      <c r="AA19" s="19">
        <v>8.7102558146002502E-3</v>
      </c>
      <c r="AB19" s="19">
        <v>1.38345966078052E-2</v>
      </c>
      <c r="AC19" s="19">
        <v>5.5434258337047097E-3</v>
      </c>
      <c r="AD19" s="19">
        <v>0</v>
      </c>
      <c r="AE19" s="19"/>
      <c r="AF19" s="19">
        <v>1.19481204201374E-2</v>
      </c>
      <c r="AG19" s="19">
        <v>1.8926718927305401E-2</v>
      </c>
      <c r="AH19" s="19"/>
      <c r="AI19" s="19">
        <v>8.5370228647136306E-3</v>
      </c>
      <c r="AJ19" s="19">
        <v>1.8664252757639201E-2</v>
      </c>
      <c r="AK19" s="19"/>
      <c r="AL19" s="19">
        <v>3.6154091309929699E-3</v>
      </c>
      <c r="AM19" s="19">
        <v>1.6421805694685598E-2</v>
      </c>
      <c r="AN19" s="19"/>
      <c r="AO19" s="19">
        <v>7.8472892795907103E-3</v>
      </c>
      <c r="AP19" s="19">
        <v>1.7608317860347798E-2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P24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143</v>
      </c>
      <c r="C9" s="17">
        <v>3.4988934502722599E-2</v>
      </c>
      <c r="D9" s="17">
        <v>4.2531589291675498E-2</v>
      </c>
      <c r="E9" s="17">
        <v>2.7878691745103001E-2</v>
      </c>
      <c r="F9" s="17"/>
      <c r="G9" s="17">
        <v>3.9469483173034003E-2</v>
      </c>
      <c r="H9" s="17">
        <v>7.0150790195193796E-2</v>
      </c>
      <c r="I9" s="17">
        <v>4.93439339659867E-2</v>
      </c>
      <c r="J9" s="17">
        <v>2.8528065985395201E-2</v>
      </c>
      <c r="K9" s="17">
        <v>1.4850775016351001E-2</v>
      </c>
      <c r="L9" s="17">
        <v>1.03202893376933E-2</v>
      </c>
      <c r="M9" s="17"/>
      <c r="N9" s="17">
        <v>4.9243497196034297E-2</v>
      </c>
      <c r="O9" s="17">
        <v>2.96290821904561E-2</v>
      </c>
      <c r="P9" s="17">
        <v>3.3594836221586502E-2</v>
      </c>
      <c r="Q9" s="17">
        <v>2.6854432343056001E-2</v>
      </c>
      <c r="R9" s="17"/>
      <c r="S9" s="17">
        <v>5.1251358445688698E-2</v>
      </c>
      <c r="T9" s="17">
        <v>2.8159364029296599E-2</v>
      </c>
      <c r="U9" s="17">
        <v>2.77679416806395E-2</v>
      </c>
      <c r="V9" s="17">
        <v>1.8694594333357101E-2</v>
      </c>
      <c r="W9" s="17">
        <v>2.8485422812946099E-2</v>
      </c>
      <c r="X9" s="17">
        <v>4.73008888083679E-2</v>
      </c>
      <c r="Y9" s="17">
        <v>4.1765239014202302E-2</v>
      </c>
      <c r="Z9" s="17">
        <v>2.7371111341438301E-2</v>
      </c>
      <c r="AA9" s="17">
        <v>4.1452338840067E-2</v>
      </c>
      <c r="AB9" s="17">
        <v>3.1085652101632701E-2</v>
      </c>
      <c r="AC9" s="17">
        <v>2.53780960171688E-2</v>
      </c>
      <c r="AD9" s="17">
        <v>3.1170108141345E-2</v>
      </c>
      <c r="AE9" s="17"/>
      <c r="AF9" s="17">
        <v>3.9267686669634101E-2</v>
      </c>
      <c r="AG9" s="17">
        <v>2.9523490153662301E-2</v>
      </c>
      <c r="AH9" s="17"/>
      <c r="AI9" s="17">
        <v>4.7306622526587301E-2</v>
      </c>
      <c r="AJ9" s="17">
        <v>2.94357268520587E-2</v>
      </c>
      <c r="AK9" s="17"/>
      <c r="AL9" s="17">
        <v>2.6166461200556799E-2</v>
      </c>
      <c r="AM9" s="17">
        <v>3.5659402965143701E-2</v>
      </c>
      <c r="AN9" s="17"/>
      <c r="AO9" s="17">
        <v>3.3137451521700299E-2</v>
      </c>
      <c r="AP9" s="17">
        <v>3.5493686144678398E-2</v>
      </c>
    </row>
    <row r="10" spans="2:42" x14ac:dyDescent="0.35">
      <c r="B10" s="18" t="s">
        <v>144</v>
      </c>
      <c r="C10" s="17">
        <v>5.5754268383958597E-2</v>
      </c>
      <c r="D10" s="17">
        <v>6.7527302658346E-2</v>
      </c>
      <c r="E10" s="17">
        <v>4.34376816195318E-2</v>
      </c>
      <c r="F10" s="17"/>
      <c r="G10" s="17">
        <v>7.9656242072617706E-2</v>
      </c>
      <c r="H10" s="17">
        <v>0.10795541406412899</v>
      </c>
      <c r="I10" s="17">
        <v>6.9824711427482394E-2</v>
      </c>
      <c r="J10" s="17">
        <v>5.3296728411731401E-2</v>
      </c>
      <c r="K10" s="17">
        <v>1.40260594607749E-2</v>
      </c>
      <c r="L10" s="17">
        <v>1.5627666276172E-2</v>
      </c>
      <c r="M10" s="17"/>
      <c r="N10" s="17">
        <v>6.9515182885860893E-2</v>
      </c>
      <c r="O10" s="17">
        <v>5.54306138395416E-2</v>
      </c>
      <c r="P10" s="17">
        <v>5.8106221992914799E-2</v>
      </c>
      <c r="Q10" s="17">
        <v>3.8513614870117001E-2</v>
      </c>
      <c r="R10" s="17"/>
      <c r="S10" s="17">
        <v>0.100346656488708</v>
      </c>
      <c r="T10" s="17">
        <v>3.9189921051844497E-2</v>
      </c>
      <c r="U10" s="17">
        <v>3.5613030195794503E-2</v>
      </c>
      <c r="V10" s="17">
        <v>5.0747873835907897E-2</v>
      </c>
      <c r="W10" s="17">
        <v>3.7425527828807197E-2</v>
      </c>
      <c r="X10" s="17">
        <v>6.09230860072454E-2</v>
      </c>
      <c r="Y10" s="17">
        <v>6.59402132797553E-2</v>
      </c>
      <c r="Z10" s="17">
        <v>5.0463595617848203E-2</v>
      </c>
      <c r="AA10" s="17">
        <v>4.6381265582285697E-2</v>
      </c>
      <c r="AB10" s="17">
        <v>6.2206934798157698E-2</v>
      </c>
      <c r="AC10" s="17">
        <v>5.2244516246743797E-2</v>
      </c>
      <c r="AD10" s="17">
        <v>1.6202580321477901E-2</v>
      </c>
      <c r="AE10" s="17"/>
      <c r="AF10" s="17">
        <v>6.3097420148990904E-2</v>
      </c>
      <c r="AG10" s="17">
        <v>4.6336516709953597E-2</v>
      </c>
      <c r="AH10" s="17"/>
      <c r="AI10" s="17">
        <v>6.6173831770087996E-2</v>
      </c>
      <c r="AJ10" s="17">
        <v>5.1056796017364701E-2</v>
      </c>
      <c r="AK10" s="17"/>
      <c r="AL10" s="17">
        <v>5.0100976967139499E-2</v>
      </c>
      <c r="AM10" s="17">
        <v>5.6183893215231602E-2</v>
      </c>
      <c r="AN10" s="17"/>
      <c r="AO10" s="17">
        <v>4.76016740355917E-2</v>
      </c>
      <c r="AP10" s="17">
        <v>5.7976830203709299E-2</v>
      </c>
    </row>
    <row r="11" spans="2:42" x14ac:dyDescent="0.35">
      <c r="B11" s="18" t="s">
        <v>145</v>
      </c>
      <c r="C11" s="17">
        <v>9.0462164631057204E-2</v>
      </c>
      <c r="D11" s="17">
        <v>0.110666010658694</v>
      </c>
      <c r="E11" s="17">
        <v>7.0779923924603402E-2</v>
      </c>
      <c r="F11" s="17"/>
      <c r="G11" s="17">
        <v>0.13985002419381801</v>
      </c>
      <c r="H11" s="17">
        <v>0.14486530924400001</v>
      </c>
      <c r="I11" s="17">
        <v>0.123897819669673</v>
      </c>
      <c r="J11" s="17">
        <v>7.2035837674737702E-2</v>
      </c>
      <c r="K11" s="17">
        <v>6.2329604553175502E-2</v>
      </c>
      <c r="L11" s="17">
        <v>1.9563718683958699E-2</v>
      </c>
      <c r="M11" s="17"/>
      <c r="N11" s="17">
        <v>0.129449551159112</v>
      </c>
      <c r="O11" s="17">
        <v>7.6969988596109498E-2</v>
      </c>
      <c r="P11" s="17">
        <v>8.2978672223290903E-2</v>
      </c>
      <c r="Q11" s="17">
        <v>7.0161296202971901E-2</v>
      </c>
      <c r="R11" s="17"/>
      <c r="S11" s="17">
        <v>0.14767877424967901</v>
      </c>
      <c r="T11" s="17">
        <v>7.3275209354639104E-2</v>
      </c>
      <c r="U11" s="17">
        <v>6.9961490416315802E-2</v>
      </c>
      <c r="V11" s="17">
        <v>6.9430937567517795E-2</v>
      </c>
      <c r="W11" s="17">
        <v>6.3890655177879493E-2</v>
      </c>
      <c r="X11" s="17">
        <v>0.104855845067037</v>
      </c>
      <c r="Y11" s="17">
        <v>9.3245156017839795E-2</v>
      </c>
      <c r="Z11" s="17">
        <v>5.7438686604325002E-2</v>
      </c>
      <c r="AA11" s="17">
        <v>7.0999547176032102E-2</v>
      </c>
      <c r="AB11" s="17">
        <v>0.12076830479414399</v>
      </c>
      <c r="AC11" s="17">
        <v>7.4231815182403502E-2</v>
      </c>
      <c r="AD11" s="17">
        <v>7.86023258140751E-2</v>
      </c>
      <c r="AE11" s="17"/>
      <c r="AF11" s="17">
        <v>8.4307757546782103E-2</v>
      </c>
      <c r="AG11" s="17">
        <v>9.8822371990732794E-2</v>
      </c>
      <c r="AH11" s="17"/>
      <c r="AI11" s="17">
        <v>0.105820854625111</v>
      </c>
      <c r="AJ11" s="17">
        <v>8.3537976048434395E-2</v>
      </c>
      <c r="AK11" s="17"/>
      <c r="AL11" s="17">
        <v>7.4819488151239497E-2</v>
      </c>
      <c r="AM11" s="17">
        <v>9.1650937992944395E-2</v>
      </c>
      <c r="AN11" s="17"/>
      <c r="AO11" s="17">
        <v>8.2602834483690699E-2</v>
      </c>
      <c r="AP11" s="17">
        <v>9.2604776708628697E-2</v>
      </c>
    </row>
    <row r="12" spans="2:42" x14ac:dyDescent="0.35">
      <c r="B12" s="18" t="s">
        <v>146</v>
      </c>
      <c r="C12" s="17">
        <v>7.0214209507631506E-2</v>
      </c>
      <c r="D12" s="17">
        <v>7.8021382222963204E-2</v>
      </c>
      <c r="E12" s="17">
        <v>6.3101105515946401E-2</v>
      </c>
      <c r="F12" s="17"/>
      <c r="G12" s="17">
        <v>0.10730131008150499</v>
      </c>
      <c r="H12" s="17">
        <v>0.1100842881478</v>
      </c>
      <c r="I12" s="17">
        <v>6.6441769313803495E-2</v>
      </c>
      <c r="J12" s="17">
        <v>7.1137774535601994E-2</v>
      </c>
      <c r="K12" s="17">
        <v>3.9752268930961801E-2</v>
      </c>
      <c r="L12" s="17">
        <v>3.5568775290417701E-2</v>
      </c>
      <c r="M12" s="17"/>
      <c r="N12" s="17">
        <v>8.3042103725276095E-2</v>
      </c>
      <c r="O12" s="17">
        <v>6.7989291648865496E-2</v>
      </c>
      <c r="P12" s="17">
        <v>6.1223627942705798E-2</v>
      </c>
      <c r="Q12" s="17">
        <v>6.7518933005783502E-2</v>
      </c>
      <c r="R12" s="17"/>
      <c r="S12" s="17">
        <v>9.0350010194776606E-2</v>
      </c>
      <c r="T12" s="17">
        <v>5.3934983403663601E-2</v>
      </c>
      <c r="U12" s="17">
        <v>3.6718097881678902E-2</v>
      </c>
      <c r="V12" s="17">
        <v>9.0279670025142797E-2</v>
      </c>
      <c r="W12" s="17">
        <v>8.0079087049593906E-2</v>
      </c>
      <c r="X12" s="17">
        <v>4.6015669102954897E-2</v>
      </c>
      <c r="Y12" s="17">
        <v>7.3534120533791603E-2</v>
      </c>
      <c r="Z12" s="17">
        <v>6.0470121244040997E-2</v>
      </c>
      <c r="AA12" s="17">
        <v>8.8278750244425802E-2</v>
      </c>
      <c r="AB12" s="17">
        <v>6.8196173978956096E-2</v>
      </c>
      <c r="AC12" s="17">
        <v>8.6239203257052199E-2</v>
      </c>
      <c r="AD12" s="17">
        <v>4.2793169607203002E-2</v>
      </c>
      <c r="AE12" s="17"/>
      <c r="AF12" s="17">
        <v>7.5147447181843796E-2</v>
      </c>
      <c r="AG12" s="17">
        <v>6.4177238061160394E-2</v>
      </c>
      <c r="AH12" s="17"/>
      <c r="AI12" s="17">
        <v>8.8266420327852702E-2</v>
      </c>
      <c r="AJ12" s="17">
        <v>6.2075695604371102E-2</v>
      </c>
      <c r="AK12" s="17"/>
      <c r="AL12" s="17">
        <v>9.0093485508234594E-2</v>
      </c>
      <c r="AM12" s="17">
        <v>6.8703473554381403E-2</v>
      </c>
      <c r="AN12" s="17"/>
      <c r="AO12" s="17">
        <v>9.5269138958681707E-2</v>
      </c>
      <c r="AP12" s="17">
        <v>6.3383729881767895E-2</v>
      </c>
    </row>
    <row r="13" spans="2:42" x14ac:dyDescent="0.35">
      <c r="B13" s="18" t="s">
        <v>147</v>
      </c>
      <c r="C13" s="17">
        <v>6.1151764205787003E-2</v>
      </c>
      <c r="D13" s="17">
        <v>6.8841449523369097E-2</v>
      </c>
      <c r="E13" s="17">
        <v>5.2886672598745001E-2</v>
      </c>
      <c r="F13" s="17"/>
      <c r="G13" s="17">
        <v>9.4149713190786299E-2</v>
      </c>
      <c r="H13" s="17">
        <v>9.6951373416110403E-2</v>
      </c>
      <c r="I13" s="17">
        <v>7.3192435750436102E-2</v>
      </c>
      <c r="J13" s="17">
        <v>5.8047882979713597E-2</v>
      </c>
      <c r="K13" s="17">
        <v>4.7993611898249099E-2</v>
      </c>
      <c r="L13" s="17">
        <v>1.13532235037575E-2</v>
      </c>
      <c r="M13" s="17"/>
      <c r="N13" s="17">
        <v>6.2945683093407007E-2</v>
      </c>
      <c r="O13" s="17">
        <v>6.4137042004182701E-2</v>
      </c>
      <c r="P13" s="17">
        <v>6.93137527066158E-2</v>
      </c>
      <c r="Q13" s="17">
        <v>4.8233025451730097E-2</v>
      </c>
      <c r="R13" s="17"/>
      <c r="S13" s="17">
        <v>8.3539726605958695E-2</v>
      </c>
      <c r="T13" s="17">
        <v>7.38245444573703E-2</v>
      </c>
      <c r="U13" s="17">
        <v>4.6660788715586897E-2</v>
      </c>
      <c r="V13" s="17">
        <v>5.2399137686329603E-2</v>
      </c>
      <c r="W13" s="17">
        <v>7.1249927610854302E-2</v>
      </c>
      <c r="X13" s="17">
        <v>6.8209289054436698E-2</v>
      </c>
      <c r="Y13" s="17">
        <v>5.0596378956869803E-2</v>
      </c>
      <c r="Z13" s="17">
        <v>6.7685141084497094E-2</v>
      </c>
      <c r="AA13" s="17">
        <v>4.97076385107608E-2</v>
      </c>
      <c r="AB13" s="17">
        <v>4.4431194354917901E-2</v>
      </c>
      <c r="AC13" s="17">
        <v>2.9990488413050201E-2</v>
      </c>
      <c r="AD13" s="17">
        <v>8.5524248980831996E-2</v>
      </c>
      <c r="AE13" s="17"/>
      <c r="AF13" s="17">
        <v>5.6279376117555097E-2</v>
      </c>
      <c r="AG13" s="17">
        <v>6.8269625073532E-2</v>
      </c>
      <c r="AH13" s="17"/>
      <c r="AI13" s="17">
        <v>7.3887673771296999E-2</v>
      </c>
      <c r="AJ13" s="17">
        <v>5.5410008910448602E-2</v>
      </c>
      <c r="AK13" s="17"/>
      <c r="AL13" s="17">
        <v>7.92586378027446E-2</v>
      </c>
      <c r="AM13" s="17">
        <v>5.9775722898093103E-2</v>
      </c>
      <c r="AN13" s="17"/>
      <c r="AO13" s="17">
        <v>6.7636076012797905E-2</v>
      </c>
      <c r="AP13" s="17">
        <v>5.93840098893334E-2</v>
      </c>
    </row>
    <row r="14" spans="2:42" x14ac:dyDescent="0.35">
      <c r="B14" s="18" t="s">
        <v>148</v>
      </c>
      <c r="C14" s="17">
        <v>3.9921682600655199E-2</v>
      </c>
      <c r="D14" s="17">
        <v>4.3363287832175502E-2</v>
      </c>
      <c r="E14" s="17">
        <v>3.6851070639702603E-2</v>
      </c>
      <c r="F14" s="17"/>
      <c r="G14" s="17">
        <v>5.2047114771013002E-2</v>
      </c>
      <c r="H14" s="17">
        <v>4.0595334319473202E-2</v>
      </c>
      <c r="I14" s="17">
        <v>4.7300448614499897E-2</v>
      </c>
      <c r="J14" s="17">
        <v>4.9723193349556299E-2</v>
      </c>
      <c r="K14" s="17">
        <v>4.2787218958664497E-2</v>
      </c>
      <c r="L14" s="17">
        <v>1.53613996411802E-2</v>
      </c>
      <c r="M14" s="17"/>
      <c r="N14" s="17">
        <v>4.0949195471673597E-2</v>
      </c>
      <c r="O14" s="17">
        <v>4.2802314845227403E-2</v>
      </c>
      <c r="P14" s="17">
        <v>4.2096852050102503E-2</v>
      </c>
      <c r="Q14" s="17">
        <v>3.4438091994421702E-2</v>
      </c>
      <c r="R14" s="17"/>
      <c r="S14" s="17">
        <v>3.4316551942828899E-2</v>
      </c>
      <c r="T14" s="17">
        <v>4.4031532033928601E-2</v>
      </c>
      <c r="U14" s="17">
        <v>3.89275847729827E-2</v>
      </c>
      <c r="V14" s="17">
        <v>4.6743720035118903E-2</v>
      </c>
      <c r="W14" s="17">
        <v>4.5092525832111902E-2</v>
      </c>
      <c r="X14" s="17">
        <v>2.9007376584272899E-2</v>
      </c>
      <c r="Y14" s="17">
        <v>2.1270134563176599E-2</v>
      </c>
      <c r="Z14" s="17">
        <v>1.4468727110083599E-2</v>
      </c>
      <c r="AA14" s="17">
        <v>5.5940828513257698E-2</v>
      </c>
      <c r="AB14" s="17">
        <v>4.0663144866973401E-2</v>
      </c>
      <c r="AC14" s="17">
        <v>6.3121914098235005E-2</v>
      </c>
      <c r="AD14" s="17">
        <v>3.5217516297719499E-2</v>
      </c>
      <c r="AE14" s="17"/>
      <c r="AF14" s="17">
        <v>3.2716361290792598E-2</v>
      </c>
      <c r="AG14" s="17">
        <v>5.0000445372232402E-2</v>
      </c>
      <c r="AH14" s="17"/>
      <c r="AI14" s="17">
        <v>3.6120864930791502E-2</v>
      </c>
      <c r="AJ14" s="17">
        <v>4.1635212747073297E-2</v>
      </c>
      <c r="AK14" s="17"/>
      <c r="AL14" s="17">
        <v>4.1580361304793402E-2</v>
      </c>
      <c r="AM14" s="17">
        <v>3.9795630446987501E-2</v>
      </c>
      <c r="AN14" s="17"/>
      <c r="AO14" s="17">
        <v>3.9806313127854799E-2</v>
      </c>
      <c r="AP14" s="17">
        <v>3.9953134648243301E-2</v>
      </c>
    </row>
    <row r="15" spans="2:42" x14ac:dyDescent="0.35">
      <c r="B15" s="18" t="s">
        <v>149</v>
      </c>
      <c r="C15" s="17">
        <v>4.0122422966440703E-2</v>
      </c>
      <c r="D15" s="17">
        <v>3.6549643211072597E-2</v>
      </c>
      <c r="E15" s="17">
        <v>4.39014326330232E-2</v>
      </c>
      <c r="F15" s="17"/>
      <c r="G15" s="17">
        <v>5.1600923422261601E-2</v>
      </c>
      <c r="H15" s="17">
        <v>5.74080436300951E-2</v>
      </c>
      <c r="I15" s="17">
        <v>5.55377134527935E-2</v>
      </c>
      <c r="J15" s="17">
        <v>3.02404614760074E-2</v>
      </c>
      <c r="K15" s="17">
        <v>3.30089010858855E-2</v>
      </c>
      <c r="L15" s="17">
        <v>1.8560568498901801E-2</v>
      </c>
      <c r="M15" s="17"/>
      <c r="N15" s="17">
        <v>6.6111551919773803E-2</v>
      </c>
      <c r="O15" s="17">
        <v>4.0250418720546299E-2</v>
      </c>
      <c r="P15" s="17">
        <v>2.8958522142153099E-2</v>
      </c>
      <c r="Q15" s="17">
        <v>2.0891709805523601E-2</v>
      </c>
      <c r="R15" s="17"/>
      <c r="S15" s="17">
        <v>6.4390680849149798E-2</v>
      </c>
      <c r="T15" s="17">
        <v>2.4442566881575499E-2</v>
      </c>
      <c r="U15" s="17">
        <v>4.1939336774534999E-2</v>
      </c>
      <c r="V15" s="17">
        <v>4.2702822319633897E-2</v>
      </c>
      <c r="W15" s="17">
        <v>4.5767105364191603E-2</v>
      </c>
      <c r="X15" s="17">
        <v>2.3017804486485799E-2</v>
      </c>
      <c r="Y15" s="17">
        <v>3.0542547546760002E-2</v>
      </c>
      <c r="Z15" s="17">
        <v>3.2208485218413102E-2</v>
      </c>
      <c r="AA15" s="17">
        <v>5.4841707030451901E-2</v>
      </c>
      <c r="AB15" s="17">
        <v>4.0174114845769E-2</v>
      </c>
      <c r="AC15" s="17">
        <v>2.4485394289636399E-2</v>
      </c>
      <c r="AD15" s="17">
        <v>2.8329105678881399E-2</v>
      </c>
      <c r="AE15" s="17"/>
      <c r="AF15" s="17">
        <v>3.8658266439160802E-2</v>
      </c>
      <c r="AG15" s="17">
        <v>4.2453871822321597E-2</v>
      </c>
      <c r="AH15" s="17"/>
      <c r="AI15" s="17">
        <v>3.9001029700991403E-2</v>
      </c>
      <c r="AJ15" s="17">
        <v>4.0627982909916302E-2</v>
      </c>
      <c r="AK15" s="17"/>
      <c r="AL15" s="17">
        <v>3.5478361657827098E-2</v>
      </c>
      <c r="AM15" s="17">
        <v>4.0475350828994998E-2</v>
      </c>
      <c r="AN15" s="17"/>
      <c r="AO15" s="17">
        <v>4.3703589680447699E-2</v>
      </c>
      <c r="AP15" s="17">
        <v>3.9146124616663398E-2</v>
      </c>
    </row>
    <row r="16" spans="2:42" x14ac:dyDescent="0.35">
      <c r="B16" s="18" t="s">
        <v>150</v>
      </c>
      <c r="C16" s="17">
        <v>1.23560578649044E-2</v>
      </c>
      <c r="D16" s="17">
        <v>1.27701185869038E-2</v>
      </c>
      <c r="E16" s="17">
        <v>1.2041392320378101E-2</v>
      </c>
      <c r="F16" s="17"/>
      <c r="G16" s="17">
        <v>3.40232101165737E-2</v>
      </c>
      <c r="H16" s="17">
        <v>1.7587847037411598E-2</v>
      </c>
      <c r="I16" s="17">
        <v>1.94741394811115E-3</v>
      </c>
      <c r="J16" s="17">
        <v>9.6850652131302006E-3</v>
      </c>
      <c r="K16" s="17">
        <v>1.1949451027190699E-2</v>
      </c>
      <c r="L16" s="17">
        <v>4.5009267554947602E-3</v>
      </c>
      <c r="M16" s="17"/>
      <c r="N16" s="17">
        <v>1.33753135841202E-2</v>
      </c>
      <c r="O16" s="17">
        <v>1.3876959394398701E-2</v>
      </c>
      <c r="P16" s="17">
        <v>1.3912024334825E-2</v>
      </c>
      <c r="Q16" s="17">
        <v>8.4710489108516702E-3</v>
      </c>
      <c r="R16" s="17"/>
      <c r="S16" s="17">
        <v>9.5439025907385708E-3</v>
      </c>
      <c r="T16" s="17">
        <v>1.24306675770835E-2</v>
      </c>
      <c r="U16" s="17">
        <v>1.4869102463172201E-2</v>
      </c>
      <c r="V16" s="17">
        <v>1.27132156136267E-2</v>
      </c>
      <c r="W16" s="17">
        <v>1.4009252783932899E-2</v>
      </c>
      <c r="X16" s="17">
        <v>2.4571863975463001E-2</v>
      </c>
      <c r="Y16" s="17">
        <v>1.12102961895691E-2</v>
      </c>
      <c r="Z16" s="17">
        <v>7.6755661006042896E-3</v>
      </c>
      <c r="AA16" s="17">
        <v>6.0631212176025899E-3</v>
      </c>
      <c r="AB16" s="17">
        <v>1.3955286259286E-2</v>
      </c>
      <c r="AC16" s="17">
        <v>1.4972065650008999E-2</v>
      </c>
      <c r="AD16" s="17">
        <v>0</v>
      </c>
      <c r="AE16" s="17"/>
      <c r="AF16" s="17">
        <v>9.7226812971232899E-3</v>
      </c>
      <c r="AG16" s="17">
        <v>1.6019828496585301E-2</v>
      </c>
      <c r="AH16" s="17"/>
      <c r="AI16" s="17">
        <v>1.1370167013004201E-2</v>
      </c>
      <c r="AJ16" s="17">
        <v>1.28005289873166E-2</v>
      </c>
      <c r="AK16" s="17"/>
      <c r="AL16" s="17">
        <v>3.0289701750670299E-2</v>
      </c>
      <c r="AM16" s="17">
        <v>1.0993181239508701E-2</v>
      </c>
      <c r="AN16" s="17"/>
      <c r="AO16" s="17">
        <v>8.8513842866395995E-3</v>
      </c>
      <c r="AP16" s="17">
        <v>1.33115026414865E-2</v>
      </c>
    </row>
    <row r="17" spans="2:42" x14ac:dyDescent="0.35">
      <c r="B17" s="18" t="s">
        <v>151</v>
      </c>
      <c r="C17" s="17">
        <v>8.8966403039272696E-2</v>
      </c>
      <c r="D17" s="17">
        <v>8.4179367019347598E-2</v>
      </c>
      <c r="E17" s="17">
        <v>9.2911133728148604E-2</v>
      </c>
      <c r="F17" s="17"/>
      <c r="G17" s="17">
        <v>0.109601586277721</v>
      </c>
      <c r="H17" s="17">
        <v>8.8469638360545305E-2</v>
      </c>
      <c r="I17" s="17">
        <v>0.115995753143912</v>
      </c>
      <c r="J17" s="17">
        <v>8.50231822418272E-2</v>
      </c>
      <c r="K17" s="17">
        <v>8.1152114758910598E-2</v>
      </c>
      <c r="L17" s="17">
        <v>6.2000118437457299E-2</v>
      </c>
      <c r="M17" s="17"/>
      <c r="N17" s="17">
        <v>9.7281888299372302E-2</v>
      </c>
      <c r="O17" s="17">
        <v>8.64330268102695E-2</v>
      </c>
      <c r="P17" s="17">
        <v>8.5333626360949294E-2</v>
      </c>
      <c r="Q17" s="17">
        <v>8.5748487702816498E-2</v>
      </c>
      <c r="R17" s="17"/>
      <c r="S17" s="17">
        <v>8.2418283684157795E-2</v>
      </c>
      <c r="T17" s="17">
        <v>0.10690761986120099</v>
      </c>
      <c r="U17" s="17">
        <v>9.4703978975763395E-2</v>
      </c>
      <c r="V17" s="17">
        <v>7.2492533323523303E-2</v>
      </c>
      <c r="W17" s="17">
        <v>9.7202155741435606E-2</v>
      </c>
      <c r="X17" s="17">
        <v>9.5926532935308007E-2</v>
      </c>
      <c r="Y17" s="17">
        <v>7.2323249509181398E-2</v>
      </c>
      <c r="Z17" s="17">
        <v>9.3064048819634607E-2</v>
      </c>
      <c r="AA17" s="17">
        <v>9.9956317237580902E-2</v>
      </c>
      <c r="AB17" s="17">
        <v>5.67037105778345E-2</v>
      </c>
      <c r="AC17" s="17">
        <v>9.3572030772608894E-2</v>
      </c>
      <c r="AD17" s="17">
        <v>0.123783878418167</v>
      </c>
      <c r="AE17" s="17"/>
      <c r="AF17" s="17">
        <v>8.36373058345901E-2</v>
      </c>
      <c r="AG17" s="17">
        <v>9.5154935757961898E-2</v>
      </c>
      <c r="AH17" s="17"/>
      <c r="AI17" s="17">
        <v>7.7630462974804804E-2</v>
      </c>
      <c r="AJ17" s="17">
        <v>9.4077007315944206E-2</v>
      </c>
      <c r="AK17" s="17"/>
      <c r="AL17" s="17">
        <v>7.1569771985985603E-2</v>
      </c>
      <c r="AM17" s="17">
        <v>9.0288469094235102E-2</v>
      </c>
      <c r="AN17" s="17"/>
      <c r="AO17" s="17">
        <v>7.52002406792939E-2</v>
      </c>
      <c r="AP17" s="17">
        <v>9.2719336836586702E-2</v>
      </c>
    </row>
    <row r="18" spans="2:42" x14ac:dyDescent="0.35">
      <c r="B18" s="18" t="s">
        <v>152</v>
      </c>
      <c r="C18" s="17">
        <v>0.49474040252684698</v>
      </c>
      <c r="D18" s="17">
        <v>0.44409025173389499</v>
      </c>
      <c r="E18" s="17">
        <v>0.54494176109796999</v>
      </c>
      <c r="F18" s="17"/>
      <c r="G18" s="17">
        <v>0.26675126890039103</v>
      </c>
      <c r="H18" s="17">
        <v>0.25475358392726599</v>
      </c>
      <c r="I18" s="17">
        <v>0.38614910847971701</v>
      </c>
      <c r="J18" s="17">
        <v>0.53418815880409098</v>
      </c>
      <c r="K18" s="17">
        <v>0.63925731620160897</v>
      </c>
      <c r="L18" s="17">
        <v>0.80287981905758399</v>
      </c>
      <c r="M18" s="17"/>
      <c r="N18" s="17">
        <v>0.38461211103208298</v>
      </c>
      <c r="O18" s="17">
        <v>0.51482944030765798</v>
      </c>
      <c r="P18" s="17">
        <v>0.50948466586941799</v>
      </c>
      <c r="Q18" s="17">
        <v>0.579988382524528</v>
      </c>
      <c r="R18" s="17"/>
      <c r="S18" s="17">
        <v>0.32698701954981801</v>
      </c>
      <c r="T18" s="17">
        <v>0.53797684851261696</v>
      </c>
      <c r="U18" s="17">
        <v>0.570904607364079</v>
      </c>
      <c r="V18" s="17">
        <v>0.53264086344188299</v>
      </c>
      <c r="W18" s="17">
        <v>0.49359908064118202</v>
      </c>
      <c r="X18" s="17">
        <v>0.48887207591509502</v>
      </c>
      <c r="Y18" s="17">
        <v>0.51625454205284604</v>
      </c>
      <c r="Z18" s="17">
        <v>0.58178240038479101</v>
      </c>
      <c r="AA18" s="17">
        <v>0.486378485647535</v>
      </c>
      <c r="AB18" s="17">
        <v>0.50691346029109197</v>
      </c>
      <c r="AC18" s="17">
        <v>0.528323158207331</v>
      </c>
      <c r="AD18" s="17">
        <v>0.55837706674029897</v>
      </c>
      <c r="AE18" s="17"/>
      <c r="AF18" s="17">
        <v>0.51079715053282304</v>
      </c>
      <c r="AG18" s="17">
        <v>0.472679753016094</v>
      </c>
      <c r="AH18" s="17"/>
      <c r="AI18" s="17">
        <v>0.447377389355398</v>
      </c>
      <c r="AJ18" s="17">
        <v>0.51609316341773803</v>
      </c>
      <c r="AK18" s="17"/>
      <c r="AL18" s="17">
        <v>0.496771792038044</v>
      </c>
      <c r="AM18" s="17">
        <v>0.49458602602090501</v>
      </c>
      <c r="AN18" s="17"/>
      <c r="AO18" s="17">
        <v>0.49868757896382998</v>
      </c>
      <c r="AP18" s="17">
        <v>0.49366432253687198</v>
      </c>
    </row>
    <row r="19" spans="2:42" x14ac:dyDescent="0.35">
      <c r="B19" s="18" t="s">
        <v>75</v>
      </c>
      <c r="C19" s="19">
        <v>1.13216897707235E-2</v>
      </c>
      <c r="D19" s="19">
        <v>1.1459597261557699E-2</v>
      </c>
      <c r="E19" s="19">
        <v>1.12691341768481E-2</v>
      </c>
      <c r="F19" s="19"/>
      <c r="G19" s="19">
        <v>2.5549123800278399E-2</v>
      </c>
      <c r="H19" s="19">
        <v>1.11783776579751E-2</v>
      </c>
      <c r="I19" s="19">
        <v>1.03688922335848E-2</v>
      </c>
      <c r="J19" s="19">
        <v>8.0936493282083195E-3</v>
      </c>
      <c r="K19" s="19">
        <v>1.28926781082271E-2</v>
      </c>
      <c r="L19" s="19">
        <v>4.2634945173824403E-3</v>
      </c>
      <c r="M19" s="19"/>
      <c r="N19" s="19">
        <v>3.4739216332867E-3</v>
      </c>
      <c r="O19" s="19">
        <v>7.6518216427448197E-3</v>
      </c>
      <c r="P19" s="19">
        <v>1.49971981554381E-2</v>
      </c>
      <c r="Q19" s="19">
        <v>1.91809771882002E-2</v>
      </c>
      <c r="R19" s="19"/>
      <c r="S19" s="19">
        <v>9.1770353984964304E-3</v>
      </c>
      <c r="T19" s="19">
        <v>5.8267428367804299E-3</v>
      </c>
      <c r="U19" s="19">
        <v>2.1934040759452E-2</v>
      </c>
      <c r="V19" s="19">
        <v>1.11546318179589E-2</v>
      </c>
      <c r="W19" s="19">
        <v>2.3199259157065302E-2</v>
      </c>
      <c r="X19" s="19">
        <v>1.1299568063332901E-2</v>
      </c>
      <c r="Y19" s="19">
        <v>2.3318122336008301E-2</v>
      </c>
      <c r="Z19" s="19">
        <v>7.3721164743234596E-3</v>
      </c>
      <c r="AA19" s="19">
        <v>0</v>
      </c>
      <c r="AB19" s="19">
        <v>1.49020231312369E-2</v>
      </c>
      <c r="AC19" s="19">
        <v>7.4413178657616397E-3</v>
      </c>
      <c r="AD19" s="19">
        <v>0</v>
      </c>
      <c r="AE19" s="19"/>
      <c r="AF19" s="19">
        <v>6.3685469407046003E-3</v>
      </c>
      <c r="AG19" s="19">
        <v>1.6561923545763999E-2</v>
      </c>
      <c r="AH19" s="19"/>
      <c r="AI19" s="19">
        <v>7.0446830040742196E-3</v>
      </c>
      <c r="AJ19" s="19">
        <v>1.3249901189333901E-2</v>
      </c>
      <c r="AK19" s="19"/>
      <c r="AL19" s="19">
        <v>3.87096163276488E-3</v>
      </c>
      <c r="AM19" s="19">
        <v>1.18879117435742E-2</v>
      </c>
      <c r="AN19" s="19"/>
      <c r="AO19" s="19">
        <v>7.5037182494712704E-3</v>
      </c>
      <c r="AP19" s="19">
        <v>1.2362545892030501E-2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P20"/>
  <sheetViews>
    <sheetView showGridLines="0" topLeftCell="A5" workbookViewId="0">
      <pane xSplit="2" topLeftCell="C1" activePane="topRight" state="frozen"/>
      <selection pane="topRight" activeCell="AI11" sqref="AI11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375</v>
      </c>
      <c r="C9" s="17">
        <v>0.265239349962759</v>
      </c>
      <c r="D9" s="17">
        <v>0.22129800532862301</v>
      </c>
      <c r="E9" s="17">
        <v>0.306634180955557</v>
      </c>
      <c r="F9" s="17"/>
      <c r="G9" s="17">
        <v>0.56160828492412995</v>
      </c>
      <c r="H9" s="17">
        <v>0.44395276517434001</v>
      </c>
      <c r="I9" s="17">
        <v>0.33338787419198301</v>
      </c>
      <c r="J9" s="17">
        <v>0.201217319445049</v>
      </c>
      <c r="K9" s="17">
        <v>8.54309465033537E-2</v>
      </c>
      <c r="L9" s="17">
        <v>3.8017300676300998E-2</v>
      </c>
      <c r="M9" s="17"/>
      <c r="N9" s="17">
        <v>0.28390113356151397</v>
      </c>
      <c r="O9" s="17">
        <v>0.25937020117057802</v>
      </c>
      <c r="P9" s="17">
        <v>0.24818508992551799</v>
      </c>
      <c r="Q9" s="17">
        <v>0.26550303880741</v>
      </c>
      <c r="R9" s="17"/>
      <c r="S9" s="17">
        <v>0.34462706623815798</v>
      </c>
      <c r="T9" s="17">
        <v>0.20094706562242601</v>
      </c>
      <c r="U9" s="17">
        <v>0.17496554384870999</v>
      </c>
      <c r="V9" s="17">
        <v>0.26347186463320099</v>
      </c>
      <c r="W9" s="17">
        <v>0.26927793743203299</v>
      </c>
      <c r="X9" s="17">
        <v>0.289847645726027</v>
      </c>
      <c r="Y9" s="17">
        <v>0.24466910914642701</v>
      </c>
      <c r="Z9" s="17">
        <v>0.25573486594040301</v>
      </c>
      <c r="AA9" s="17">
        <v>0.31685050102614598</v>
      </c>
      <c r="AB9" s="17">
        <v>0.27517855286088899</v>
      </c>
      <c r="AC9" s="17">
        <v>0.23337982699663101</v>
      </c>
      <c r="AD9" s="17">
        <v>0.23777828137433599</v>
      </c>
      <c r="AE9" s="17"/>
      <c r="AF9" s="17">
        <v>0.21442757372062901</v>
      </c>
      <c r="AG9" s="17">
        <v>0.33340756860350801</v>
      </c>
      <c r="AH9" s="17"/>
      <c r="AI9" s="17">
        <v>0.250287007232944</v>
      </c>
      <c r="AJ9" s="17">
        <v>0.27198034420467299</v>
      </c>
      <c r="AK9" s="17"/>
      <c r="AL9" s="17">
        <v>0.21498821228154499</v>
      </c>
      <c r="AM9" s="17">
        <v>0.26905821139334801</v>
      </c>
      <c r="AN9" s="17"/>
      <c r="AO9" s="17">
        <v>0.25727396611032199</v>
      </c>
      <c r="AP9" s="17">
        <v>0.26741087442155098</v>
      </c>
    </row>
    <row r="10" spans="2:42" ht="43.5" x14ac:dyDescent="0.35">
      <c r="B10" s="18" t="s">
        <v>376</v>
      </c>
      <c r="C10" s="17">
        <v>5.4446284296901203E-2</v>
      </c>
      <c r="D10" s="17">
        <v>5.5389998777541603E-2</v>
      </c>
      <c r="E10" s="17">
        <v>5.33454449873536E-2</v>
      </c>
      <c r="F10" s="17"/>
      <c r="G10" s="17">
        <v>4.8561730957632797E-2</v>
      </c>
      <c r="H10" s="17">
        <v>6.1426033816217501E-2</v>
      </c>
      <c r="I10" s="17">
        <v>4.4842092770957097E-2</v>
      </c>
      <c r="J10" s="17">
        <v>5.5132196990104299E-2</v>
      </c>
      <c r="K10" s="17">
        <v>5.3384304784882E-2</v>
      </c>
      <c r="L10" s="17">
        <v>6.0655038857699801E-2</v>
      </c>
      <c r="M10" s="17"/>
      <c r="N10" s="17">
        <v>5.1887728153661501E-2</v>
      </c>
      <c r="O10" s="17">
        <v>5.2952737906711803E-2</v>
      </c>
      <c r="P10" s="17">
        <v>7.2396365165196097E-2</v>
      </c>
      <c r="Q10" s="17">
        <v>4.24391141925482E-2</v>
      </c>
      <c r="R10" s="17"/>
      <c r="S10" s="17">
        <v>7.4675368943843204E-2</v>
      </c>
      <c r="T10" s="17">
        <v>2.89922771338368E-2</v>
      </c>
      <c r="U10" s="17">
        <v>3.5764948087255902E-2</v>
      </c>
      <c r="V10" s="17">
        <v>6.4461531941736303E-2</v>
      </c>
      <c r="W10" s="17">
        <v>7.0215917735957104E-2</v>
      </c>
      <c r="X10" s="17">
        <v>5.7276235841922402E-2</v>
      </c>
      <c r="Y10" s="17">
        <v>7.0967714215037503E-2</v>
      </c>
      <c r="Z10" s="17">
        <v>5.2939394177412197E-2</v>
      </c>
      <c r="AA10" s="17">
        <v>4.5395132994151301E-2</v>
      </c>
      <c r="AB10" s="17">
        <v>6.1529933483847499E-2</v>
      </c>
      <c r="AC10" s="17">
        <v>4.6734903120937699E-2</v>
      </c>
      <c r="AD10" s="17">
        <v>2.7353394282656599E-2</v>
      </c>
      <c r="AE10" s="17"/>
      <c r="AF10" s="17">
        <v>5.6954759423315703E-2</v>
      </c>
      <c r="AG10" s="17">
        <v>5.1542518688868402E-2</v>
      </c>
      <c r="AH10" s="17"/>
      <c r="AI10" s="17">
        <v>5.64919732771023E-2</v>
      </c>
      <c r="AJ10" s="17">
        <v>5.3524022288501498E-2</v>
      </c>
      <c r="AK10" s="17"/>
      <c r="AL10" s="17">
        <v>8.0862483437264002E-2</v>
      </c>
      <c r="AM10" s="17">
        <v>5.2438771458488603E-2</v>
      </c>
      <c r="AN10" s="17"/>
      <c r="AO10" s="17">
        <v>5.7305696535458701E-2</v>
      </c>
      <c r="AP10" s="17">
        <v>5.3666750789310699E-2</v>
      </c>
    </row>
    <row r="11" spans="2:42" ht="29" x14ac:dyDescent="0.35">
      <c r="B11" s="18" t="s">
        <v>377</v>
      </c>
      <c r="C11" s="17">
        <v>0.33298003405681098</v>
      </c>
      <c r="D11" s="17">
        <v>0.34648680532716403</v>
      </c>
      <c r="E11" s="17">
        <v>0.322207485073084</v>
      </c>
      <c r="F11" s="17"/>
      <c r="G11" s="17">
        <v>0.10508127905843</v>
      </c>
      <c r="H11" s="17">
        <v>0.18597761985528299</v>
      </c>
      <c r="I11" s="17">
        <v>0.21745443622328001</v>
      </c>
      <c r="J11" s="17">
        <v>0.34267965356600999</v>
      </c>
      <c r="K11" s="17">
        <v>0.48243686671386898</v>
      </c>
      <c r="L11" s="17">
        <v>0.59155320179238002</v>
      </c>
      <c r="M11" s="17"/>
      <c r="N11" s="17">
        <v>0.28816003948311603</v>
      </c>
      <c r="O11" s="17">
        <v>0.36092034751129998</v>
      </c>
      <c r="P11" s="17">
        <v>0.32454859970197802</v>
      </c>
      <c r="Q11" s="17">
        <v>0.36149106429009598</v>
      </c>
      <c r="R11" s="17"/>
      <c r="S11" s="17">
        <v>0.23233555504435</v>
      </c>
      <c r="T11" s="17">
        <v>0.39794069977333102</v>
      </c>
      <c r="U11" s="17">
        <v>0.37138491993992201</v>
      </c>
      <c r="V11" s="17">
        <v>0.32892906279789402</v>
      </c>
      <c r="W11" s="17">
        <v>0.26951396814976603</v>
      </c>
      <c r="X11" s="17">
        <v>0.34705523206639399</v>
      </c>
      <c r="Y11" s="17">
        <v>0.29586221814125802</v>
      </c>
      <c r="Z11" s="17">
        <v>0.38883235758898599</v>
      </c>
      <c r="AA11" s="17">
        <v>0.34089602291271398</v>
      </c>
      <c r="AB11" s="17">
        <v>0.351201183179284</v>
      </c>
      <c r="AC11" s="17">
        <v>0.367859867606183</v>
      </c>
      <c r="AD11" s="17">
        <v>0.42014927906600602</v>
      </c>
      <c r="AE11" s="17"/>
      <c r="AF11" s="17">
        <v>0.38746336546807197</v>
      </c>
      <c r="AG11" s="17">
        <v>0.260242748338745</v>
      </c>
      <c r="AH11" s="17"/>
      <c r="AI11" s="17">
        <v>0.37187064460496499</v>
      </c>
      <c r="AJ11" s="17">
        <v>0.31544690319519397</v>
      </c>
      <c r="AK11" s="17"/>
      <c r="AL11" s="17">
        <v>0.36287754676525502</v>
      </c>
      <c r="AM11" s="17">
        <v>0.330707956977142</v>
      </c>
      <c r="AN11" s="17"/>
      <c r="AO11" s="17">
        <v>0.36094195120411898</v>
      </c>
      <c r="AP11" s="17">
        <v>0.32535705089304301</v>
      </c>
    </row>
    <row r="12" spans="2:42" ht="29" x14ac:dyDescent="0.35">
      <c r="B12" s="18" t="s">
        <v>378</v>
      </c>
      <c r="C12" s="17">
        <v>0.12681132910729501</v>
      </c>
      <c r="D12" s="17">
        <v>0.128088450240398</v>
      </c>
      <c r="E12" s="17">
        <v>0.12524409117641899</v>
      </c>
      <c r="F12" s="17"/>
      <c r="G12" s="17">
        <v>6.0876369111454602E-2</v>
      </c>
      <c r="H12" s="17">
        <v>7.7891694116949003E-2</v>
      </c>
      <c r="I12" s="17">
        <v>0.17930383581017101</v>
      </c>
      <c r="J12" s="17">
        <v>0.13781568546518999</v>
      </c>
      <c r="K12" s="17">
        <v>0.152844380578569</v>
      </c>
      <c r="L12" s="17">
        <v>0.14176044639556201</v>
      </c>
      <c r="M12" s="17"/>
      <c r="N12" s="17">
        <v>0.113629545615047</v>
      </c>
      <c r="O12" s="17">
        <v>0.112226444217605</v>
      </c>
      <c r="P12" s="17">
        <v>0.152524393058901</v>
      </c>
      <c r="Q12" s="17">
        <v>0.13403376177353299</v>
      </c>
      <c r="R12" s="17"/>
      <c r="S12" s="17">
        <v>0.13078739697560701</v>
      </c>
      <c r="T12" s="17">
        <v>0.14057074766178901</v>
      </c>
      <c r="U12" s="17">
        <v>0.155691190974868</v>
      </c>
      <c r="V12" s="17">
        <v>0.118910246791694</v>
      </c>
      <c r="W12" s="17">
        <v>0.120958420220527</v>
      </c>
      <c r="X12" s="17">
        <v>0.116289501243261</v>
      </c>
      <c r="Y12" s="17">
        <v>0.122210932571367</v>
      </c>
      <c r="Z12" s="17">
        <v>0.118869099132661</v>
      </c>
      <c r="AA12" s="17">
        <v>0.118081475904652</v>
      </c>
      <c r="AB12" s="17">
        <v>0.117342968361969</v>
      </c>
      <c r="AC12" s="17">
        <v>0.110016806845025</v>
      </c>
      <c r="AD12" s="17">
        <v>0.151811851629293</v>
      </c>
      <c r="AE12" s="17"/>
      <c r="AF12" s="17">
        <v>0.14047155703373099</v>
      </c>
      <c r="AG12" s="17">
        <v>0.108614620229147</v>
      </c>
      <c r="AH12" s="17"/>
      <c r="AI12" s="17">
        <v>0.115483031409569</v>
      </c>
      <c r="AJ12" s="17">
        <v>0.131918487960655</v>
      </c>
      <c r="AK12" s="17"/>
      <c r="AL12" s="17">
        <v>7.8360043391870401E-2</v>
      </c>
      <c r="AM12" s="17">
        <v>0.130493409848528</v>
      </c>
      <c r="AN12" s="17"/>
      <c r="AO12" s="17">
        <v>0.109365594758118</v>
      </c>
      <c r="AP12" s="17">
        <v>0.1315673885192</v>
      </c>
    </row>
    <row r="13" spans="2:42" ht="43.5" x14ac:dyDescent="0.35">
      <c r="B13" s="18" t="s">
        <v>379</v>
      </c>
      <c r="C13" s="17">
        <v>0.15295132656238999</v>
      </c>
      <c r="D13" s="17">
        <v>0.171781162051592</v>
      </c>
      <c r="E13" s="17">
        <v>0.134928103459835</v>
      </c>
      <c r="F13" s="17"/>
      <c r="G13" s="17">
        <v>0.118070999800267</v>
      </c>
      <c r="H13" s="17">
        <v>0.14118607245565701</v>
      </c>
      <c r="I13" s="17">
        <v>0.14407047759861299</v>
      </c>
      <c r="J13" s="17">
        <v>0.187698343020053</v>
      </c>
      <c r="K13" s="17">
        <v>0.18230871737679499</v>
      </c>
      <c r="L13" s="17">
        <v>0.14520803035509999</v>
      </c>
      <c r="M13" s="17"/>
      <c r="N13" s="17">
        <v>0.20759368618545099</v>
      </c>
      <c r="O13" s="17">
        <v>0.15376432762358999</v>
      </c>
      <c r="P13" s="17">
        <v>0.13313247180747501</v>
      </c>
      <c r="Q13" s="17">
        <v>0.110017202159406</v>
      </c>
      <c r="R13" s="17"/>
      <c r="S13" s="17">
        <v>0.16867985173720201</v>
      </c>
      <c r="T13" s="17">
        <v>0.16089237529645301</v>
      </c>
      <c r="U13" s="17">
        <v>0.19209416698301701</v>
      </c>
      <c r="V13" s="17">
        <v>0.14922080110861799</v>
      </c>
      <c r="W13" s="17">
        <v>0.17045746498143899</v>
      </c>
      <c r="X13" s="17">
        <v>0.11527148111454</v>
      </c>
      <c r="Y13" s="17">
        <v>0.154838007298601</v>
      </c>
      <c r="Z13" s="17">
        <v>0.146619715209932</v>
      </c>
      <c r="AA13" s="17">
        <v>0.12663696323562301</v>
      </c>
      <c r="AB13" s="17">
        <v>0.12873460451921101</v>
      </c>
      <c r="AC13" s="17">
        <v>0.19146300324871901</v>
      </c>
      <c r="AD13" s="17">
        <v>0.13261685492648501</v>
      </c>
      <c r="AE13" s="17"/>
      <c r="AF13" s="17">
        <v>0.14817483221890401</v>
      </c>
      <c r="AG13" s="17">
        <v>0.15923590739652599</v>
      </c>
      <c r="AH13" s="17"/>
      <c r="AI13" s="17">
        <v>0.146837490193616</v>
      </c>
      <c r="AJ13" s="17">
        <v>0.15570763950295199</v>
      </c>
      <c r="AK13" s="17"/>
      <c r="AL13" s="17">
        <v>0.204255255826537</v>
      </c>
      <c r="AM13" s="17">
        <v>0.149052457686079</v>
      </c>
      <c r="AN13" s="17"/>
      <c r="AO13" s="17">
        <v>0.147072623413739</v>
      </c>
      <c r="AP13" s="17">
        <v>0.154553979731372</v>
      </c>
    </row>
    <row r="14" spans="2:42" ht="29" x14ac:dyDescent="0.35">
      <c r="B14" s="18" t="s">
        <v>380</v>
      </c>
      <c r="C14" s="17">
        <v>1.9513051324370999E-2</v>
      </c>
      <c r="D14" s="17">
        <v>2.62711922264364E-2</v>
      </c>
      <c r="E14" s="17">
        <v>1.24401831102104E-2</v>
      </c>
      <c r="F14" s="17"/>
      <c r="G14" s="17">
        <v>3.1833735932608902E-2</v>
      </c>
      <c r="H14" s="17">
        <v>4.12986084159064E-2</v>
      </c>
      <c r="I14" s="17">
        <v>2.5501433690109002E-2</v>
      </c>
      <c r="J14" s="17">
        <v>9.5590194261432806E-3</v>
      </c>
      <c r="K14" s="17">
        <v>7.5728884254362798E-3</v>
      </c>
      <c r="L14" s="17">
        <v>4.6836663777261702E-3</v>
      </c>
      <c r="M14" s="17"/>
      <c r="N14" s="17">
        <v>2.8610963070346301E-2</v>
      </c>
      <c r="O14" s="17">
        <v>1.25400092803741E-2</v>
      </c>
      <c r="P14" s="17">
        <v>2.4460235208188401E-2</v>
      </c>
      <c r="Q14" s="17">
        <v>1.28366251749814E-2</v>
      </c>
      <c r="R14" s="17"/>
      <c r="S14" s="17">
        <v>2.0686391384975401E-2</v>
      </c>
      <c r="T14" s="17">
        <v>2.4580867692898599E-2</v>
      </c>
      <c r="U14" s="17">
        <v>5.1729078936789798E-3</v>
      </c>
      <c r="V14" s="17">
        <v>1.5590026153730899E-2</v>
      </c>
      <c r="W14" s="17">
        <v>3.2967688823074701E-2</v>
      </c>
      <c r="X14" s="17">
        <v>2.3439684070308602E-2</v>
      </c>
      <c r="Y14" s="17">
        <v>2.8315023025417999E-2</v>
      </c>
      <c r="Z14" s="17">
        <v>1.6456054422503402E-2</v>
      </c>
      <c r="AA14" s="17">
        <v>5.9781535080149903E-3</v>
      </c>
      <c r="AB14" s="17">
        <v>2.3220141930957401E-2</v>
      </c>
      <c r="AC14" s="17">
        <v>2.2034242068071499E-2</v>
      </c>
      <c r="AD14" s="17">
        <v>1.3773363022144399E-2</v>
      </c>
      <c r="AE14" s="17"/>
      <c r="AF14" s="17">
        <v>1.7458412223626402E-2</v>
      </c>
      <c r="AG14" s="17">
        <v>2.2459038617591999E-2</v>
      </c>
      <c r="AH14" s="17"/>
      <c r="AI14" s="17">
        <v>2.3694746519097299E-2</v>
      </c>
      <c r="AJ14" s="17">
        <v>1.76278094102141E-2</v>
      </c>
      <c r="AK14" s="17"/>
      <c r="AL14" s="17">
        <v>2.37603169575826E-2</v>
      </c>
      <c r="AM14" s="17">
        <v>1.91902781562284E-2</v>
      </c>
      <c r="AN14" s="17"/>
      <c r="AO14" s="17">
        <v>1.8860526688156E-2</v>
      </c>
      <c r="AP14" s="17">
        <v>1.96909427146361E-2</v>
      </c>
    </row>
    <row r="15" spans="2:42" x14ac:dyDescent="0.35">
      <c r="B15" s="18" t="s">
        <v>75</v>
      </c>
      <c r="C15" s="19">
        <v>4.8058624689472598E-2</v>
      </c>
      <c r="D15" s="19">
        <v>5.0684386048244802E-2</v>
      </c>
      <c r="E15" s="19">
        <v>4.5200511237541603E-2</v>
      </c>
      <c r="F15" s="19"/>
      <c r="G15" s="19">
        <v>7.3967600215477297E-2</v>
      </c>
      <c r="H15" s="19">
        <v>4.8267206165647197E-2</v>
      </c>
      <c r="I15" s="19">
        <v>5.5439849714886198E-2</v>
      </c>
      <c r="J15" s="19">
        <v>6.5897782087450701E-2</v>
      </c>
      <c r="K15" s="19">
        <v>3.6021895617094901E-2</v>
      </c>
      <c r="L15" s="19">
        <v>1.81223155452312E-2</v>
      </c>
      <c r="M15" s="19"/>
      <c r="N15" s="19">
        <v>2.6216903930864101E-2</v>
      </c>
      <c r="O15" s="19">
        <v>4.8225932289841199E-2</v>
      </c>
      <c r="P15" s="19">
        <v>4.4752845132742997E-2</v>
      </c>
      <c r="Q15" s="19">
        <v>7.3679193602025697E-2</v>
      </c>
      <c r="R15" s="19"/>
      <c r="S15" s="19">
        <v>2.8208369675864799E-2</v>
      </c>
      <c r="T15" s="19">
        <v>4.6075966819265901E-2</v>
      </c>
      <c r="U15" s="19">
        <v>6.4926322272547105E-2</v>
      </c>
      <c r="V15" s="19">
        <v>5.9416466573125798E-2</v>
      </c>
      <c r="W15" s="19">
        <v>6.6608602657202601E-2</v>
      </c>
      <c r="X15" s="19">
        <v>5.0820219937546603E-2</v>
      </c>
      <c r="Y15" s="19">
        <v>8.3136995601890695E-2</v>
      </c>
      <c r="Z15" s="19">
        <v>2.0548513528102198E-2</v>
      </c>
      <c r="AA15" s="19">
        <v>4.6161750418699299E-2</v>
      </c>
      <c r="AB15" s="19">
        <v>4.2792615663842501E-2</v>
      </c>
      <c r="AC15" s="19">
        <v>2.85113501144331E-2</v>
      </c>
      <c r="AD15" s="19">
        <v>1.6516975699078999E-2</v>
      </c>
      <c r="AE15" s="19"/>
      <c r="AF15" s="19">
        <v>3.50494999117218E-2</v>
      </c>
      <c r="AG15" s="19">
        <v>6.4497598125613606E-2</v>
      </c>
      <c r="AH15" s="19"/>
      <c r="AI15" s="19">
        <v>3.5335106762706799E-2</v>
      </c>
      <c r="AJ15" s="19">
        <v>5.3794793437810899E-2</v>
      </c>
      <c r="AK15" s="19"/>
      <c r="AL15" s="19">
        <v>3.4896141339946597E-2</v>
      </c>
      <c r="AM15" s="19">
        <v>4.90589144801864E-2</v>
      </c>
      <c r="AN15" s="19"/>
      <c r="AO15" s="19">
        <v>4.9179641290088998E-2</v>
      </c>
      <c r="AP15" s="19">
        <v>4.7753012930887302E-2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P22"/>
  <sheetViews>
    <sheetView showGridLines="0" topLeftCell="A3" workbookViewId="0">
      <pane xSplit="2" topLeftCell="AB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347</v>
      </c>
      <c r="C9" s="17">
        <v>2.89128474458108E-2</v>
      </c>
      <c r="D9" s="17">
        <v>3.3767499868720199E-2</v>
      </c>
      <c r="E9" s="17">
        <v>2.3769831311165099E-2</v>
      </c>
      <c r="F9" s="17"/>
      <c r="G9" s="17">
        <v>5.7594028204979698E-2</v>
      </c>
      <c r="H9" s="17">
        <v>3.3898763827520502E-2</v>
      </c>
      <c r="I9" s="17">
        <v>3.9395952029802603E-2</v>
      </c>
      <c r="J9" s="17">
        <v>1.30786393855637E-2</v>
      </c>
      <c r="K9" s="17">
        <v>1.4713657498238501E-2</v>
      </c>
      <c r="L9" s="17">
        <v>1.9502221399707101E-2</v>
      </c>
      <c r="M9" s="17"/>
      <c r="N9" s="17">
        <v>2.9338067719713899E-2</v>
      </c>
      <c r="O9" s="17">
        <v>2.5854973079905402E-2</v>
      </c>
      <c r="P9" s="17">
        <v>3.3215366688349103E-2</v>
      </c>
      <c r="Q9" s="17">
        <v>2.8229009423893E-2</v>
      </c>
      <c r="R9" s="17"/>
      <c r="S9" s="17">
        <v>4.527565228818E-2</v>
      </c>
      <c r="T9" s="17">
        <v>3.3068948780794798E-2</v>
      </c>
      <c r="U9" s="17">
        <v>2.1619038459621098E-2</v>
      </c>
      <c r="V9" s="17">
        <v>1.07728457881647E-2</v>
      </c>
      <c r="W9" s="17">
        <v>2.55657478835019E-2</v>
      </c>
      <c r="X9" s="17">
        <v>3.575043546468E-2</v>
      </c>
      <c r="Y9" s="17">
        <v>2.9011348905279701E-2</v>
      </c>
      <c r="Z9" s="17">
        <v>4.7639686204671503E-2</v>
      </c>
      <c r="AA9" s="17">
        <v>1.9730450512526799E-2</v>
      </c>
      <c r="AB9" s="17">
        <v>1.9464735338767698E-2</v>
      </c>
      <c r="AC9" s="17">
        <v>4.8541131821612099E-2</v>
      </c>
      <c r="AD9" s="17">
        <v>0</v>
      </c>
      <c r="AE9" s="17"/>
      <c r="AF9" s="17">
        <v>2.7160959854864799E-2</v>
      </c>
      <c r="AG9" s="17">
        <v>3.1533417408824198E-2</v>
      </c>
      <c r="AH9" s="17"/>
      <c r="AI9" s="17">
        <v>2.3078592339450699E-2</v>
      </c>
      <c r="AJ9" s="17">
        <v>3.1543116212952201E-2</v>
      </c>
      <c r="AK9" s="17"/>
      <c r="AL9" s="17">
        <v>2.3357113820474701E-2</v>
      </c>
      <c r="AM9" s="17">
        <v>2.9335058321811599E-2</v>
      </c>
      <c r="AN9" s="17"/>
      <c r="AO9" s="17">
        <v>2.1830141643260598E-2</v>
      </c>
      <c r="AP9" s="17">
        <v>3.0843736046986901E-2</v>
      </c>
    </row>
    <row r="10" spans="2:42" x14ac:dyDescent="0.35">
      <c r="B10" s="18" t="s">
        <v>252</v>
      </c>
      <c r="C10" s="17">
        <v>6.35251807505164E-2</v>
      </c>
      <c r="D10" s="17">
        <v>7.42885025422831E-2</v>
      </c>
      <c r="E10" s="17">
        <v>5.2903251132310203E-2</v>
      </c>
      <c r="F10" s="17"/>
      <c r="G10" s="17">
        <v>7.7790290185531505E-2</v>
      </c>
      <c r="H10" s="17">
        <v>0.100597153525997</v>
      </c>
      <c r="I10" s="17">
        <v>7.2875855832766998E-2</v>
      </c>
      <c r="J10" s="17">
        <v>8.1248295394370104E-2</v>
      </c>
      <c r="K10" s="17">
        <v>3.6387383490651501E-2</v>
      </c>
      <c r="L10" s="17">
        <v>1.9869858189219401E-2</v>
      </c>
      <c r="M10" s="17"/>
      <c r="N10" s="17">
        <v>6.9234929784133495E-2</v>
      </c>
      <c r="O10" s="17">
        <v>5.7078275481595803E-2</v>
      </c>
      <c r="P10" s="17">
        <v>7.7724406961657305E-2</v>
      </c>
      <c r="Q10" s="17">
        <v>5.1197616180180303E-2</v>
      </c>
      <c r="R10" s="17"/>
      <c r="S10" s="17">
        <v>8.2506483913904499E-2</v>
      </c>
      <c r="T10" s="17">
        <v>6.2133087831047998E-2</v>
      </c>
      <c r="U10" s="17">
        <v>4.2743340420722101E-2</v>
      </c>
      <c r="V10" s="17">
        <v>4.1622950563918702E-2</v>
      </c>
      <c r="W10" s="17">
        <v>4.7478035412700098E-2</v>
      </c>
      <c r="X10" s="17">
        <v>7.8676641936990796E-2</v>
      </c>
      <c r="Y10" s="17">
        <v>7.0970218295133405E-2</v>
      </c>
      <c r="Z10" s="17">
        <v>5.2764221173441803E-2</v>
      </c>
      <c r="AA10" s="17">
        <v>6.2800300907508003E-2</v>
      </c>
      <c r="AB10" s="17">
        <v>5.8299023869327803E-2</v>
      </c>
      <c r="AC10" s="17">
        <v>0.10486967816909799</v>
      </c>
      <c r="AD10" s="17">
        <v>3.8286234504287003E-2</v>
      </c>
      <c r="AE10" s="17"/>
      <c r="AF10" s="17">
        <v>6.4198953159768299E-2</v>
      </c>
      <c r="AG10" s="17">
        <v>6.3178168498350007E-2</v>
      </c>
      <c r="AH10" s="17"/>
      <c r="AI10" s="17">
        <v>7.2839214869207899E-2</v>
      </c>
      <c r="AJ10" s="17">
        <v>5.93261163298026E-2</v>
      </c>
      <c r="AK10" s="17"/>
      <c r="AL10" s="17">
        <v>7.4290411342781207E-2</v>
      </c>
      <c r="AM10" s="17">
        <v>6.2707071434046802E-2</v>
      </c>
      <c r="AN10" s="17"/>
      <c r="AO10" s="17">
        <v>6.2102710665661101E-2</v>
      </c>
      <c r="AP10" s="17">
        <v>6.3912974815232698E-2</v>
      </c>
    </row>
    <row r="11" spans="2:42" x14ac:dyDescent="0.35">
      <c r="B11" s="18" t="s">
        <v>348</v>
      </c>
      <c r="C11" s="17">
        <v>0.17770151119751301</v>
      </c>
      <c r="D11" s="17">
        <v>0.178651412352165</v>
      </c>
      <c r="E11" s="17">
        <v>0.17806248193552801</v>
      </c>
      <c r="F11" s="17"/>
      <c r="G11" s="17">
        <v>0.192869362479243</v>
      </c>
      <c r="H11" s="17">
        <v>0.190787302601854</v>
      </c>
      <c r="I11" s="17">
        <v>0.20153408554729199</v>
      </c>
      <c r="J11" s="17">
        <v>0.18452844864092499</v>
      </c>
      <c r="K11" s="17">
        <v>0.18635235598131</v>
      </c>
      <c r="L11" s="17">
        <v>0.12609438015868699</v>
      </c>
      <c r="M11" s="17"/>
      <c r="N11" s="17">
        <v>0.171288462817454</v>
      </c>
      <c r="O11" s="17">
        <v>0.13502131172752199</v>
      </c>
      <c r="P11" s="17">
        <v>0.195590689740713</v>
      </c>
      <c r="Q11" s="17">
        <v>0.21280756688795399</v>
      </c>
      <c r="R11" s="17"/>
      <c r="S11" s="17">
        <v>0.20315417902209301</v>
      </c>
      <c r="T11" s="17">
        <v>0.15311266292522799</v>
      </c>
      <c r="U11" s="17">
        <v>0.178345589471301</v>
      </c>
      <c r="V11" s="17">
        <v>0.15814272562142401</v>
      </c>
      <c r="W11" s="17">
        <v>0.17841141632278101</v>
      </c>
      <c r="X11" s="17">
        <v>0.18258843584020601</v>
      </c>
      <c r="Y11" s="17">
        <v>0.206371139795504</v>
      </c>
      <c r="Z11" s="17">
        <v>0.180662299814004</v>
      </c>
      <c r="AA11" s="17">
        <v>0.17987203930547299</v>
      </c>
      <c r="AB11" s="17">
        <v>0.16612860063868001</v>
      </c>
      <c r="AC11" s="17">
        <v>0.13615694481617899</v>
      </c>
      <c r="AD11" s="17">
        <v>0.22163263302005101</v>
      </c>
      <c r="AE11" s="17"/>
      <c r="AF11" s="17">
        <v>0.177772392115394</v>
      </c>
      <c r="AG11" s="17">
        <v>0.17770161081015601</v>
      </c>
      <c r="AH11" s="17"/>
      <c r="AI11" s="17">
        <v>0.16486129946168199</v>
      </c>
      <c r="AJ11" s="17">
        <v>0.18349028924656099</v>
      </c>
      <c r="AK11" s="17"/>
      <c r="AL11" s="17">
        <v>0.17546657359090001</v>
      </c>
      <c r="AM11" s="17">
        <v>0.17787135644718299</v>
      </c>
      <c r="AN11" s="17"/>
      <c r="AO11" s="17">
        <v>0.17488561880307399</v>
      </c>
      <c r="AP11" s="17">
        <v>0.17846918031693401</v>
      </c>
    </row>
    <row r="12" spans="2:42" x14ac:dyDescent="0.35">
      <c r="B12" s="18" t="s">
        <v>250</v>
      </c>
      <c r="C12" s="17">
        <v>0.39443548146538099</v>
      </c>
      <c r="D12" s="17">
        <v>0.379669754971939</v>
      </c>
      <c r="E12" s="17">
        <v>0.409710379823711</v>
      </c>
      <c r="F12" s="17"/>
      <c r="G12" s="17">
        <v>0.38205997878241199</v>
      </c>
      <c r="H12" s="17">
        <v>0.42172616320391398</v>
      </c>
      <c r="I12" s="17">
        <v>0.409826602647889</v>
      </c>
      <c r="J12" s="17">
        <v>0.39287651620052499</v>
      </c>
      <c r="K12" s="17">
        <v>0.37362365604298298</v>
      </c>
      <c r="L12" s="17">
        <v>0.383105272414278</v>
      </c>
      <c r="M12" s="17"/>
      <c r="N12" s="17">
        <v>0.392938557601335</v>
      </c>
      <c r="O12" s="17">
        <v>0.43455277034998202</v>
      </c>
      <c r="P12" s="17">
        <v>0.36920181560725801</v>
      </c>
      <c r="Q12" s="17">
        <v>0.37644456368003498</v>
      </c>
      <c r="R12" s="17"/>
      <c r="S12" s="17">
        <v>0.33478865956229897</v>
      </c>
      <c r="T12" s="17">
        <v>0.431966857386125</v>
      </c>
      <c r="U12" s="17">
        <v>0.40289680020325302</v>
      </c>
      <c r="V12" s="17">
        <v>0.43582434268765202</v>
      </c>
      <c r="W12" s="17">
        <v>0.39177130157780199</v>
      </c>
      <c r="X12" s="17">
        <v>0.389623296131199</v>
      </c>
      <c r="Y12" s="17">
        <v>0.34710296271088498</v>
      </c>
      <c r="Z12" s="17">
        <v>0.43359327937896902</v>
      </c>
      <c r="AA12" s="17">
        <v>0.39850167491708</v>
      </c>
      <c r="AB12" s="17">
        <v>0.41755404718231698</v>
      </c>
      <c r="AC12" s="17">
        <v>0.369480681497527</v>
      </c>
      <c r="AD12" s="17">
        <v>0.41541788366266902</v>
      </c>
      <c r="AE12" s="17"/>
      <c r="AF12" s="17">
        <v>0.39131763225076199</v>
      </c>
      <c r="AG12" s="17">
        <v>0.39862547322386799</v>
      </c>
      <c r="AH12" s="17"/>
      <c r="AI12" s="17">
        <v>0.42177707800634101</v>
      </c>
      <c r="AJ12" s="17">
        <v>0.3821090154274</v>
      </c>
      <c r="AK12" s="17"/>
      <c r="AL12" s="17">
        <v>0.39394512793009001</v>
      </c>
      <c r="AM12" s="17">
        <v>0.39447274613817701</v>
      </c>
      <c r="AN12" s="17"/>
      <c r="AO12" s="17">
        <v>0.42423418950186897</v>
      </c>
      <c r="AP12" s="17">
        <v>0.38631175202052498</v>
      </c>
    </row>
    <row r="13" spans="2:42" x14ac:dyDescent="0.35">
      <c r="B13" s="18" t="s">
        <v>349</v>
      </c>
      <c r="C13" s="17">
        <v>0.29073964529152801</v>
      </c>
      <c r="D13" s="17">
        <v>0.30419276726732802</v>
      </c>
      <c r="E13" s="17">
        <v>0.27690440048702603</v>
      </c>
      <c r="F13" s="17"/>
      <c r="G13" s="17">
        <v>0.24825744708776101</v>
      </c>
      <c r="H13" s="17">
        <v>0.21824556370109899</v>
      </c>
      <c r="I13" s="17">
        <v>0.24176464272255699</v>
      </c>
      <c r="J13" s="17">
        <v>0.27741882727565398</v>
      </c>
      <c r="K13" s="17">
        <v>0.33990201801221598</v>
      </c>
      <c r="L13" s="17">
        <v>0.39614501699230698</v>
      </c>
      <c r="M13" s="17"/>
      <c r="N13" s="17">
        <v>0.30459396907605801</v>
      </c>
      <c r="O13" s="17">
        <v>0.30107947077656999</v>
      </c>
      <c r="P13" s="17">
        <v>0.28184091289639202</v>
      </c>
      <c r="Q13" s="17">
        <v>0.27549316976252203</v>
      </c>
      <c r="R13" s="17"/>
      <c r="S13" s="17">
        <v>0.30047944676083599</v>
      </c>
      <c r="T13" s="17">
        <v>0.27119314180036802</v>
      </c>
      <c r="U13" s="17">
        <v>0.30507888318387999</v>
      </c>
      <c r="V13" s="17">
        <v>0.315840773305468</v>
      </c>
      <c r="W13" s="17">
        <v>0.30848037037088399</v>
      </c>
      <c r="X13" s="17">
        <v>0.27097108603256098</v>
      </c>
      <c r="Y13" s="17">
        <v>0.27825720012101501</v>
      </c>
      <c r="Z13" s="17">
        <v>0.23349768791571501</v>
      </c>
      <c r="AA13" s="17">
        <v>0.311857444519273</v>
      </c>
      <c r="AB13" s="17">
        <v>0.28657332227899901</v>
      </c>
      <c r="AC13" s="17">
        <v>0.30250163131489499</v>
      </c>
      <c r="AD13" s="17">
        <v>0.25907404526959699</v>
      </c>
      <c r="AE13" s="17"/>
      <c r="AF13" s="17">
        <v>0.29324033048391202</v>
      </c>
      <c r="AG13" s="17">
        <v>0.28761836789656903</v>
      </c>
      <c r="AH13" s="17"/>
      <c r="AI13" s="17">
        <v>0.27389342365212499</v>
      </c>
      <c r="AJ13" s="17">
        <v>0.29833446070749298</v>
      </c>
      <c r="AK13" s="17"/>
      <c r="AL13" s="17">
        <v>0.28489733446722398</v>
      </c>
      <c r="AM13" s="17">
        <v>0.29118363475130798</v>
      </c>
      <c r="AN13" s="17"/>
      <c r="AO13" s="17">
        <v>0.280211442224091</v>
      </c>
      <c r="AP13" s="17">
        <v>0.29360984601149298</v>
      </c>
    </row>
    <row r="14" spans="2:42" x14ac:dyDescent="0.35">
      <c r="B14" s="18" t="s">
        <v>196</v>
      </c>
      <c r="C14" s="17">
        <v>4.4685333849250802E-2</v>
      </c>
      <c r="D14" s="17">
        <v>2.9430062997564999E-2</v>
      </c>
      <c r="E14" s="17">
        <v>5.8649655310259501E-2</v>
      </c>
      <c r="F14" s="17"/>
      <c r="G14" s="17">
        <v>4.1428893260072201E-2</v>
      </c>
      <c r="H14" s="17">
        <v>3.4745053139615997E-2</v>
      </c>
      <c r="I14" s="17">
        <v>3.4602861219692103E-2</v>
      </c>
      <c r="J14" s="17">
        <v>5.0849273102962403E-2</v>
      </c>
      <c r="K14" s="17">
        <v>4.9020928974602203E-2</v>
      </c>
      <c r="L14" s="17">
        <v>5.5283250845801601E-2</v>
      </c>
      <c r="M14" s="17"/>
      <c r="N14" s="17">
        <v>3.2606013001305202E-2</v>
      </c>
      <c r="O14" s="17">
        <v>4.64131985844244E-2</v>
      </c>
      <c r="P14" s="17">
        <v>4.2426808105630501E-2</v>
      </c>
      <c r="Q14" s="17">
        <v>5.5828074065416199E-2</v>
      </c>
      <c r="R14" s="17"/>
      <c r="S14" s="17">
        <v>3.37955784526872E-2</v>
      </c>
      <c r="T14" s="17">
        <v>4.8525301276435402E-2</v>
      </c>
      <c r="U14" s="17">
        <v>4.9316348261221901E-2</v>
      </c>
      <c r="V14" s="17">
        <v>3.7796362033372402E-2</v>
      </c>
      <c r="W14" s="17">
        <v>4.8293128432331203E-2</v>
      </c>
      <c r="X14" s="17">
        <v>4.2390104594363501E-2</v>
      </c>
      <c r="Y14" s="17">
        <v>6.8287130172182894E-2</v>
      </c>
      <c r="Z14" s="17">
        <v>5.1842825513198597E-2</v>
      </c>
      <c r="AA14" s="17">
        <v>2.7238089838139301E-2</v>
      </c>
      <c r="AB14" s="17">
        <v>5.1980270691908401E-2</v>
      </c>
      <c r="AC14" s="17">
        <v>3.8449932380688598E-2</v>
      </c>
      <c r="AD14" s="17">
        <v>6.5589203543395702E-2</v>
      </c>
      <c r="AE14" s="17"/>
      <c r="AF14" s="17">
        <v>4.6309732135298001E-2</v>
      </c>
      <c r="AG14" s="17">
        <v>4.1342962162232703E-2</v>
      </c>
      <c r="AH14" s="17"/>
      <c r="AI14" s="17">
        <v>4.3550391671193601E-2</v>
      </c>
      <c r="AJ14" s="17">
        <v>4.51970020757912E-2</v>
      </c>
      <c r="AK14" s="17"/>
      <c r="AL14" s="17">
        <v>4.8043438848530698E-2</v>
      </c>
      <c r="AM14" s="17">
        <v>4.4430132907473698E-2</v>
      </c>
      <c r="AN14" s="17"/>
      <c r="AO14" s="17">
        <v>3.6735897162044902E-2</v>
      </c>
      <c r="AP14" s="17">
        <v>4.68525107888281E-2</v>
      </c>
    </row>
    <row r="15" spans="2:42" x14ac:dyDescent="0.35">
      <c r="B15" s="18" t="s">
        <v>255</v>
      </c>
      <c r="C15" s="21">
        <v>9.2438028196327196E-2</v>
      </c>
      <c r="D15" s="21">
        <v>0.10805600241100299</v>
      </c>
      <c r="E15" s="21">
        <v>7.6673082443475302E-2</v>
      </c>
      <c r="F15" s="21"/>
      <c r="G15" s="21">
        <v>0.13538431839051099</v>
      </c>
      <c r="H15" s="21">
        <v>0.13449591735351701</v>
      </c>
      <c r="I15" s="21">
        <v>0.11227180786257</v>
      </c>
      <c r="J15" s="21">
        <v>9.4326934779933896E-2</v>
      </c>
      <c r="K15" s="21">
        <v>5.1101040988889998E-2</v>
      </c>
      <c r="L15" s="21">
        <v>3.9372079588926502E-2</v>
      </c>
      <c r="M15" s="21"/>
      <c r="N15" s="21">
        <v>9.8572997503847404E-2</v>
      </c>
      <c r="O15" s="21">
        <v>8.2933248561501097E-2</v>
      </c>
      <c r="P15" s="21">
        <v>0.110939773650006</v>
      </c>
      <c r="Q15" s="21">
        <v>7.9426625604073306E-2</v>
      </c>
      <c r="R15" s="21"/>
      <c r="S15" s="21">
        <v>0.12778213620208501</v>
      </c>
      <c r="T15" s="21">
        <v>9.5202036611842802E-2</v>
      </c>
      <c r="U15" s="21">
        <v>6.4362378880343199E-2</v>
      </c>
      <c r="V15" s="21">
        <v>5.2395796352083399E-2</v>
      </c>
      <c r="W15" s="21">
        <v>7.3043783296201995E-2</v>
      </c>
      <c r="X15" s="21">
        <v>0.114427077401671</v>
      </c>
      <c r="Y15" s="21">
        <v>9.9981567200413096E-2</v>
      </c>
      <c r="Z15" s="21">
        <v>0.100403907378113</v>
      </c>
      <c r="AA15" s="21">
        <v>8.2530751420034798E-2</v>
      </c>
      <c r="AB15" s="21">
        <v>7.7763759208095404E-2</v>
      </c>
      <c r="AC15" s="21">
        <v>0.15341080999071</v>
      </c>
      <c r="AD15" s="21">
        <v>3.8286234504287003E-2</v>
      </c>
      <c r="AE15" s="21"/>
      <c r="AF15" s="21">
        <v>9.1359913014633101E-2</v>
      </c>
      <c r="AG15" s="21">
        <v>9.4711585907174198E-2</v>
      </c>
      <c r="AH15" s="21"/>
      <c r="AI15" s="21">
        <v>9.5917807208658598E-2</v>
      </c>
      <c r="AJ15" s="21">
        <v>9.0869232542754794E-2</v>
      </c>
      <c r="AK15" s="21"/>
      <c r="AL15" s="21">
        <v>9.7647525163255797E-2</v>
      </c>
      <c r="AM15" s="21">
        <v>9.2042129755858404E-2</v>
      </c>
      <c r="AN15" s="21"/>
      <c r="AO15" s="21">
        <v>8.3932852308921696E-2</v>
      </c>
      <c r="AP15" s="21">
        <v>9.4756710862219595E-2</v>
      </c>
    </row>
    <row r="16" spans="2:42" x14ac:dyDescent="0.35">
      <c r="B16" s="18" t="s">
        <v>254</v>
      </c>
      <c r="C16" s="21">
        <v>0.68517512675690895</v>
      </c>
      <c r="D16" s="21">
        <v>0.68386252223926702</v>
      </c>
      <c r="E16" s="21">
        <v>0.68661478031073697</v>
      </c>
      <c r="F16" s="21"/>
      <c r="G16" s="21">
        <v>0.63031742587017303</v>
      </c>
      <c r="H16" s="21">
        <v>0.63997172690501303</v>
      </c>
      <c r="I16" s="21">
        <v>0.65159124537044599</v>
      </c>
      <c r="J16" s="21">
        <v>0.67029534347617903</v>
      </c>
      <c r="K16" s="21">
        <v>0.71352567405519796</v>
      </c>
      <c r="L16" s="21">
        <v>0.77925028940658403</v>
      </c>
      <c r="M16" s="21"/>
      <c r="N16" s="21">
        <v>0.69753252667739396</v>
      </c>
      <c r="O16" s="21">
        <v>0.73563224112655301</v>
      </c>
      <c r="P16" s="21">
        <v>0.65104272850364997</v>
      </c>
      <c r="Q16" s="21">
        <v>0.65193773344255701</v>
      </c>
      <c r="R16" s="21"/>
      <c r="S16" s="21">
        <v>0.63526810632313502</v>
      </c>
      <c r="T16" s="21">
        <v>0.70315999918649297</v>
      </c>
      <c r="U16" s="21">
        <v>0.70797568338713401</v>
      </c>
      <c r="V16" s="21">
        <v>0.75166511599312003</v>
      </c>
      <c r="W16" s="21">
        <v>0.70025167194868598</v>
      </c>
      <c r="X16" s="21">
        <v>0.66059438216375999</v>
      </c>
      <c r="Y16" s="21">
        <v>0.62536016283189999</v>
      </c>
      <c r="Z16" s="21">
        <v>0.66709096729468398</v>
      </c>
      <c r="AA16" s="21">
        <v>0.71035911943635299</v>
      </c>
      <c r="AB16" s="21">
        <v>0.70412736946131604</v>
      </c>
      <c r="AC16" s="21">
        <v>0.67198231281242204</v>
      </c>
      <c r="AD16" s="21">
        <v>0.67449192893226595</v>
      </c>
      <c r="AE16" s="21"/>
      <c r="AF16" s="21">
        <v>0.68455796273467495</v>
      </c>
      <c r="AG16" s="21">
        <v>0.68624384112043701</v>
      </c>
      <c r="AH16" s="21"/>
      <c r="AI16" s="21">
        <v>0.695670501658466</v>
      </c>
      <c r="AJ16" s="21">
        <v>0.68044347613489298</v>
      </c>
      <c r="AK16" s="21"/>
      <c r="AL16" s="21">
        <v>0.67884246239731305</v>
      </c>
      <c r="AM16" s="21">
        <v>0.685656380889485</v>
      </c>
      <c r="AN16" s="21"/>
      <c r="AO16" s="21">
        <v>0.70444563172595998</v>
      </c>
      <c r="AP16" s="21">
        <v>0.67992159803201802</v>
      </c>
    </row>
    <row r="17" spans="2:42" x14ac:dyDescent="0.35">
      <c r="B17" s="18" t="s">
        <v>256</v>
      </c>
      <c r="C17" s="22">
        <v>0.59273709856058199</v>
      </c>
      <c r="D17" s="22">
        <v>0.57580651982826303</v>
      </c>
      <c r="E17" s="22">
        <v>0.60994169786726204</v>
      </c>
      <c r="F17" s="22"/>
      <c r="G17" s="22">
        <v>0.49493310747966202</v>
      </c>
      <c r="H17" s="22">
        <v>0.50547580955149596</v>
      </c>
      <c r="I17" s="22">
        <v>0.53931943750787703</v>
      </c>
      <c r="J17" s="22">
        <v>0.57596840869624499</v>
      </c>
      <c r="K17" s="22">
        <v>0.66242463306630806</v>
      </c>
      <c r="L17" s="22">
        <v>0.73987820981765795</v>
      </c>
      <c r="M17" s="22"/>
      <c r="N17" s="22">
        <v>0.598959529173546</v>
      </c>
      <c r="O17" s="22">
        <v>0.65269899256505104</v>
      </c>
      <c r="P17" s="22">
        <v>0.54010295485364301</v>
      </c>
      <c r="Q17" s="22">
        <v>0.57251110783848402</v>
      </c>
      <c r="R17" s="22"/>
      <c r="S17" s="22">
        <v>0.50748597012105101</v>
      </c>
      <c r="T17" s="22">
        <v>0.60795796257465096</v>
      </c>
      <c r="U17" s="22">
        <v>0.64361330450679</v>
      </c>
      <c r="V17" s="22">
        <v>0.699269319641036</v>
      </c>
      <c r="W17" s="22">
        <v>0.627207888652484</v>
      </c>
      <c r="X17" s="22">
        <v>0.54616730476208897</v>
      </c>
      <c r="Y17" s="22">
        <v>0.52537859563148703</v>
      </c>
      <c r="Z17" s="22">
        <v>0.56668705991657098</v>
      </c>
      <c r="AA17" s="22">
        <v>0.62782836801631803</v>
      </c>
      <c r="AB17" s="22">
        <v>0.62636361025322096</v>
      </c>
      <c r="AC17" s="22">
        <v>0.51857150282171105</v>
      </c>
      <c r="AD17" s="22">
        <v>0.63620569442797903</v>
      </c>
      <c r="AE17" s="22"/>
      <c r="AF17" s="22">
        <v>0.59319804972004198</v>
      </c>
      <c r="AG17" s="22">
        <v>0.59153225521326303</v>
      </c>
      <c r="AH17" s="22"/>
      <c r="AI17" s="22">
        <v>0.59975269444980694</v>
      </c>
      <c r="AJ17" s="22">
        <v>0.58957424359213895</v>
      </c>
      <c r="AK17" s="22"/>
      <c r="AL17" s="22">
        <v>0.58119493723405702</v>
      </c>
      <c r="AM17" s="22">
        <v>0.59361425113362598</v>
      </c>
      <c r="AN17" s="22"/>
      <c r="AO17" s="22">
        <v>0.62051277941703797</v>
      </c>
      <c r="AP17" s="22">
        <v>0.58516488716979898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P24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383</v>
      </c>
      <c r="C9" s="17">
        <v>0.47889725565535002</v>
      </c>
      <c r="D9" s="17">
        <v>0.52365288568095103</v>
      </c>
      <c r="E9" s="17">
        <v>0.434641535077464</v>
      </c>
      <c r="F9" s="17"/>
      <c r="G9" s="17">
        <v>0.46466701767658403</v>
      </c>
      <c r="H9" s="17">
        <v>0.44578883907998601</v>
      </c>
      <c r="I9" s="17">
        <v>0.51484788019305605</v>
      </c>
      <c r="J9" s="17">
        <v>0.44002860511105801</v>
      </c>
      <c r="K9" s="17">
        <v>0.48665176668601101</v>
      </c>
      <c r="L9" s="17">
        <v>0.51258476083273896</v>
      </c>
      <c r="M9" s="17"/>
      <c r="N9" s="17">
        <v>0.57404682395515205</v>
      </c>
      <c r="O9" s="17">
        <v>0.51611080471965598</v>
      </c>
      <c r="P9" s="17">
        <v>0.40972243294426203</v>
      </c>
      <c r="Q9" s="17">
        <v>0.396806759816762</v>
      </c>
      <c r="R9" s="17"/>
      <c r="S9" s="17">
        <v>0.46681791488084201</v>
      </c>
      <c r="T9" s="17">
        <v>0.51451438500754598</v>
      </c>
      <c r="U9" s="17">
        <v>0.50943857925333402</v>
      </c>
      <c r="V9" s="17">
        <v>0.435204697915959</v>
      </c>
      <c r="W9" s="17">
        <v>0.501963154108371</v>
      </c>
      <c r="X9" s="17">
        <v>0.46237116331352102</v>
      </c>
      <c r="Y9" s="17">
        <v>0.48033678667352198</v>
      </c>
      <c r="Z9" s="17">
        <v>0.47357182421252902</v>
      </c>
      <c r="AA9" s="17">
        <v>0.42205601160670703</v>
      </c>
      <c r="AB9" s="17">
        <v>0.53552216174228395</v>
      </c>
      <c r="AC9" s="17">
        <v>0.482807962317721</v>
      </c>
      <c r="AD9" s="17">
        <v>0.461408157482399</v>
      </c>
      <c r="AE9" s="17"/>
      <c r="AF9" s="17">
        <v>0.46903848891421701</v>
      </c>
      <c r="AG9" s="17">
        <v>0.49332036854775402</v>
      </c>
      <c r="AH9" s="17"/>
      <c r="AI9" s="17">
        <v>0.49895695106787202</v>
      </c>
      <c r="AJ9" s="17">
        <v>0.46985370350343802</v>
      </c>
      <c r="AK9" s="17"/>
      <c r="AL9" s="17">
        <v>0.449031406813925</v>
      </c>
      <c r="AM9" s="17">
        <v>0.48116692642292302</v>
      </c>
      <c r="AN9" s="17"/>
      <c r="AO9" s="17">
        <v>0.45368352578391902</v>
      </c>
      <c r="AP9" s="17">
        <v>0.48577102748197998</v>
      </c>
    </row>
    <row r="10" spans="2:42" ht="43.5" x14ac:dyDescent="0.35">
      <c r="B10" s="18" t="s">
        <v>384</v>
      </c>
      <c r="C10" s="17">
        <v>0.42393963036953702</v>
      </c>
      <c r="D10" s="17">
        <v>0.41927401212731202</v>
      </c>
      <c r="E10" s="17">
        <v>0.42750736077999701</v>
      </c>
      <c r="F10" s="17"/>
      <c r="G10" s="17">
        <v>0.36807759720675798</v>
      </c>
      <c r="H10" s="17">
        <v>0.40571018917964902</v>
      </c>
      <c r="I10" s="17">
        <v>0.39740365246694098</v>
      </c>
      <c r="J10" s="17">
        <v>0.36917249022571702</v>
      </c>
      <c r="K10" s="17">
        <v>0.46427721725341897</v>
      </c>
      <c r="L10" s="17">
        <v>0.51526387642157001</v>
      </c>
      <c r="M10" s="17"/>
      <c r="N10" s="17">
        <v>0.45718212382997397</v>
      </c>
      <c r="O10" s="17">
        <v>0.44215683966449298</v>
      </c>
      <c r="P10" s="17">
        <v>0.40056966873066902</v>
      </c>
      <c r="Q10" s="17">
        <v>0.39138586594847602</v>
      </c>
      <c r="R10" s="17"/>
      <c r="S10" s="17">
        <v>0.396864417769838</v>
      </c>
      <c r="T10" s="17">
        <v>0.43057277626203599</v>
      </c>
      <c r="U10" s="17">
        <v>0.41730399809069701</v>
      </c>
      <c r="V10" s="17">
        <v>0.37968205124055499</v>
      </c>
      <c r="W10" s="17">
        <v>0.40729414949230403</v>
      </c>
      <c r="X10" s="17">
        <v>0.41327171202393198</v>
      </c>
      <c r="Y10" s="17">
        <v>0.45747675853995001</v>
      </c>
      <c r="Z10" s="17">
        <v>0.40185359390606101</v>
      </c>
      <c r="AA10" s="17">
        <v>0.44158883204927402</v>
      </c>
      <c r="AB10" s="17">
        <v>0.48918356466173302</v>
      </c>
      <c r="AC10" s="17">
        <v>0.42399676768225603</v>
      </c>
      <c r="AD10" s="17">
        <v>0.42213679690845501</v>
      </c>
      <c r="AE10" s="17"/>
      <c r="AF10" s="17">
        <v>0.43535508487213997</v>
      </c>
      <c r="AG10" s="17">
        <v>0.40964951898886298</v>
      </c>
      <c r="AH10" s="17"/>
      <c r="AI10" s="17">
        <v>0.44414989340560901</v>
      </c>
      <c r="AJ10" s="17">
        <v>0.41482819751814398</v>
      </c>
      <c r="AK10" s="17"/>
      <c r="AL10" s="17">
        <v>0.403865716507466</v>
      </c>
      <c r="AM10" s="17">
        <v>0.42546515792863598</v>
      </c>
      <c r="AN10" s="17"/>
      <c r="AO10" s="17">
        <v>0.415110369988196</v>
      </c>
      <c r="AP10" s="17">
        <v>0.42634666501172203</v>
      </c>
    </row>
    <row r="11" spans="2:42" ht="43.5" x14ac:dyDescent="0.35">
      <c r="B11" s="18" t="s">
        <v>385</v>
      </c>
      <c r="C11" s="17">
        <v>0.37478324218077702</v>
      </c>
      <c r="D11" s="17">
        <v>0.38851578328254899</v>
      </c>
      <c r="E11" s="17">
        <v>0.360221158440302</v>
      </c>
      <c r="F11" s="17"/>
      <c r="G11" s="17">
        <v>0.34458375924891799</v>
      </c>
      <c r="H11" s="17">
        <v>0.34105430253083502</v>
      </c>
      <c r="I11" s="17">
        <v>0.35941785428582201</v>
      </c>
      <c r="J11" s="17">
        <v>0.33272800569056199</v>
      </c>
      <c r="K11" s="17">
        <v>0.42879621200815898</v>
      </c>
      <c r="L11" s="17">
        <v>0.43300332272778003</v>
      </c>
      <c r="M11" s="17"/>
      <c r="N11" s="17">
        <v>0.458776955796939</v>
      </c>
      <c r="O11" s="17">
        <v>0.40429737606713601</v>
      </c>
      <c r="P11" s="17">
        <v>0.29804684398906001</v>
      </c>
      <c r="Q11" s="17">
        <v>0.32061895092978299</v>
      </c>
      <c r="R11" s="17"/>
      <c r="S11" s="17">
        <v>0.38974563097793802</v>
      </c>
      <c r="T11" s="17">
        <v>0.42940672941991298</v>
      </c>
      <c r="U11" s="17">
        <v>0.34820610918327599</v>
      </c>
      <c r="V11" s="17">
        <v>0.37605068992975998</v>
      </c>
      <c r="W11" s="17">
        <v>0.33432928985289201</v>
      </c>
      <c r="X11" s="17">
        <v>0.34798463525976397</v>
      </c>
      <c r="Y11" s="17">
        <v>0.40789197805035698</v>
      </c>
      <c r="Z11" s="17">
        <v>0.385842064844935</v>
      </c>
      <c r="AA11" s="17">
        <v>0.31718527939486502</v>
      </c>
      <c r="AB11" s="17">
        <v>0.42659367333500098</v>
      </c>
      <c r="AC11" s="17">
        <v>0.374097931461845</v>
      </c>
      <c r="AD11" s="17">
        <v>0.263940558669989</v>
      </c>
      <c r="AE11" s="17"/>
      <c r="AF11" s="17">
        <v>0.37841501653430998</v>
      </c>
      <c r="AG11" s="17">
        <v>0.371600401078717</v>
      </c>
      <c r="AH11" s="17"/>
      <c r="AI11" s="17">
        <v>0.38182142946443298</v>
      </c>
      <c r="AJ11" s="17">
        <v>0.37161020228930702</v>
      </c>
      <c r="AK11" s="17"/>
      <c r="AL11" s="17">
        <v>0.33608584710238398</v>
      </c>
      <c r="AM11" s="17">
        <v>0.37772407091318499</v>
      </c>
      <c r="AN11" s="17"/>
      <c r="AO11" s="17">
        <v>0.37864165958670098</v>
      </c>
      <c r="AP11" s="17">
        <v>0.373731359694708</v>
      </c>
    </row>
    <row r="12" spans="2:42" ht="29" x14ac:dyDescent="0.35">
      <c r="B12" s="18" t="s">
        <v>386</v>
      </c>
      <c r="C12" s="17">
        <v>0.30387032588356999</v>
      </c>
      <c r="D12" s="17">
        <v>0.35225304583699701</v>
      </c>
      <c r="E12" s="17">
        <v>0.25822088189123699</v>
      </c>
      <c r="F12" s="17"/>
      <c r="G12" s="17">
        <v>0.28835132600199198</v>
      </c>
      <c r="H12" s="17">
        <v>0.32999507801979</v>
      </c>
      <c r="I12" s="17">
        <v>0.30000208938873302</v>
      </c>
      <c r="J12" s="17">
        <v>0.305568238259944</v>
      </c>
      <c r="K12" s="17">
        <v>0.310009190908419</v>
      </c>
      <c r="L12" s="17">
        <v>0.29055032641881601</v>
      </c>
      <c r="M12" s="17"/>
      <c r="N12" s="17">
        <v>0.37368685985383598</v>
      </c>
      <c r="O12" s="17">
        <v>0.31243876208214599</v>
      </c>
      <c r="P12" s="17">
        <v>0.26460079273411802</v>
      </c>
      <c r="Q12" s="17">
        <v>0.25270477245046502</v>
      </c>
      <c r="R12" s="17"/>
      <c r="S12" s="17">
        <v>0.360834758006852</v>
      </c>
      <c r="T12" s="17">
        <v>0.27470798469496399</v>
      </c>
      <c r="U12" s="17">
        <v>0.30968712644928298</v>
      </c>
      <c r="V12" s="17">
        <v>0.27375355426942899</v>
      </c>
      <c r="W12" s="17">
        <v>0.25624670003175298</v>
      </c>
      <c r="X12" s="17">
        <v>0.27819645260912401</v>
      </c>
      <c r="Y12" s="17">
        <v>0.32313227506959802</v>
      </c>
      <c r="Z12" s="17">
        <v>0.30941134192409198</v>
      </c>
      <c r="AA12" s="17">
        <v>0.30850891837011102</v>
      </c>
      <c r="AB12" s="17">
        <v>0.29348549096548698</v>
      </c>
      <c r="AC12" s="17">
        <v>0.35973750086510797</v>
      </c>
      <c r="AD12" s="17">
        <v>0.29029015541764902</v>
      </c>
      <c r="AE12" s="17"/>
      <c r="AF12" s="17">
        <v>0.318504063722922</v>
      </c>
      <c r="AG12" s="17">
        <v>0.28606126502065099</v>
      </c>
      <c r="AH12" s="17"/>
      <c r="AI12" s="17">
        <v>0.35757241463411799</v>
      </c>
      <c r="AJ12" s="17">
        <v>0.27965970701350301</v>
      </c>
      <c r="AK12" s="17"/>
      <c r="AL12" s="17">
        <v>0.293275054828671</v>
      </c>
      <c r="AM12" s="17">
        <v>0.30467551903630702</v>
      </c>
      <c r="AN12" s="17"/>
      <c r="AO12" s="17">
        <v>0.31559525119128601</v>
      </c>
      <c r="AP12" s="17">
        <v>0.300673874519155</v>
      </c>
    </row>
    <row r="13" spans="2:42" ht="29" x14ac:dyDescent="0.35">
      <c r="B13" s="18" t="s">
        <v>387</v>
      </c>
      <c r="C13" s="17">
        <v>0.29623785945612802</v>
      </c>
      <c r="D13" s="17">
        <v>0.31398113382095399</v>
      </c>
      <c r="E13" s="17">
        <v>0.27905670654429798</v>
      </c>
      <c r="F13" s="17"/>
      <c r="G13" s="17">
        <v>0.28005656255227002</v>
      </c>
      <c r="H13" s="17">
        <v>0.320216249456447</v>
      </c>
      <c r="I13" s="17">
        <v>0.32412311884691902</v>
      </c>
      <c r="J13" s="17">
        <v>0.30254834988930601</v>
      </c>
      <c r="K13" s="17">
        <v>0.29529042310579301</v>
      </c>
      <c r="L13" s="17">
        <v>0.26026317467897297</v>
      </c>
      <c r="M13" s="17"/>
      <c r="N13" s="17">
        <v>0.36011379466862697</v>
      </c>
      <c r="O13" s="17">
        <v>0.32107777178882302</v>
      </c>
      <c r="P13" s="17">
        <v>0.25980460600861299</v>
      </c>
      <c r="Q13" s="17">
        <v>0.23482226742779999</v>
      </c>
      <c r="R13" s="17"/>
      <c r="S13" s="17">
        <v>0.345078537590923</v>
      </c>
      <c r="T13" s="17">
        <v>0.30291430888621401</v>
      </c>
      <c r="U13" s="17">
        <v>0.27678609036753299</v>
      </c>
      <c r="V13" s="17">
        <v>0.27464508278820698</v>
      </c>
      <c r="W13" s="17">
        <v>0.27754747352222597</v>
      </c>
      <c r="X13" s="17">
        <v>0.321010875570234</v>
      </c>
      <c r="Y13" s="17">
        <v>0.28593639412537297</v>
      </c>
      <c r="Z13" s="17">
        <v>0.26009002906659501</v>
      </c>
      <c r="AA13" s="17">
        <v>0.308355942057847</v>
      </c>
      <c r="AB13" s="17">
        <v>0.280028288568968</v>
      </c>
      <c r="AC13" s="17">
        <v>0.33751209963135098</v>
      </c>
      <c r="AD13" s="17">
        <v>0.136327619829538</v>
      </c>
      <c r="AE13" s="17"/>
      <c r="AF13" s="17">
        <v>0.30713755459436598</v>
      </c>
      <c r="AG13" s="17">
        <v>0.28339324955246797</v>
      </c>
      <c r="AH13" s="17"/>
      <c r="AI13" s="17">
        <v>0.34885996445738698</v>
      </c>
      <c r="AJ13" s="17">
        <v>0.27251413179547801</v>
      </c>
      <c r="AK13" s="17"/>
      <c r="AL13" s="17">
        <v>0.34334839822154101</v>
      </c>
      <c r="AM13" s="17">
        <v>0.29265766947900201</v>
      </c>
      <c r="AN13" s="17"/>
      <c r="AO13" s="17">
        <v>0.318247444592269</v>
      </c>
      <c r="AP13" s="17">
        <v>0.290237602175826</v>
      </c>
    </row>
    <row r="14" spans="2:42" ht="43.5" x14ac:dyDescent="0.35">
      <c r="B14" s="18" t="s">
        <v>388</v>
      </c>
      <c r="C14" s="17">
        <v>0.27213259705916298</v>
      </c>
      <c r="D14" s="17">
        <v>0.294014641865945</v>
      </c>
      <c r="E14" s="17">
        <v>0.25143788631133202</v>
      </c>
      <c r="F14" s="17"/>
      <c r="G14" s="17">
        <v>0.308962728300127</v>
      </c>
      <c r="H14" s="17">
        <v>0.28136004455304903</v>
      </c>
      <c r="I14" s="17">
        <v>0.274773545548887</v>
      </c>
      <c r="J14" s="17">
        <v>0.26868144600125399</v>
      </c>
      <c r="K14" s="17">
        <v>0.22916283549507799</v>
      </c>
      <c r="L14" s="17">
        <v>0.26943246610886201</v>
      </c>
      <c r="M14" s="17"/>
      <c r="N14" s="17">
        <v>0.30030956091522099</v>
      </c>
      <c r="O14" s="17">
        <v>0.27115732266994502</v>
      </c>
      <c r="P14" s="17">
        <v>0.27829356665756</v>
      </c>
      <c r="Q14" s="17">
        <v>0.23957666212281101</v>
      </c>
      <c r="R14" s="17"/>
      <c r="S14" s="17">
        <v>0.291759122631013</v>
      </c>
      <c r="T14" s="17">
        <v>0.26356315467521502</v>
      </c>
      <c r="U14" s="17">
        <v>0.27550404960260699</v>
      </c>
      <c r="V14" s="17">
        <v>0.200450998230502</v>
      </c>
      <c r="W14" s="17">
        <v>0.29639124699591002</v>
      </c>
      <c r="X14" s="17">
        <v>0.27460359575570198</v>
      </c>
      <c r="Y14" s="17">
        <v>0.26016621238706999</v>
      </c>
      <c r="Z14" s="17">
        <v>0.25662064881605101</v>
      </c>
      <c r="AA14" s="17">
        <v>0.27807132937912499</v>
      </c>
      <c r="AB14" s="17">
        <v>0.29162679340817699</v>
      </c>
      <c r="AC14" s="17">
        <v>0.31942850040176102</v>
      </c>
      <c r="AD14" s="17">
        <v>0.25341043147910802</v>
      </c>
      <c r="AE14" s="17"/>
      <c r="AF14" s="17">
        <v>0.275959972942942</v>
      </c>
      <c r="AG14" s="17">
        <v>0.26699994358857798</v>
      </c>
      <c r="AH14" s="17"/>
      <c r="AI14" s="17">
        <v>0.30356267391988601</v>
      </c>
      <c r="AJ14" s="17">
        <v>0.25796291335344101</v>
      </c>
      <c r="AK14" s="17"/>
      <c r="AL14" s="17">
        <v>0.27399644183626598</v>
      </c>
      <c r="AM14" s="17">
        <v>0.27199095320271799</v>
      </c>
      <c r="AN14" s="17"/>
      <c r="AO14" s="17">
        <v>0.25435069235937802</v>
      </c>
      <c r="AP14" s="17">
        <v>0.27698030329590201</v>
      </c>
    </row>
    <row r="15" spans="2:42" ht="43.5" x14ac:dyDescent="0.35">
      <c r="B15" s="18" t="s">
        <v>389</v>
      </c>
      <c r="C15" s="17">
        <v>0.18271167138445199</v>
      </c>
      <c r="D15" s="17">
        <v>0.19964399567220001</v>
      </c>
      <c r="E15" s="17">
        <v>0.164823674865545</v>
      </c>
      <c r="F15" s="17"/>
      <c r="G15" s="17">
        <v>0.222192639346105</v>
      </c>
      <c r="H15" s="17">
        <v>0.21223192897864501</v>
      </c>
      <c r="I15" s="17">
        <v>0.19845191841488299</v>
      </c>
      <c r="J15" s="17">
        <v>0.16824870242314299</v>
      </c>
      <c r="K15" s="17">
        <v>0.141395530285291</v>
      </c>
      <c r="L15" s="17">
        <v>0.158819574290917</v>
      </c>
      <c r="M15" s="17"/>
      <c r="N15" s="17">
        <v>0.21901238592546601</v>
      </c>
      <c r="O15" s="17">
        <v>0.17285470096858799</v>
      </c>
      <c r="P15" s="17">
        <v>0.155510160806688</v>
      </c>
      <c r="Q15" s="17">
        <v>0.17739618185726799</v>
      </c>
      <c r="R15" s="17"/>
      <c r="S15" s="17">
        <v>0.21475297800518101</v>
      </c>
      <c r="T15" s="17">
        <v>0.20134749958433401</v>
      </c>
      <c r="U15" s="17">
        <v>0.18859867696733601</v>
      </c>
      <c r="V15" s="17">
        <v>0.13930304618967501</v>
      </c>
      <c r="W15" s="17">
        <v>0.177802201413959</v>
      </c>
      <c r="X15" s="17">
        <v>0.179135765721538</v>
      </c>
      <c r="Y15" s="17">
        <v>0.15284066984134301</v>
      </c>
      <c r="Z15" s="17">
        <v>0.14226630587775799</v>
      </c>
      <c r="AA15" s="17">
        <v>0.20553133209768201</v>
      </c>
      <c r="AB15" s="17">
        <v>0.19129240029529501</v>
      </c>
      <c r="AC15" s="17">
        <v>0.172119699571949</v>
      </c>
      <c r="AD15" s="17">
        <v>0.13088976530280899</v>
      </c>
      <c r="AE15" s="17"/>
      <c r="AF15" s="17">
        <v>0.184124341750348</v>
      </c>
      <c r="AG15" s="17">
        <v>0.18081561254365699</v>
      </c>
      <c r="AH15" s="17"/>
      <c r="AI15" s="17">
        <v>0.188892433694788</v>
      </c>
      <c r="AJ15" s="17">
        <v>0.17992518608930599</v>
      </c>
      <c r="AK15" s="17"/>
      <c r="AL15" s="17">
        <v>0.185904628825141</v>
      </c>
      <c r="AM15" s="17">
        <v>0.182469020917569</v>
      </c>
      <c r="AN15" s="17"/>
      <c r="AO15" s="17">
        <v>0.17341249989063801</v>
      </c>
      <c r="AP15" s="17">
        <v>0.185246813283375</v>
      </c>
    </row>
    <row r="16" spans="2:42" ht="29" x14ac:dyDescent="0.35">
      <c r="B16" s="18" t="s">
        <v>390</v>
      </c>
      <c r="C16" s="17">
        <v>9.2567170473094498E-2</v>
      </c>
      <c r="D16" s="17">
        <v>0.107905440568485</v>
      </c>
      <c r="E16" s="17">
        <v>7.7500489986078794E-2</v>
      </c>
      <c r="F16" s="17"/>
      <c r="G16" s="17">
        <v>0.120802590014373</v>
      </c>
      <c r="H16" s="17">
        <v>0.123451498740621</v>
      </c>
      <c r="I16" s="17">
        <v>0.121802804836838</v>
      </c>
      <c r="J16" s="17">
        <v>7.7898803324574606E-2</v>
      </c>
      <c r="K16" s="17">
        <v>7.6773766538381902E-2</v>
      </c>
      <c r="L16" s="17">
        <v>4.7134972364050703E-2</v>
      </c>
      <c r="M16" s="17"/>
      <c r="N16" s="17">
        <v>0.102769314203947</v>
      </c>
      <c r="O16" s="17">
        <v>9.27666051748781E-2</v>
      </c>
      <c r="P16" s="17">
        <v>9.9079141714816105E-2</v>
      </c>
      <c r="Q16" s="17">
        <v>7.5636498749562395E-2</v>
      </c>
      <c r="R16" s="17"/>
      <c r="S16" s="17">
        <v>0.14846402616662499</v>
      </c>
      <c r="T16" s="17">
        <v>8.3280684548760198E-2</v>
      </c>
      <c r="U16" s="17">
        <v>5.0737023345005801E-2</v>
      </c>
      <c r="V16" s="17">
        <v>6.5043056540253205E-2</v>
      </c>
      <c r="W16" s="17">
        <v>6.8026993180219902E-2</v>
      </c>
      <c r="X16" s="17">
        <v>0.12965944020380199</v>
      </c>
      <c r="Y16" s="17">
        <v>9.3901039611840501E-2</v>
      </c>
      <c r="Z16" s="17">
        <v>6.1069991767362303E-2</v>
      </c>
      <c r="AA16" s="17">
        <v>0.106609189192124</v>
      </c>
      <c r="AB16" s="17">
        <v>5.8918942109994897E-2</v>
      </c>
      <c r="AC16" s="17">
        <v>0.1180832052357</v>
      </c>
      <c r="AD16" s="17">
        <v>5.7736799789572003E-2</v>
      </c>
      <c r="AE16" s="17"/>
      <c r="AF16" s="17">
        <v>0.10517893215966199</v>
      </c>
      <c r="AG16" s="17">
        <v>7.6364069991693304E-2</v>
      </c>
      <c r="AH16" s="17"/>
      <c r="AI16" s="17">
        <v>0.124889237182759</v>
      </c>
      <c r="AJ16" s="17">
        <v>7.7995349219818697E-2</v>
      </c>
      <c r="AK16" s="17"/>
      <c r="AL16" s="17">
        <v>9.6886843062328101E-2</v>
      </c>
      <c r="AM16" s="17">
        <v>9.2238894700544902E-2</v>
      </c>
      <c r="AN16" s="17"/>
      <c r="AO16" s="17">
        <v>0.10538585506844</v>
      </c>
      <c r="AP16" s="17">
        <v>8.9072538243938196E-2</v>
      </c>
    </row>
    <row r="17" spans="2:42" x14ac:dyDescent="0.35">
      <c r="B17" s="18" t="s">
        <v>75</v>
      </c>
      <c r="C17" s="17">
        <v>5.9782259694014302E-2</v>
      </c>
      <c r="D17" s="17">
        <v>4.7990819403379598E-2</v>
      </c>
      <c r="E17" s="17">
        <v>7.0474287376684805E-2</v>
      </c>
      <c r="F17" s="17"/>
      <c r="G17" s="17">
        <v>8.2033129868269106E-2</v>
      </c>
      <c r="H17" s="17">
        <v>8.1527757810044704E-2</v>
      </c>
      <c r="I17" s="17">
        <v>5.8962322770434797E-2</v>
      </c>
      <c r="J17" s="17">
        <v>4.9543488797961499E-2</v>
      </c>
      <c r="K17" s="17">
        <v>6.2889298749542702E-2</v>
      </c>
      <c r="L17" s="17">
        <v>3.40199849291319E-2</v>
      </c>
      <c r="M17" s="17"/>
      <c r="N17" s="17">
        <v>2.81235128673686E-2</v>
      </c>
      <c r="O17" s="17">
        <v>5.5695765400666501E-2</v>
      </c>
      <c r="P17" s="17">
        <v>6.7432066474208199E-2</v>
      </c>
      <c r="Q17" s="17">
        <v>9.0938898150555697E-2</v>
      </c>
      <c r="R17" s="17"/>
      <c r="S17" s="17">
        <v>4.9837722142184702E-2</v>
      </c>
      <c r="T17" s="17">
        <v>5.3569887381341899E-2</v>
      </c>
      <c r="U17" s="17">
        <v>5.4514316846293299E-2</v>
      </c>
      <c r="V17" s="17">
        <v>6.8628296297178704E-2</v>
      </c>
      <c r="W17" s="17">
        <v>6.8327263708577807E-2</v>
      </c>
      <c r="X17" s="17">
        <v>7.7035130061504795E-2</v>
      </c>
      <c r="Y17" s="17">
        <v>4.9665771178559102E-2</v>
      </c>
      <c r="Z17" s="17">
        <v>8.7127999538840803E-2</v>
      </c>
      <c r="AA17" s="17">
        <v>7.7654680402646406E-2</v>
      </c>
      <c r="AB17" s="17">
        <v>3.7334743721561599E-2</v>
      </c>
      <c r="AC17" s="17">
        <v>5.08830614407157E-2</v>
      </c>
      <c r="AD17" s="17">
        <v>5.6099155012529697E-2</v>
      </c>
      <c r="AE17" s="17"/>
      <c r="AF17" s="17">
        <v>5.3284762129617101E-2</v>
      </c>
      <c r="AG17" s="17">
        <v>6.5779488043487502E-2</v>
      </c>
      <c r="AH17" s="17"/>
      <c r="AI17" s="17">
        <v>4.28259084479733E-2</v>
      </c>
      <c r="AJ17" s="17">
        <v>6.7426725058328196E-2</v>
      </c>
      <c r="AK17" s="17"/>
      <c r="AL17" s="17">
        <v>4.1305574561835902E-2</v>
      </c>
      <c r="AM17" s="17">
        <v>6.1186405022305802E-2</v>
      </c>
      <c r="AN17" s="17"/>
      <c r="AO17" s="17">
        <v>6.0519845766085101E-2</v>
      </c>
      <c r="AP17" s="17">
        <v>5.95811788389497E-2</v>
      </c>
    </row>
    <row r="18" spans="2:42" x14ac:dyDescent="0.35">
      <c r="B18" s="18" t="s">
        <v>107</v>
      </c>
      <c r="C18" s="17">
        <v>1.1732329251337799E-2</v>
      </c>
      <c r="D18" s="17">
        <v>1.6713242062298898E-2</v>
      </c>
      <c r="E18" s="17">
        <v>6.9545094550837296E-3</v>
      </c>
      <c r="F18" s="17"/>
      <c r="G18" s="17">
        <v>7.4134108609253003E-3</v>
      </c>
      <c r="H18" s="17">
        <v>6.4607435802875E-3</v>
      </c>
      <c r="I18" s="17">
        <v>2.6306863526176002E-3</v>
      </c>
      <c r="J18" s="17">
        <v>1.00716648398003E-2</v>
      </c>
      <c r="K18" s="17">
        <v>1.4647127735713399E-2</v>
      </c>
      <c r="L18" s="17">
        <v>2.5737188733317401E-2</v>
      </c>
      <c r="M18" s="17"/>
      <c r="N18" s="17">
        <v>1.19548455227983E-2</v>
      </c>
      <c r="O18" s="17">
        <v>1.07823436311246E-2</v>
      </c>
      <c r="P18" s="17">
        <v>1.47686886664365E-2</v>
      </c>
      <c r="Q18" s="17">
        <v>8.4497600562447595E-3</v>
      </c>
      <c r="R18" s="17"/>
      <c r="S18" s="17">
        <v>9.6951839944283708E-3</v>
      </c>
      <c r="T18" s="17">
        <v>1.1297697223367599E-2</v>
      </c>
      <c r="U18" s="17">
        <v>1.2567193935866E-2</v>
      </c>
      <c r="V18" s="17">
        <v>1.06188549497032E-2</v>
      </c>
      <c r="W18" s="17">
        <v>8.4497891305000301E-3</v>
      </c>
      <c r="X18" s="17">
        <v>7.5150971362863903E-3</v>
      </c>
      <c r="Y18" s="17">
        <v>1.4256892329458801E-2</v>
      </c>
      <c r="Z18" s="17">
        <v>1.6198411126957399E-2</v>
      </c>
      <c r="AA18" s="17">
        <v>1.49230994359284E-2</v>
      </c>
      <c r="AB18" s="17">
        <v>1.3666742990429699E-2</v>
      </c>
      <c r="AC18" s="17">
        <v>5.8284370697975797E-3</v>
      </c>
      <c r="AD18" s="17">
        <v>2.4226343077352899E-2</v>
      </c>
      <c r="AE18" s="17"/>
      <c r="AF18" s="17">
        <v>1.04433312392163E-2</v>
      </c>
      <c r="AG18" s="17">
        <v>1.35760136594849E-2</v>
      </c>
      <c r="AH18" s="17"/>
      <c r="AI18" s="17">
        <v>6.8268127973967196E-3</v>
      </c>
      <c r="AJ18" s="17">
        <v>1.39438929351805E-2</v>
      </c>
      <c r="AK18" s="17"/>
      <c r="AL18" s="17">
        <v>3.6154091309929699E-3</v>
      </c>
      <c r="AM18" s="17">
        <v>1.2349178831528401E-2</v>
      </c>
      <c r="AN18" s="17"/>
      <c r="AO18" s="17">
        <v>8.3606420564667199E-3</v>
      </c>
      <c r="AP18" s="17">
        <v>1.26515192548199E-2</v>
      </c>
    </row>
    <row r="19" spans="2:42" x14ac:dyDescent="0.35">
      <c r="B19" s="18" t="s">
        <v>99</v>
      </c>
      <c r="C19" s="19">
        <v>0.14166726454942</v>
      </c>
      <c r="D19" s="19">
        <v>0.121361288545191</v>
      </c>
      <c r="E19" s="19">
        <v>0.162519161714935</v>
      </c>
      <c r="F19" s="19"/>
      <c r="G19" s="19">
        <v>8.8234186965875899E-2</v>
      </c>
      <c r="H19" s="19">
        <v>7.6388073138526996E-2</v>
      </c>
      <c r="I19" s="19">
        <v>0.11424773683851799</v>
      </c>
      <c r="J19" s="19">
        <v>0.183454857631042</v>
      </c>
      <c r="K19" s="19">
        <v>0.165301701636722</v>
      </c>
      <c r="L19" s="19">
        <v>0.20330002163664601</v>
      </c>
      <c r="M19" s="19"/>
      <c r="N19" s="19">
        <v>8.15349533033915E-2</v>
      </c>
      <c r="O19" s="19">
        <v>0.123518937834978</v>
      </c>
      <c r="P19" s="19">
        <v>0.149358750550282</v>
      </c>
      <c r="Q19" s="19">
        <v>0.217872069100157</v>
      </c>
      <c r="R19" s="19"/>
      <c r="S19" s="19">
        <v>8.5721411465002506E-2</v>
      </c>
      <c r="T19" s="19">
        <v>0.15098700489038</v>
      </c>
      <c r="U19" s="19">
        <v>0.172433356395818</v>
      </c>
      <c r="V19" s="19">
        <v>0.19355799941752899</v>
      </c>
      <c r="W19" s="19">
        <v>0.13884847814366599</v>
      </c>
      <c r="X19" s="19">
        <v>0.15241386920768299</v>
      </c>
      <c r="Y19" s="19">
        <v>0.15059984773492499</v>
      </c>
      <c r="Z19" s="19">
        <v>0.159120041367599</v>
      </c>
      <c r="AA19" s="19">
        <v>0.13168670042208999</v>
      </c>
      <c r="AB19" s="19">
        <v>0.13061028601755001</v>
      </c>
      <c r="AC19" s="19">
        <v>0.11367437333986</v>
      </c>
      <c r="AD19" s="19">
        <v>0.167967712937245</v>
      </c>
      <c r="AE19" s="19"/>
      <c r="AF19" s="19">
        <v>0.14102643208389201</v>
      </c>
      <c r="AG19" s="19">
        <v>0.142395142716119</v>
      </c>
      <c r="AH19" s="19"/>
      <c r="AI19" s="19">
        <v>0.10541003836886299</v>
      </c>
      <c r="AJ19" s="19">
        <v>0.15801318152894001</v>
      </c>
      <c r="AK19" s="19"/>
      <c r="AL19" s="19">
        <v>0.13864602096402701</v>
      </c>
      <c r="AM19" s="19">
        <v>0.14189686553226499</v>
      </c>
      <c r="AN19" s="19"/>
      <c r="AO19" s="19">
        <v>0.135171044885041</v>
      </c>
      <c r="AP19" s="19">
        <v>0.14343826518821101</v>
      </c>
    </row>
    <row r="20" spans="2:42" x14ac:dyDescent="0.35">
      <c r="B20" s="16"/>
    </row>
    <row r="21" spans="2:42" x14ac:dyDescent="0.35">
      <c r="B21" t="s">
        <v>60</v>
      </c>
    </row>
    <row r="22" spans="2:42" x14ac:dyDescent="0.35">
      <c r="B22" t="s">
        <v>61</v>
      </c>
    </row>
    <row r="24" spans="2:42" x14ac:dyDescent="0.35">
      <c r="B24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E23"/>
  <sheetViews>
    <sheetView showGridLines="0" topLeftCell="A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20.7265625" customWidth="1"/>
  </cols>
  <sheetData>
    <row r="2" spans="2:5" ht="40" customHeight="1" x14ac:dyDescent="0.35">
      <c r="D2" s="30" t="s">
        <v>257</v>
      </c>
      <c r="E2" s="26"/>
    </row>
    <row r="6" spans="2:5" ht="50" customHeight="1" x14ac:dyDescent="0.35">
      <c r="B6" s="20" t="s">
        <v>15</v>
      </c>
      <c r="C6" s="20" t="s">
        <v>392</v>
      </c>
      <c r="D6" s="20" t="s">
        <v>393</v>
      </c>
    </row>
    <row r="7" spans="2:5" x14ac:dyDescent="0.35">
      <c r="B7" s="18" t="s">
        <v>249</v>
      </c>
      <c r="C7" s="17">
        <v>6.9050013806740196E-2</v>
      </c>
      <c r="D7" s="17">
        <v>6.0639883578916899E-2</v>
      </c>
    </row>
    <row r="8" spans="2:5" x14ac:dyDescent="0.35">
      <c r="B8" s="18" t="s">
        <v>250</v>
      </c>
      <c r="C8" s="17">
        <v>0.20970445613269501</v>
      </c>
      <c r="D8" s="17">
        <v>0.19651536931503599</v>
      </c>
    </row>
    <row r="9" spans="2:5" x14ac:dyDescent="0.35">
      <c r="B9" s="18" t="s">
        <v>251</v>
      </c>
      <c r="C9" s="17">
        <v>0.130022816401968</v>
      </c>
      <c r="D9" s="17">
        <v>0.17128850507481899</v>
      </c>
    </row>
    <row r="10" spans="2:5" x14ac:dyDescent="0.35">
      <c r="B10" s="18" t="s">
        <v>252</v>
      </c>
      <c r="C10" s="17">
        <v>5.71745593312473E-2</v>
      </c>
      <c r="D10" s="17">
        <v>0.112442276770512</v>
      </c>
    </row>
    <row r="11" spans="2:5" x14ac:dyDescent="0.35">
      <c r="B11" s="18" t="s">
        <v>253</v>
      </c>
      <c r="C11" s="17">
        <v>2.3223375045059599E-2</v>
      </c>
      <c r="D11" s="17">
        <v>6.2912229032622793E-2</v>
      </c>
    </row>
    <row r="12" spans="2:5" x14ac:dyDescent="0.35">
      <c r="B12" s="18" t="s">
        <v>75</v>
      </c>
      <c r="C12" s="17">
        <v>1.6390006004844301E-2</v>
      </c>
      <c r="D12" s="17">
        <v>1.66991444026461E-2</v>
      </c>
    </row>
    <row r="13" spans="2:5" ht="29" x14ac:dyDescent="0.35">
      <c r="B13" s="18" t="s">
        <v>394</v>
      </c>
      <c r="C13" s="17">
        <v>0.49443477327744501</v>
      </c>
      <c r="D13" s="17">
        <v>0.37950259182544699</v>
      </c>
    </row>
    <row r="14" spans="2:5" x14ac:dyDescent="0.35">
      <c r="B14" s="23" t="s">
        <v>254</v>
      </c>
      <c r="C14" s="21">
        <v>0.27875446993943598</v>
      </c>
      <c r="D14" s="21">
        <v>0.25715525289395302</v>
      </c>
    </row>
    <row r="15" spans="2:5" x14ac:dyDescent="0.35">
      <c r="B15" s="23" t="s">
        <v>255</v>
      </c>
      <c r="C15" s="21">
        <v>8.0397934376306907E-2</v>
      </c>
      <c r="D15" s="21">
        <v>0.175354505803135</v>
      </c>
    </row>
    <row r="16" spans="2:5" x14ac:dyDescent="0.35">
      <c r="B16" s="23" t="s">
        <v>256</v>
      </c>
      <c r="C16" s="22">
        <v>0.19835653556312899</v>
      </c>
      <c r="D16" s="22">
        <v>8.1800747090817499E-2</v>
      </c>
    </row>
    <row r="17" spans="2:4" x14ac:dyDescent="0.35">
      <c r="B17" s="16"/>
      <c r="C17" s="16"/>
      <c r="D17" s="16"/>
    </row>
    <row r="18" spans="2:4" x14ac:dyDescent="0.35">
      <c r="B18" t="s">
        <v>60</v>
      </c>
    </row>
    <row r="19" spans="2:4" x14ac:dyDescent="0.35">
      <c r="B19" t="s">
        <v>61</v>
      </c>
    </row>
    <row r="23" spans="2:4" x14ac:dyDescent="0.35">
      <c r="B23" s="8" t="str">
        <f>HYPERLINK("#'Contents'!A1", "Return to Contents")</f>
        <v>Return to Contents</v>
      </c>
    </row>
  </sheetData>
  <mergeCells count="1">
    <mergeCell ref="D2:E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P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6.9050013806740196E-2</v>
      </c>
      <c r="D9" s="17">
        <v>9.0670466247782799E-2</v>
      </c>
      <c r="E9" s="17">
        <v>4.8442520573854397E-2</v>
      </c>
      <c r="F9" s="17"/>
      <c r="G9" s="17">
        <v>7.4662438538605103E-2</v>
      </c>
      <c r="H9" s="17">
        <v>0.14218744478819101</v>
      </c>
      <c r="I9" s="17">
        <v>0.110233886445185</v>
      </c>
      <c r="J9" s="17">
        <v>4.80048501334338E-2</v>
      </c>
      <c r="K9" s="17">
        <v>1.7095301392018199E-2</v>
      </c>
      <c r="L9" s="17">
        <v>2.3931884817707E-2</v>
      </c>
      <c r="M9" s="17"/>
      <c r="N9" s="17">
        <v>0.104841804249103</v>
      </c>
      <c r="O9" s="17">
        <v>5.0250213734213803E-2</v>
      </c>
      <c r="P9" s="17">
        <v>6.29527644734722E-2</v>
      </c>
      <c r="Q9" s="17">
        <v>5.6207852068351397E-2</v>
      </c>
      <c r="R9" s="17"/>
      <c r="S9" s="17">
        <v>0.10795245295405601</v>
      </c>
      <c r="T9" s="17">
        <v>4.5788534461841099E-2</v>
      </c>
      <c r="U9" s="17">
        <v>4.9145024894133797E-2</v>
      </c>
      <c r="V9" s="17">
        <v>6.7678868994508604E-2</v>
      </c>
      <c r="W9" s="17">
        <v>4.5044805331783101E-2</v>
      </c>
      <c r="X9" s="17">
        <v>8.4172293260589198E-2</v>
      </c>
      <c r="Y9" s="17">
        <v>7.9448529974679896E-2</v>
      </c>
      <c r="Z9" s="17">
        <v>8.7604239928986805E-2</v>
      </c>
      <c r="AA9" s="17">
        <v>7.2225180767927694E-2</v>
      </c>
      <c r="AB9" s="17">
        <v>4.68333335181573E-2</v>
      </c>
      <c r="AC9" s="17">
        <v>7.3817957295072803E-2</v>
      </c>
      <c r="AD9" s="17">
        <v>5.0987837637699297E-2</v>
      </c>
      <c r="AE9" s="17"/>
      <c r="AF9" s="17">
        <v>9.61449792684268E-2</v>
      </c>
      <c r="AG9" s="17">
        <v>3.3090121032052902E-2</v>
      </c>
      <c r="AH9" s="17"/>
      <c r="AI9" s="17">
        <v>9.9822268552918494E-2</v>
      </c>
      <c r="AJ9" s="17">
        <v>5.5176897345796103E-2</v>
      </c>
      <c r="AK9" s="17"/>
      <c r="AL9" s="17">
        <v>9.0509601320546598E-2</v>
      </c>
      <c r="AM9" s="17">
        <v>6.74191812553918E-2</v>
      </c>
      <c r="AN9" s="17"/>
      <c r="AO9" s="17">
        <v>8.5587268306133293E-2</v>
      </c>
      <c r="AP9" s="17">
        <v>6.4541624344039497E-2</v>
      </c>
    </row>
    <row r="10" spans="2:42" x14ac:dyDescent="0.35">
      <c r="B10" s="18" t="s">
        <v>250</v>
      </c>
      <c r="C10" s="17">
        <v>0.20970445613269501</v>
      </c>
      <c r="D10" s="17">
        <v>0.213988033866676</v>
      </c>
      <c r="E10" s="17">
        <v>0.205773012127763</v>
      </c>
      <c r="F10" s="17"/>
      <c r="G10" s="17">
        <v>0.21711489780830001</v>
      </c>
      <c r="H10" s="17">
        <v>0.33040899553640002</v>
      </c>
      <c r="I10" s="17">
        <v>0.32020367862979698</v>
      </c>
      <c r="J10" s="17">
        <v>0.242208941914627</v>
      </c>
      <c r="K10" s="17">
        <v>0.121844438390688</v>
      </c>
      <c r="L10" s="17">
        <v>4.8632377363799897E-2</v>
      </c>
      <c r="M10" s="17"/>
      <c r="N10" s="17">
        <v>0.22943348697406399</v>
      </c>
      <c r="O10" s="17">
        <v>0.191138745187973</v>
      </c>
      <c r="P10" s="17">
        <v>0.22859856256452099</v>
      </c>
      <c r="Q10" s="17">
        <v>0.189727939887951</v>
      </c>
      <c r="R10" s="17"/>
      <c r="S10" s="17">
        <v>0.25006389532627699</v>
      </c>
      <c r="T10" s="17">
        <v>0.152557944786743</v>
      </c>
      <c r="U10" s="17">
        <v>0.20460906553553401</v>
      </c>
      <c r="V10" s="17">
        <v>0.178269211619421</v>
      </c>
      <c r="W10" s="17">
        <v>0.245267980194499</v>
      </c>
      <c r="X10" s="17">
        <v>0.22325434327826499</v>
      </c>
      <c r="Y10" s="17">
        <v>0.21140810145497199</v>
      </c>
      <c r="Z10" s="17">
        <v>0.16271449641239799</v>
      </c>
      <c r="AA10" s="17">
        <v>0.23529961061010499</v>
      </c>
      <c r="AB10" s="17">
        <v>0.21462103477449701</v>
      </c>
      <c r="AC10" s="17">
        <v>0.21757096930443101</v>
      </c>
      <c r="AD10" s="17">
        <v>0.18933707133254399</v>
      </c>
      <c r="AE10" s="17"/>
      <c r="AF10" s="17">
        <v>0.29718202772360303</v>
      </c>
      <c r="AG10" s="17">
        <v>9.16968604781567E-2</v>
      </c>
      <c r="AH10" s="17"/>
      <c r="AI10" s="17">
        <v>0.258982164889144</v>
      </c>
      <c r="AJ10" s="17">
        <v>0.18748848924480899</v>
      </c>
      <c r="AK10" s="17"/>
      <c r="AL10" s="17">
        <v>0.32018867074181101</v>
      </c>
      <c r="AM10" s="17">
        <v>0.2013081505896</v>
      </c>
      <c r="AN10" s="17"/>
      <c r="AO10" s="17">
        <v>0.25519629737758398</v>
      </c>
      <c r="AP10" s="17">
        <v>0.197302461731821</v>
      </c>
    </row>
    <row r="11" spans="2:42" x14ac:dyDescent="0.35">
      <c r="B11" s="18" t="s">
        <v>251</v>
      </c>
      <c r="C11" s="17">
        <v>0.130022816401968</v>
      </c>
      <c r="D11" s="17">
        <v>0.132629710649177</v>
      </c>
      <c r="E11" s="17">
        <v>0.12784615046530601</v>
      </c>
      <c r="F11" s="17"/>
      <c r="G11" s="17">
        <v>0.12613416010452699</v>
      </c>
      <c r="H11" s="17">
        <v>0.154176274263952</v>
      </c>
      <c r="I11" s="17">
        <v>0.17422557594215601</v>
      </c>
      <c r="J11" s="17">
        <v>0.15932481924233499</v>
      </c>
      <c r="K11" s="17">
        <v>0.10019726745570399</v>
      </c>
      <c r="L11" s="17">
        <v>7.30872047579674E-2</v>
      </c>
      <c r="M11" s="17"/>
      <c r="N11" s="17">
        <v>0.135790713003963</v>
      </c>
      <c r="O11" s="17">
        <v>9.6235694479036904E-2</v>
      </c>
      <c r="P11" s="17">
        <v>0.13906508623687799</v>
      </c>
      <c r="Q11" s="17">
        <v>0.149830244001114</v>
      </c>
      <c r="R11" s="17"/>
      <c r="S11" s="17">
        <v>0.155415163673672</v>
      </c>
      <c r="T11" s="17">
        <v>0.12866868172083201</v>
      </c>
      <c r="U11" s="17">
        <v>0.113827268573549</v>
      </c>
      <c r="V11" s="17">
        <v>0.13167128188903601</v>
      </c>
      <c r="W11" s="17">
        <v>0.129529180480001</v>
      </c>
      <c r="X11" s="17">
        <v>0.14034924796718801</v>
      </c>
      <c r="Y11" s="17">
        <v>0.122094443484389</v>
      </c>
      <c r="Z11" s="17">
        <v>0.14859006795278201</v>
      </c>
      <c r="AA11" s="17">
        <v>0.10811707104571</v>
      </c>
      <c r="AB11" s="17">
        <v>0.12513863740883099</v>
      </c>
      <c r="AC11" s="17">
        <v>0.10594976107279</v>
      </c>
      <c r="AD11" s="17">
        <v>0.15745516613492</v>
      </c>
      <c r="AE11" s="17"/>
      <c r="AF11" s="17">
        <v>0.16051714037562401</v>
      </c>
      <c r="AG11" s="17">
        <v>9.0014476452796893E-2</v>
      </c>
      <c r="AH11" s="17"/>
      <c r="AI11" s="17">
        <v>0.12748591887202201</v>
      </c>
      <c r="AJ11" s="17">
        <v>0.13116653093224001</v>
      </c>
      <c r="AK11" s="17"/>
      <c r="AL11" s="17">
        <v>0.13515418886877201</v>
      </c>
      <c r="AM11" s="17">
        <v>0.12963285507365399</v>
      </c>
      <c r="AN11" s="17"/>
      <c r="AO11" s="17">
        <v>0.13852782682419101</v>
      </c>
      <c r="AP11" s="17">
        <v>0.127704178845225</v>
      </c>
    </row>
    <row r="12" spans="2:42" x14ac:dyDescent="0.35">
      <c r="B12" s="18" t="s">
        <v>252</v>
      </c>
      <c r="C12" s="17">
        <v>5.71745593312473E-2</v>
      </c>
      <c r="D12" s="17">
        <v>4.7363575744266001E-2</v>
      </c>
      <c r="E12" s="17">
        <v>6.7167577623734195E-2</v>
      </c>
      <c r="F12" s="17"/>
      <c r="G12" s="17">
        <v>6.0243047458960398E-2</v>
      </c>
      <c r="H12" s="17">
        <v>6.8048488172551005E-2</v>
      </c>
      <c r="I12" s="17">
        <v>7.8093875609971497E-2</v>
      </c>
      <c r="J12" s="17">
        <v>6.7185981369294601E-2</v>
      </c>
      <c r="K12" s="17">
        <v>5.1457524197740898E-2</v>
      </c>
      <c r="L12" s="17">
        <v>2.4897707795786601E-2</v>
      </c>
      <c r="M12" s="17"/>
      <c r="N12" s="17">
        <v>6.0767832600041601E-2</v>
      </c>
      <c r="O12" s="17">
        <v>6.2913243073280903E-2</v>
      </c>
      <c r="P12" s="17">
        <v>6.2728053583936599E-2</v>
      </c>
      <c r="Q12" s="17">
        <v>4.32084972029406E-2</v>
      </c>
      <c r="R12" s="17"/>
      <c r="S12" s="17">
        <v>5.8598907552107102E-2</v>
      </c>
      <c r="T12" s="17">
        <v>6.4513027514681007E-2</v>
      </c>
      <c r="U12" s="17">
        <v>5.1728407809353102E-2</v>
      </c>
      <c r="V12" s="17">
        <v>5.84337435298816E-2</v>
      </c>
      <c r="W12" s="17">
        <v>3.0490109729357302E-2</v>
      </c>
      <c r="X12" s="17">
        <v>6.1238577738130198E-2</v>
      </c>
      <c r="Y12" s="17">
        <v>4.7584068548371002E-2</v>
      </c>
      <c r="Z12" s="17">
        <v>2.3562541228769201E-2</v>
      </c>
      <c r="AA12" s="17">
        <v>5.9795697390290899E-2</v>
      </c>
      <c r="AB12" s="17">
        <v>8.2848031431107597E-2</v>
      </c>
      <c r="AC12" s="17">
        <v>2.28367869761174E-2</v>
      </c>
      <c r="AD12" s="17">
        <v>0.12052019779935801</v>
      </c>
      <c r="AE12" s="17"/>
      <c r="AF12" s="17">
        <v>7.3525767270878201E-2</v>
      </c>
      <c r="AG12" s="17">
        <v>3.5610830313140697E-2</v>
      </c>
      <c r="AH12" s="17"/>
      <c r="AI12" s="17">
        <v>6.2829286393213904E-2</v>
      </c>
      <c r="AJ12" s="17">
        <v>5.4625227547385802E-2</v>
      </c>
      <c r="AK12" s="17"/>
      <c r="AL12" s="17">
        <v>5.17322165920929E-2</v>
      </c>
      <c r="AM12" s="17">
        <v>5.7588153007681997E-2</v>
      </c>
      <c r="AN12" s="17"/>
      <c r="AO12" s="17">
        <v>5.2729454792842703E-2</v>
      </c>
      <c r="AP12" s="17">
        <v>5.8386384574807597E-2</v>
      </c>
    </row>
    <row r="13" spans="2:42" x14ac:dyDescent="0.35">
      <c r="B13" s="18" t="s">
        <v>253</v>
      </c>
      <c r="C13" s="17">
        <v>2.3223375045059599E-2</v>
      </c>
      <c r="D13" s="17">
        <v>2.5019616627735601E-2</v>
      </c>
      <c r="E13" s="17">
        <v>2.0875067019331499E-2</v>
      </c>
      <c r="F13" s="17"/>
      <c r="G13" s="17">
        <v>3.7743229124336898E-2</v>
      </c>
      <c r="H13" s="17">
        <v>1.6533145993938202E-2</v>
      </c>
      <c r="I13" s="17">
        <v>2.6129426827774999E-2</v>
      </c>
      <c r="J13" s="17">
        <v>2.0049374064519801E-2</v>
      </c>
      <c r="K13" s="17">
        <v>2.2874630176195499E-2</v>
      </c>
      <c r="L13" s="17">
        <v>1.94229473461635E-2</v>
      </c>
      <c r="M13" s="17"/>
      <c r="N13" s="17">
        <v>1.7159505953516001E-2</v>
      </c>
      <c r="O13" s="17">
        <v>2.2051055713088501E-2</v>
      </c>
      <c r="P13" s="17">
        <v>3.5388625646980601E-2</v>
      </c>
      <c r="Q13" s="17">
        <v>2.0594227147644001E-2</v>
      </c>
      <c r="R13" s="17"/>
      <c r="S13" s="17">
        <v>2.0401546910709799E-2</v>
      </c>
      <c r="T13" s="17">
        <v>3.2515204227089901E-2</v>
      </c>
      <c r="U13" s="17">
        <v>1.8534777800751401E-2</v>
      </c>
      <c r="V13" s="17">
        <v>2.15476394162099E-2</v>
      </c>
      <c r="W13" s="17">
        <v>2.34889225784966E-2</v>
      </c>
      <c r="X13" s="17">
        <v>3.63149359822336E-2</v>
      </c>
      <c r="Y13" s="17">
        <v>2.89976358204155E-2</v>
      </c>
      <c r="Z13" s="17">
        <v>1.70721674501642E-2</v>
      </c>
      <c r="AA13" s="17">
        <v>2.6840164308178802E-2</v>
      </c>
      <c r="AB13" s="17">
        <v>6.6733261198579997E-3</v>
      </c>
      <c r="AC13" s="17">
        <v>2.4955284517640099E-2</v>
      </c>
      <c r="AD13" s="17">
        <v>0</v>
      </c>
      <c r="AE13" s="17"/>
      <c r="AF13" s="17">
        <v>2.9317736258300801E-2</v>
      </c>
      <c r="AG13" s="17">
        <v>1.5203163070691699E-2</v>
      </c>
      <c r="AH13" s="17"/>
      <c r="AI13" s="17">
        <v>1.8920863722612199E-2</v>
      </c>
      <c r="AJ13" s="17">
        <v>2.5163084732996999E-2</v>
      </c>
      <c r="AK13" s="17"/>
      <c r="AL13" s="17">
        <v>2.5572585415471999E-2</v>
      </c>
      <c r="AM13" s="17">
        <v>2.30448455770738E-2</v>
      </c>
      <c r="AN13" s="17"/>
      <c r="AO13" s="17">
        <v>2.5084830851540799E-2</v>
      </c>
      <c r="AP13" s="17">
        <v>2.2715904609532801E-2</v>
      </c>
    </row>
    <row r="14" spans="2:42" x14ac:dyDescent="0.35">
      <c r="B14" s="18" t="s">
        <v>75</v>
      </c>
      <c r="C14" s="17">
        <v>1.6390006004844301E-2</v>
      </c>
      <c r="D14" s="17">
        <v>1.5655525406966402E-2</v>
      </c>
      <c r="E14" s="17">
        <v>1.6615495215344701E-2</v>
      </c>
      <c r="F14" s="17"/>
      <c r="G14" s="17">
        <v>2.42406660863301E-2</v>
      </c>
      <c r="H14" s="17">
        <v>9.30522267369659E-3</v>
      </c>
      <c r="I14" s="17">
        <v>9.4530337588787008E-3</v>
      </c>
      <c r="J14" s="17">
        <v>1.2403689798794099E-2</v>
      </c>
      <c r="K14" s="17">
        <v>1.8177103974799502E-2</v>
      </c>
      <c r="L14" s="17">
        <v>2.4617521021145099E-2</v>
      </c>
      <c r="M14" s="17"/>
      <c r="N14" s="17">
        <v>9.9878571016153508E-3</v>
      </c>
      <c r="O14" s="17">
        <v>1.5883461520152301E-2</v>
      </c>
      <c r="P14" s="17">
        <v>1.8067095459571799E-2</v>
      </c>
      <c r="Q14" s="17">
        <v>2.1228572033393001E-2</v>
      </c>
      <c r="R14" s="17"/>
      <c r="S14" s="17">
        <v>2.0478684802333998E-2</v>
      </c>
      <c r="T14" s="17">
        <v>1.30392064773283E-2</v>
      </c>
      <c r="U14" s="17">
        <v>2.4290523267712898E-2</v>
      </c>
      <c r="V14" s="17">
        <v>2.0741808237547499E-2</v>
      </c>
      <c r="W14" s="17">
        <v>1.7727276731889199E-2</v>
      </c>
      <c r="X14" s="17">
        <v>7.9861462754146108E-3</v>
      </c>
      <c r="Y14" s="17">
        <v>7.8086564239555796E-3</v>
      </c>
      <c r="Z14" s="17">
        <v>3.1864438144077897E-2</v>
      </c>
      <c r="AA14" s="17">
        <v>1.71962026812028E-2</v>
      </c>
      <c r="AB14" s="17">
        <v>1.6016419082481401E-2</v>
      </c>
      <c r="AC14" s="17">
        <v>1.6533235673087201E-2</v>
      </c>
      <c r="AD14" s="17">
        <v>0</v>
      </c>
      <c r="AE14" s="17"/>
      <c r="AF14" s="17">
        <v>2.14398823853004E-2</v>
      </c>
      <c r="AG14" s="17">
        <v>8.9286224437350199E-3</v>
      </c>
      <c r="AH14" s="17"/>
      <c r="AI14" s="17">
        <v>2.0924001578748599E-2</v>
      </c>
      <c r="AJ14" s="17">
        <v>1.43459358140503E-2</v>
      </c>
      <c r="AK14" s="17"/>
      <c r="AL14" s="17">
        <v>2.7481347108092798E-2</v>
      </c>
      <c r="AM14" s="17">
        <v>1.5547113749918601E-2</v>
      </c>
      <c r="AN14" s="17"/>
      <c r="AO14" s="17">
        <v>1.94671694109649E-2</v>
      </c>
      <c r="AP14" s="17">
        <v>1.55511091325931E-2</v>
      </c>
    </row>
    <row r="15" spans="2:42" ht="29" x14ac:dyDescent="0.35">
      <c r="B15" s="18" t="s">
        <v>394</v>
      </c>
      <c r="C15" s="17">
        <v>0.49443477327744501</v>
      </c>
      <c r="D15" s="17">
        <v>0.47467307145739601</v>
      </c>
      <c r="E15" s="17">
        <v>0.51328017697466599</v>
      </c>
      <c r="F15" s="17"/>
      <c r="G15" s="17">
        <v>0.45986156087894098</v>
      </c>
      <c r="H15" s="17">
        <v>0.279340428571272</v>
      </c>
      <c r="I15" s="17">
        <v>0.28166052278623699</v>
      </c>
      <c r="J15" s="17">
        <v>0.45082234347699501</v>
      </c>
      <c r="K15" s="17">
        <v>0.66835373441285395</v>
      </c>
      <c r="L15" s="17">
        <v>0.78541035689743099</v>
      </c>
      <c r="M15" s="17"/>
      <c r="N15" s="17">
        <v>0.44201880011769601</v>
      </c>
      <c r="O15" s="17">
        <v>0.56152758629225497</v>
      </c>
      <c r="P15" s="17">
        <v>0.45319981203463899</v>
      </c>
      <c r="Q15" s="17">
        <v>0.51920266765860701</v>
      </c>
      <c r="R15" s="17"/>
      <c r="S15" s="17">
        <v>0.387089348780843</v>
      </c>
      <c r="T15" s="17">
        <v>0.562917400811485</v>
      </c>
      <c r="U15" s="17">
        <v>0.53786493211896602</v>
      </c>
      <c r="V15" s="17">
        <v>0.52165744631339495</v>
      </c>
      <c r="W15" s="17">
        <v>0.50845172495397395</v>
      </c>
      <c r="X15" s="17">
        <v>0.44668445549817998</v>
      </c>
      <c r="Y15" s="17">
        <v>0.50265856429321698</v>
      </c>
      <c r="Z15" s="17">
        <v>0.52859204888282196</v>
      </c>
      <c r="AA15" s="17">
        <v>0.48052607319658502</v>
      </c>
      <c r="AB15" s="17">
        <v>0.50786921766506699</v>
      </c>
      <c r="AC15" s="17">
        <v>0.538336005160862</v>
      </c>
      <c r="AD15" s="17">
        <v>0.48169972709547898</v>
      </c>
      <c r="AE15" s="17"/>
      <c r="AF15" s="17">
        <v>0.32187246671786701</v>
      </c>
      <c r="AG15" s="17">
        <v>0.72545592620942601</v>
      </c>
      <c r="AH15" s="17"/>
      <c r="AI15" s="17">
        <v>0.41103549599134098</v>
      </c>
      <c r="AJ15" s="17">
        <v>0.532033834382721</v>
      </c>
      <c r="AK15" s="17"/>
      <c r="AL15" s="17">
        <v>0.34936138995321198</v>
      </c>
      <c r="AM15" s="17">
        <v>0.50545970074668001</v>
      </c>
      <c r="AN15" s="17"/>
      <c r="AO15" s="17">
        <v>0.42340715243674298</v>
      </c>
      <c r="AP15" s="17">
        <v>0.51379833676198094</v>
      </c>
    </row>
    <row r="16" spans="2:42" x14ac:dyDescent="0.35">
      <c r="B16" s="18" t="s">
        <v>254</v>
      </c>
      <c r="C16" s="21">
        <v>0.27875446993943598</v>
      </c>
      <c r="D16" s="21">
        <v>0.304658500114459</v>
      </c>
      <c r="E16" s="21">
        <v>0.25421553270161801</v>
      </c>
      <c r="F16" s="21"/>
      <c r="G16" s="21">
        <v>0.291777336346905</v>
      </c>
      <c r="H16" s="21">
        <v>0.47259644032459103</v>
      </c>
      <c r="I16" s="21">
        <v>0.43043756507498199</v>
      </c>
      <c r="J16" s="21">
        <v>0.29021379204806103</v>
      </c>
      <c r="K16" s="21">
        <v>0.13893973978270699</v>
      </c>
      <c r="L16" s="21">
        <v>7.2564262181506897E-2</v>
      </c>
      <c r="M16" s="21"/>
      <c r="N16" s="21">
        <v>0.33427529122316701</v>
      </c>
      <c r="O16" s="21">
        <v>0.24138895892218701</v>
      </c>
      <c r="P16" s="21">
        <v>0.29155132703799402</v>
      </c>
      <c r="Q16" s="21">
        <v>0.245935791956302</v>
      </c>
      <c r="R16" s="21"/>
      <c r="S16" s="21">
        <v>0.35801634828033402</v>
      </c>
      <c r="T16" s="21">
        <v>0.19834647924858501</v>
      </c>
      <c r="U16" s="21">
        <v>0.25375409042966801</v>
      </c>
      <c r="V16" s="21">
        <v>0.24594808061393</v>
      </c>
      <c r="W16" s="21">
        <v>0.29031278552628198</v>
      </c>
      <c r="X16" s="21">
        <v>0.30742663653885399</v>
      </c>
      <c r="Y16" s="21">
        <v>0.29085663142965201</v>
      </c>
      <c r="Z16" s="21">
        <v>0.25031873634138502</v>
      </c>
      <c r="AA16" s="21">
        <v>0.30752479137803301</v>
      </c>
      <c r="AB16" s="21">
        <v>0.261454368292654</v>
      </c>
      <c r="AC16" s="21">
        <v>0.29138892659950399</v>
      </c>
      <c r="AD16" s="21">
        <v>0.240324908970243</v>
      </c>
      <c r="AE16" s="21"/>
      <c r="AF16" s="21">
        <v>0.39332700699202999</v>
      </c>
      <c r="AG16" s="21">
        <v>0.12478698151021</v>
      </c>
      <c r="AH16" s="21"/>
      <c r="AI16" s="21">
        <v>0.35880443344206198</v>
      </c>
      <c r="AJ16" s="21">
        <v>0.24266538659060499</v>
      </c>
      <c r="AK16" s="21"/>
      <c r="AL16" s="21">
        <v>0.41069827206235798</v>
      </c>
      <c r="AM16" s="21">
        <v>0.26872733184499198</v>
      </c>
      <c r="AN16" s="21"/>
      <c r="AO16" s="21">
        <v>0.34078356568371698</v>
      </c>
      <c r="AP16" s="21">
        <v>0.26184408607586002</v>
      </c>
    </row>
    <row r="17" spans="2:42" x14ac:dyDescent="0.35">
      <c r="B17" s="18" t="s">
        <v>255</v>
      </c>
      <c r="C17" s="21">
        <v>8.0397934376306907E-2</v>
      </c>
      <c r="D17" s="21">
        <v>7.2383192372001706E-2</v>
      </c>
      <c r="E17" s="21">
        <v>8.8042644643065701E-2</v>
      </c>
      <c r="F17" s="21"/>
      <c r="G17" s="21">
        <v>9.7986276583297297E-2</v>
      </c>
      <c r="H17" s="21">
        <v>8.4581634166489103E-2</v>
      </c>
      <c r="I17" s="21">
        <v>0.104223302437746</v>
      </c>
      <c r="J17" s="21">
        <v>8.7235355433814402E-2</v>
      </c>
      <c r="K17" s="21">
        <v>7.4332154373936393E-2</v>
      </c>
      <c r="L17" s="21">
        <v>4.4320655141950098E-2</v>
      </c>
      <c r="M17" s="21"/>
      <c r="N17" s="21">
        <v>7.7927338553557601E-2</v>
      </c>
      <c r="O17" s="21">
        <v>8.4964298786369394E-2</v>
      </c>
      <c r="P17" s="21">
        <v>9.81166792309172E-2</v>
      </c>
      <c r="Q17" s="21">
        <v>6.3802724350584594E-2</v>
      </c>
      <c r="R17" s="21"/>
      <c r="S17" s="21">
        <v>7.9000454462816797E-2</v>
      </c>
      <c r="T17" s="21">
        <v>9.7028231741770901E-2</v>
      </c>
      <c r="U17" s="21">
        <v>7.0263185610104403E-2</v>
      </c>
      <c r="V17" s="21">
        <v>7.99813829460915E-2</v>
      </c>
      <c r="W17" s="21">
        <v>5.3979032307853898E-2</v>
      </c>
      <c r="X17" s="21">
        <v>9.7553513720363805E-2</v>
      </c>
      <c r="Y17" s="21">
        <v>7.6581704368786502E-2</v>
      </c>
      <c r="Z17" s="21">
        <v>4.0634708678933401E-2</v>
      </c>
      <c r="AA17" s="21">
        <v>8.6635861698469693E-2</v>
      </c>
      <c r="AB17" s="21">
        <v>8.9521357550965505E-2</v>
      </c>
      <c r="AC17" s="21">
        <v>4.7792071493757401E-2</v>
      </c>
      <c r="AD17" s="21">
        <v>0.12052019779935801</v>
      </c>
      <c r="AE17" s="21"/>
      <c r="AF17" s="21">
        <v>0.102843503529179</v>
      </c>
      <c r="AG17" s="21">
        <v>5.0813993383832398E-2</v>
      </c>
      <c r="AH17" s="21"/>
      <c r="AI17" s="21">
        <v>8.1750150115826106E-2</v>
      </c>
      <c r="AJ17" s="21">
        <v>7.97883122803828E-2</v>
      </c>
      <c r="AK17" s="21"/>
      <c r="AL17" s="21">
        <v>7.7304802007564996E-2</v>
      </c>
      <c r="AM17" s="21">
        <v>8.0632998584755797E-2</v>
      </c>
      <c r="AN17" s="21"/>
      <c r="AO17" s="21">
        <v>7.7814285644383502E-2</v>
      </c>
      <c r="AP17" s="21">
        <v>8.1102289184340495E-2</v>
      </c>
    </row>
    <row r="18" spans="2:42" x14ac:dyDescent="0.35">
      <c r="B18" s="18" t="s">
        <v>256</v>
      </c>
      <c r="C18" s="22">
        <v>0.19835653556312899</v>
      </c>
      <c r="D18" s="22">
        <v>0.232275307742457</v>
      </c>
      <c r="E18" s="22">
        <v>0.16617288805855199</v>
      </c>
      <c r="F18" s="22"/>
      <c r="G18" s="22">
        <v>0.193791059763608</v>
      </c>
      <c r="H18" s="22">
        <v>0.38801480615810202</v>
      </c>
      <c r="I18" s="22">
        <v>0.32621426263723502</v>
      </c>
      <c r="J18" s="22">
        <v>0.202978436614247</v>
      </c>
      <c r="K18" s="22">
        <v>6.4607585408770193E-2</v>
      </c>
      <c r="L18" s="22">
        <v>2.8243607039556799E-2</v>
      </c>
      <c r="M18" s="22"/>
      <c r="N18" s="22">
        <v>0.25634795266961002</v>
      </c>
      <c r="O18" s="22">
        <v>0.15642466013581699</v>
      </c>
      <c r="P18" s="22">
        <v>0.193434647807076</v>
      </c>
      <c r="Q18" s="22">
        <v>0.18213306760571699</v>
      </c>
      <c r="R18" s="22"/>
      <c r="S18" s="22">
        <v>0.27901589381751701</v>
      </c>
      <c r="T18" s="22">
        <v>0.10131824750681399</v>
      </c>
      <c r="U18" s="22">
        <v>0.18349090481956301</v>
      </c>
      <c r="V18" s="22">
        <v>0.165966697667838</v>
      </c>
      <c r="W18" s="22">
        <v>0.236333753218429</v>
      </c>
      <c r="X18" s="22">
        <v>0.20987312281849099</v>
      </c>
      <c r="Y18" s="22">
        <v>0.21427492706086501</v>
      </c>
      <c r="Z18" s="22">
        <v>0.209684027662452</v>
      </c>
      <c r="AA18" s="22">
        <v>0.220888929679563</v>
      </c>
      <c r="AB18" s="22">
        <v>0.17193301074168901</v>
      </c>
      <c r="AC18" s="22">
        <v>0.243596855105746</v>
      </c>
      <c r="AD18" s="22">
        <v>0.11980471117088499</v>
      </c>
      <c r="AE18" s="22"/>
      <c r="AF18" s="22">
        <v>0.29048350346285101</v>
      </c>
      <c r="AG18" s="22">
        <v>7.3972988126377204E-2</v>
      </c>
      <c r="AH18" s="22"/>
      <c r="AI18" s="22">
        <v>0.27705428332623599</v>
      </c>
      <c r="AJ18" s="22">
        <v>0.162877074310222</v>
      </c>
      <c r="AK18" s="22"/>
      <c r="AL18" s="22">
        <v>0.33339347005479297</v>
      </c>
      <c r="AM18" s="22">
        <v>0.188094333260236</v>
      </c>
      <c r="AN18" s="22"/>
      <c r="AO18" s="22">
        <v>0.26296928003933401</v>
      </c>
      <c r="AP18" s="22">
        <v>0.18074179689152001</v>
      </c>
    </row>
    <row r="19" spans="2:42" x14ac:dyDescent="0.35">
      <c r="B19" s="16"/>
    </row>
    <row r="20" spans="2:42" x14ac:dyDescent="0.35">
      <c r="B20" t="s">
        <v>60</v>
      </c>
    </row>
    <row r="21" spans="2:42" x14ac:dyDescent="0.35">
      <c r="B21" t="s">
        <v>61</v>
      </c>
    </row>
    <row r="23" spans="2:42" x14ac:dyDescent="0.35">
      <c r="B23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P23"/>
  <sheetViews>
    <sheetView showGridLines="0" topLeftCell="A2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396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249</v>
      </c>
      <c r="C9" s="17">
        <v>6.0639883578916899E-2</v>
      </c>
      <c r="D9" s="17">
        <v>7.3957808399799901E-2</v>
      </c>
      <c r="E9" s="17">
        <v>4.8077199612029498E-2</v>
      </c>
      <c r="F9" s="17"/>
      <c r="G9" s="17">
        <v>6.6601987054465295E-2</v>
      </c>
      <c r="H9" s="17">
        <v>0.11477549049798801</v>
      </c>
      <c r="I9" s="17">
        <v>0.100306037131351</v>
      </c>
      <c r="J9" s="17">
        <v>3.6851325670388103E-2</v>
      </c>
      <c r="K9" s="17">
        <v>2.0961055663470798E-2</v>
      </c>
      <c r="L9" s="17">
        <v>2.6048487583061799E-2</v>
      </c>
      <c r="M9" s="17"/>
      <c r="N9" s="17">
        <v>8.2482640981130104E-2</v>
      </c>
      <c r="O9" s="17">
        <v>5.56645649301519E-2</v>
      </c>
      <c r="P9" s="17">
        <v>4.4507271456655499E-2</v>
      </c>
      <c r="Q9" s="17">
        <v>5.7222633669686003E-2</v>
      </c>
      <c r="R9" s="17"/>
      <c r="S9" s="17">
        <v>9.3737583654050993E-2</v>
      </c>
      <c r="T9" s="17">
        <v>5.3911212031854998E-2</v>
      </c>
      <c r="U9" s="17">
        <v>4.0364918126689901E-2</v>
      </c>
      <c r="V9" s="17">
        <v>5.9916471063647198E-2</v>
      </c>
      <c r="W9" s="17">
        <v>3.3556100752662098E-2</v>
      </c>
      <c r="X9" s="17">
        <v>9.6171271944126696E-2</v>
      </c>
      <c r="Y9" s="17">
        <v>3.8369378276783099E-2</v>
      </c>
      <c r="Z9" s="17">
        <v>5.8315737093223699E-2</v>
      </c>
      <c r="AA9" s="17">
        <v>5.0356812111972203E-2</v>
      </c>
      <c r="AB9" s="17">
        <v>4.4385260300028997E-2</v>
      </c>
      <c r="AC9" s="17">
        <v>7.8069251598952297E-2</v>
      </c>
      <c r="AD9" s="17">
        <v>6.8467865529806396E-2</v>
      </c>
      <c r="AE9" s="17"/>
      <c r="AF9" s="17">
        <v>8.3499826116633202E-2</v>
      </c>
      <c r="AG9" s="17">
        <v>3.0321721739575699E-2</v>
      </c>
      <c r="AH9" s="17"/>
      <c r="AI9" s="17">
        <v>8.4915012348384E-2</v>
      </c>
      <c r="AJ9" s="17">
        <v>4.9695879270455899E-2</v>
      </c>
      <c r="AK9" s="17"/>
      <c r="AL9" s="17">
        <v>5.4616771574348903E-2</v>
      </c>
      <c r="AM9" s="17">
        <v>6.1097613118739E-2</v>
      </c>
      <c r="AN9" s="17"/>
      <c r="AO9" s="17">
        <v>6.8386410733523695E-2</v>
      </c>
      <c r="AP9" s="17">
        <v>5.8528023874657199E-2</v>
      </c>
    </row>
    <row r="10" spans="2:42" x14ac:dyDescent="0.35">
      <c r="B10" s="18" t="s">
        <v>250</v>
      </c>
      <c r="C10" s="17">
        <v>0.19651536931503599</v>
      </c>
      <c r="D10" s="17">
        <v>0.211908160535038</v>
      </c>
      <c r="E10" s="17">
        <v>0.18106811075218701</v>
      </c>
      <c r="F10" s="17"/>
      <c r="G10" s="17">
        <v>0.22040212426217901</v>
      </c>
      <c r="H10" s="17">
        <v>0.28300407991690302</v>
      </c>
      <c r="I10" s="17">
        <v>0.30024577806060898</v>
      </c>
      <c r="J10" s="17">
        <v>0.234944055883611</v>
      </c>
      <c r="K10" s="17">
        <v>0.107065433164521</v>
      </c>
      <c r="L10" s="17">
        <v>5.4153677365225097E-2</v>
      </c>
      <c r="M10" s="17"/>
      <c r="N10" s="17">
        <v>0.20367585962795201</v>
      </c>
      <c r="O10" s="17">
        <v>0.193389211466438</v>
      </c>
      <c r="P10" s="17">
        <v>0.21817103393370901</v>
      </c>
      <c r="Q10" s="17">
        <v>0.171470301996516</v>
      </c>
      <c r="R10" s="17"/>
      <c r="S10" s="17">
        <v>0.19206194668829801</v>
      </c>
      <c r="T10" s="17">
        <v>0.143998350282393</v>
      </c>
      <c r="U10" s="17">
        <v>0.15758388814257901</v>
      </c>
      <c r="V10" s="17">
        <v>0.211037839803521</v>
      </c>
      <c r="W10" s="17">
        <v>0.22578691821104899</v>
      </c>
      <c r="X10" s="17">
        <v>0.22652766335221799</v>
      </c>
      <c r="Y10" s="17">
        <v>0.21294670256102899</v>
      </c>
      <c r="Z10" s="17">
        <v>0.194330448907059</v>
      </c>
      <c r="AA10" s="17">
        <v>0.214102563187865</v>
      </c>
      <c r="AB10" s="17">
        <v>0.188892490201372</v>
      </c>
      <c r="AC10" s="17">
        <v>0.22884209974719</v>
      </c>
      <c r="AD10" s="17">
        <v>0.21033500124615401</v>
      </c>
      <c r="AE10" s="17"/>
      <c r="AF10" s="17">
        <v>0.25333796189712299</v>
      </c>
      <c r="AG10" s="17">
        <v>0.11977528980803499</v>
      </c>
      <c r="AH10" s="17"/>
      <c r="AI10" s="17">
        <v>0.24357272577286301</v>
      </c>
      <c r="AJ10" s="17">
        <v>0.17530040824479801</v>
      </c>
      <c r="AK10" s="17"/>
      <c r="AL10" s="17">
        <v>0.22159575246865201</v>
      </c>
      <c r="AM10" s="17">
        <v>0.194609372509603</v>
      </c>
      <c r="AN10" s="17"/>
      <c r="AO10" s="17">
        <v>0.23756666699097001</v>
      </c>
      <c r="AP10" s="17">
        <v>0.185323956745364</v>
      </c>
    </row>
    <row r="11" spans="2:42" x14ac:dyDescent="0.35">
      <c r="B11" s="18" t="s">
        <v>251</v>
      </c>
      <c r="C11" s="17">
        <v>0.17128850507481899</v>
      </c>
      <c r="D11" s="17">
        <v>0.16862609328417799</v>
      </c>
      <c r="E11" s="17">
        <v>0.17436668851884199</v>
      </c>
      <c r="F11" s="17"/>
      <c r="G11" s="17">
        <v>0.13955464700506801</v>
      </c>
      <c r="H11" s="17">
        <v>0.19243582714885199</v>
      </c>
      <c r="I11" s="17">
        <v>0.21887989582234901</v>
      </c>
      <c r="J11" s="17">
        <v>0.19421053008217501</v>
      </c>
      <c r="K11" s="17">
        <v>0.14927994548610499</v>
      </c>
      <c r="L11" s="17">
        <v>0.13262134250497801</v>
      </c>
      <c r="M11" s="17"/>
      <c r="N11" s="17">
        <v>0.171774675323705</v>
      </c>
      <c r="O11" s="17">
        <v>0.136628138728218</v>
      </c>
      <c r="P11" s="17">
        <v>0.19304525660153199</v>
      </c>
      <c r="Q11" s="17">
        <v>0.18838850898467399</v>
      </c>
      <c r="R11" s="17"/>
      <c r="S11" s="17">
        <v>0.235101230513584</v>
      </c>
      <c r="T11" s="17">
        <v>0.146843769513084</v>
      </c>
      <c r="U11" s="17">
        <v>0.17333522438235099</v>
      </c>
      <c r="V11" s="17">
        <v>0.17336218973054099</v>
      </c>
      <c r="W11" s="17">
        <v>0.17981785328465599</v>
      </c>
      <c r="X11" s="17">
        <v>0.14342640735266801</v>
      </c>
      <c r="Y11" s="17">
        <v>0.16247629799701399</v>
      </c>
      <c r="Z11" s="17">
        <v>0.18113582251032401</v>
      </c>
      <c r="AA11" s="17">
        <v>0.16674936103068</v>
      </c>
      <c r="AB11" s="17">
        <v>0.18235824391439501</v>
      </c>
      <c r="AC11" s="17">
        <v>0.102908807583838</v>
      </c>
      <c r="AD11" s="17">
        <v>0.13894483520437201</v>
      </c>
      <c r="AE11" s="17"/>
      <c r="AF11" s="17">
        <v>0.20982958203017801</v>
      </c>
      <c r="AG11" s="17">
        <v>0.120029455425226</v>
      </c>
      <c r="AH11" s="17"/>
      <c r="AI11" s="17">
        <v>0.18353808129052401</v>
      </c>
      <c r="AJ11" s="17">
        <v>0.16576600440532299</v>
      </c>
      <c r="AK11" s="17"/>
      <c r="AL11" s="17">
        <v>0.18871688053237201</v>
      </c>
      <c r="AM11" s="17">
        <v>0.16996402658728901</v>
      </c>
      <c r="AN11" s="17"/>
      <c r="AO11" s="17">
        <v>0.18639381124479601</v>
      </c>
      <c r="AP11" s="17">
        <v>0.16717049363766701</v>
      </c>
    </row>
    <row r="12" spans="2:42" x14ac:dyDescent="0.35">
      <c r="B12" s="18" t="s">
        <v>252</v>
      </c>
      <c r="C12" s="17">
        <v>0.112442276770512</v>
      </c>
      <c r="D12" s="17">
        <v>9.3955500501057498E-2</v>
      </c>
      <c r="E12" s="17">
        <v>0.13130619800215301</v>
      </c>
      <c r="F12" s="17"/>
      <c r="G12" s="17">
        <v>0.10274672662635299</v>
      </c>
      <c r="H12" s="17">
        <v>0.13192488366789701</v>
      </c>
      <c r="I12" s="17">
        <v>0.102377544155613</v>
      </c>
      <c r="J12" s="17">
        <v>0.13406457461006399</v>
      </c>
      <c r="K12" s="17">
        <v>0.121568049263195</v>
      </c>
      <c r="L12" s="17">
        <v>8.7507918580598795E-2</v>
      </c>
      <c r="M12" s="17"/>
      <c r="N12" s="17">
        <v>0.10470891285079199</v>
      </c>
      <c r="O12" s="17">
        <v>0.119403343509072</v>
      </c>
      <c r="P12" s="17">
        <v>0.12254320414575701</v>
      </c>
      <c r="Q12" s="17">
        <v>0.106174496084751</v>
      </c>
      <c r="R12" s="17"/>
      <c r="S12" s="17">
        <v>0.101856773033471</v>
      </c>
      <c r="T12" s="17">
        <v>9.7828805428545496E-2</v>
      </c>
      <c r="U12" s="17">
        <v>9.7443294561607094E-2</v>
      </c>
      <c r="V12" s="17">
        <v>0.112677868664827</v>
      </c>
      <c r="W12" s="17">
        <v>0.10941173722450399</v>
      </c>
      <c r="X12" s="17">
        <v>9.6007262883286301E-2</v>
      </c>
      <c r="Y12" s="17">
        <v>0.116895429547747</v>
      </c>
      <c r="Z12" s="17">
        <v>9.3489098511305505E-2</v>
      </c>
      <c r="AA12" s="17">
        <v>0.131789747246505</v>
      </c>
      <c r="AB12" s="17">
        <v>0.141922301567664</v>
      </c>
      <c r="AC12" s="17">
        <v>0.113858595012002</v>
      </c>
      <c r="AD12" s="17">
        <v>0.172554219493571</v>
      </c>
      <c r="AE12" s="17"/>
      <c r="AF12" s="17">
        <v>0.13432090086828699</v>
      </c>
      <c r="AG12" s="17">
        <v>8.3907263078554797E-2</v>
      </c>
      <c r="AH12" s="17"/>
      <c r="AI12" s="17">
        <v>9.8592219800257397E-2</v>
      </c>
      <c r="AJ12" s="17">
        <v>0.11868632534361601</v>
      </c>
      <c r="AK12" s="17"/>
      <c r="AL12" s="17">
        <v>0.15465700545658501</v>
      </c>
      <c r="AM12" s="17">
        <v>0.109234146435141</v>
      </c>
      <c r="AN12" s="17"/>
      <c r="AO12" s="17">
        <v>0.115261001053172</v>
      </c>
      <c r="AP12" s="17">
        <v>0.111673835621187</v>
      </c>
    </row>
    <row r="13" spans="2:42" x14ac:dyDescent="0.35">
      <c r="B13" s="18" t="s">
        <v>253</v>
      </c>
      <c r="C13" s="17">
        <v>6.2912229032622793E-2</v>
      </c>
      <c r="D13" s="17">
        <v>6.8472450575092506E-2</v>
      </c>
      <c r="E13" s="17">
        <v>5.7939890133654998E-2</v>
      </c>
      <c r="F13" s="17"/>
      <c r="G13" s="17">
        <v>7.24915360493808E-2</v>
      </c>
      <c r="H13" s="17">
        <v>6.0557190201868102E-2</v>
      </c>
      <c r="I13" s="17">
        <v>6.7180900674175897E-2</v>
      </c>
      <c r="J13" s="17">
        <v>3.9529917531087998E-2</v>
      </c>
      <c r="K13" s="17">
        <v>8.1620247340200694E-2</v>
      </c>
      <c r="L13" s="17">
        <v>6.1396774106874198E-2</v>
      </c>
      <c r="M13" s="17"/>
      <c r="N13" s="17">
        <v>7.0299400854017605E-2</v>
      </c>
      <c r="O13" s="17">
        <v>5.5471535889622801E-2</v>
      </c>
      <c r="P13" s="17">
        <v>7.4446571958165494E-2</v>
      </c>
      <c r="Q13" s="17">
        <v>5.20312546748882E-2</v>
      </c>
      <c r="R13" s="17"/>
      <c r="S13" s="17">
        <v>7.2827241692836206E-2</v>
      </c>
      <c r="T13" s="17">
        <v>7.6497357625312096E-2</v>
      </c>
      <c r="U13" s="17">
        <v>6.2561617852304602E-2</v>
      </c>
      <c r="V13" s="17">
        <v>5.2259322789689699E-2</v>
      </c>
      <c r="W13" s="17">
        <v>6.22554254718675E-2</v>
      </c>
      <c r="X13" s="17">
        <v>5.8311131434455099E-2</v>
      </c>
      <c r="Y13" s="17">
        <v>5.6668416710810403E-2</v>
      </c>
      <c r="Z13" s="17">
        <v>6.0096353541316698E-2</v>
      </c>
      <c r="AA13" s="17">
        <v>6.0915674891121097E-2</v>
      </c>
      <c r="AB13" s="17">
        <v>4.77342056179553E-2</v>
      </c>
      <c r="AC13" s="17">
        <v>5.4042732251806301E-2</v>
      </c>
      <c r="AD13" s="17">
        <v>9.4223103603328695E-2</v>
      </c>
      <c r="AE13" s="17"/>
      <c r="AF13" s="17">
        <v>7.0112848901642696E-2</v>
      </c>
      <c r="AG13" s="17">
        <v>5.3750230121986799E-2</v>
      </c>
      <c r="AH13" s="17"/>
      <c r="AI13" s="17">
        <v>5.3826625138353103E-2</v>
      </c>
      <c r="AJ13" s="17">
        <v>6.7008309803527899E-2</v>
      </c>
      <c r="AK13" s="17"/>
      <c r="AL13" s="17">
        <v>6.6618073204325098E-2</v>
      </c>
      <c r="AM13" s="17">
        <v>6.2630601470977099E-2</v>
      </c>
      <c r="AN13" s="17"/>
      <c r="AO13" s="17">
        <v>5.8866883096457302E-2</v>
      </c>
      <c r="AP13" s="17">
        <v>6.4015072010110904E-2</v>
      </c>
    </row>
    <row r="14" spans="2:42" x14ac:dyDescent="0.35">
      <c r="B14" s="18" t="s">
        <v>75</v>
      </c>
      <c r="C14" s="17">
        <v>1.66991444026461E-2</v>
      </c>
      <c r="D14" s="17">
        <v>1.39203559667947E-2</v>
      </c>
      <c r="E14" s="17">
        <v>1.8922739115071099E-2</v>
      </c>
      <c r="F14" s="17"/>
      <c r="G14" s="17">
        <v>1.70668490819871E-2</v>
      </c>
      <c r="H14" s="17">
        <v>6.2952909620002002E-3</v>
      </c>
      <c r="I14" s="17">
        <v>4.9169908338466302E-3</v>
      </c>
      <c r="J14" s="17">
        <v>1.57456529339506E-2</v>
      </c>
      <c r="K14" s="17">
        <v>1.8728716980241401E-2</v>
      </c>
      <c r="L14" s="17">
        <v>3.3965747594576802E-2</v>
      </c>
      <c r="M14" s="17"/>
      <c r="N14" s="17">
        <v>1.48723348911968E-2</v>
      </c>
      <c r="O14" s="17">
        <v>1.9938362438750901E-2</v>
      </c>
      <c r="P14" s="17">
        <v>1.67271027230196E-2</v>
      </c>
      <c r="Q14" s="17">
        <v>1.41611024600074E-2</v>
      </c>
      <c r="R14" s="17"/>
      <c r="S14" s="17">
        <v>1.64794135466452E-2</v>
      </c>
      <c r="T14" s="17">
        <v>1.45749066861607E-2</v>
      </c>
      <c r="U14" s="17">
        <v>1.67685323922513E-2</v>
      </c>
      <c r="V14" s="17">
        <v>1.94556372318836E-2</v>
      </c>
      <c r="W14" s="17">
        <v>1.24305959399236E-2</v>
      </c>
      <c r="X14" s="17">
        <v>4.4261353260628402E-3</v>
      </c>
      <c r="Y14" s="17">
        <v>1.2308018636419501E-2</v>
      </c>
      <c r="Z14" s="17">
        <v>3.3809921629268998E-2</v>
      </c>
      <c r="AA14" s="17">
        <v>1.8608469451861499E-2</v>
      </c>
      <c r="AB14" s="17">
        <v>2.1255337607850502E-2</v>
      </c>
      <c r="AC14" s="17">
        <v>2.80894272591324E-2</v>
      </c>
      <c r="AD14" s="17">
        <v>1.4653132442265999E-2</v>
      </c>
      <c r="AE14" s="17"/>
      <c r="AF14" s="17">
        <v>2.4067708649602001E-2</v>
      </c>
      <c r="AG14" s="17">
        <v>6.1108673778820901E-3</v>
      </c>
      <c r="AH14" s="17"/>
      <c r="AI14" s="17">
        <v>1.88564782565212E-2</v>
      </c>
      <c r="AJ14" s="17">
        <v>1.57265493150643E-2</v>
      </c>
      <c r="AK14" s="17"/>
      <c r="AL14" s="17">
        <v>2.6482440056619601E-2</v>
      </c>
      <c r="AM14" s="17">
        <v>1.5955657744214199E-2</v>
      </c>
      <c r="AN14" s="17"/>
      <c r="AO14" s="17">
        <v>1.45038911607638E-2</v>
      </c>
      <c r="AP14" s="17">
        <v>1.7297614758413099E-2</v>
      </c>
    </row>
    <row r="15" spans="2:42" ht="29" x14ac:dyDescent="0.35">
      <c r="B15" s="18" t="s">
        <v>394</v>
      </c>
      <c r="C15" s="17">
        <v>0.37950259182544699</v>
      </c>
      <c r="D15" s="17">
        <v>0.36915963073803898</v>
      </c>
      <c r="E15" s="17">
        <v>0.38831917386606202</v>
      </c>
      <c r="F15" s="17"/>
      <c r="G15" s="17">
        <v>0.381136129920567</v>
      </c>
      <c r="H15" s="17">
        <v>0.211007237604492</v>
      </c>
      <c r="I15" s="17">
        <v>0.20609285332205499</v>
      </c>
      <c r="J15" s="17">
        <v>0.34465394328872401</v>
      </c>
      <c r="K15" s="17">
        <v>0.50077655210226601</v>
      </c>
      <c r="L15" s="17">
        <v>0.60430605226468503</v>
      </c>
      <c r="M15" s="17"/>
      <c r="N15" s="17">
        <v>0.35218617547120601</v>
      </c>
      <c r="O15" s="17">
        <v>0.41950484303774699</v>
      </c>
      <c r="P15" s="17">
        <v>0.33055955918116198</v>
      </c>
      <c r="Q15" s="17">
        <v>0.410551702129477</v>
      </c>
      <c r="R15" s="17"/>
      <c r="S15" s="17">
        <v>0.28793581087111397</v>
      </c>
      <c r="T15" s="17">
        <v>0.466345598432649</v>
      </c>
      <c r="U15" s="17">
        <v>0.45194252454221701</v>
      </c>
      <c r="V15" s="17">
        <v>0.37129067071589</v>
      </c>
      <c r="W15" s="17">
        <v>0.37674136911533701</v>
      </c>
      <c r="X15" s="17">
        <v>0.37513012770718301</v>
      </c>
      <c r="Y15" s="17">
        <v>0.40033575627019702</v>
      </c>
      <c r="Z15" s="17">
        <v>0.37882261780750298</v>
      </c>
      <c r="AA15" s="17">
        <v>0.35747737207999503</v>
      </c>
      <c r="AB15" s="17">
        <v>0.37345216079073401</v>
      </c>
      <c r="AC15" s="17">
        <v>0.39418908654707902</v>
      </c>
      <c r="AD15" s="17">
        <v>0.30082184248050198</v>
      </c>
      <c r="AE15" s="17"/>
      <c r="AF15" s="17">
        <v>0.22483117153653401</v>
      </c>
      <c r="AG15" s="17">
        <v>0.58610517244873905</v>
      </c>
      <c r="AH15" s="17"/>
      <c r="AI15" s="17">
        <v>0.316698857393097</v>
      </c>
      <c r="AJ15" s="17">
        <v>0.40781652361721499</v>
      </c>
      <c r="AK15" s="17"/>
      <c r="AL15" s="17">
        <v>0.28731307670709599</v>
      </c>
      <c r="AM15" s="17">
        <v>0.38650858213403599</v>
      </c>
      <c r="AN15" s="17"/>
      <c r="AO15" s="17">
        <v>0.31902133572031799</v>
      </c>
      <c r="AP15" s="17">
        <v>0.39599100335260101</v>
      </c>
    </row>
    <row r="16" spans="2:42" x14ac:dyDescent="0.35">
      <c r="B16" s="18" t="s">
        <v>254</v>
      </c>
      <c r="C16" s="21">
        <v>0.25715525289395302</v>
      </c>
      <c r="D16" s="21">
        <v>0.28586596893483801</v>
      </c>
      <c r="E16" s="21">
        <v>0.22914531036421701</v>
      </c>
      <c r="F16" s="21"/>
      <c r="G16" s="21">
        <v>0.28700411131664399</v>
      </c>
      <c r="H16" s="21">
        <v>0.39777957041489098</v>
      </c>
      <c r="I16" s="21">
        <v>0.40055181519195998</v>
      </c>
      <c r="J16" s="21">
        <v>0.27179538155399902</v>
      </c>
      <c r="K16" s="21">
        <v>0.128026488827992</v>
      </c>
      <c r="L16" s="21">
        <v>8.0202164948286803E-2</v>
      </c>
      <c r="M16" s="21"/>
      <c r="N16" s="21">
        <v>0.28615850060908199</v>
      </c>
      <c r="O16" s="21">
        <v>0.24905377639658999</v>
      </c>
      <c r="P16" s="21">
        <v>0.26267830539036402</v>
      </c>
      <c r="Q16" s="21">
        <v>0.228692935666202</v>
      </c>
      <c r="R16" s="21"/>
      <c r="S16" s="21">
        <v>0.28579953034234901</v>
      </c>
      <c r="T16" s="21">
        <v>0.197909562314248</v>
      </c>
      <c r="U16" s="21">
        <v>0.197948806269269</v>
      </c>
      <c r="V16" s="21">
        <v>0.27095431086716798</v>
      </c>
      <c r="W16" s="21">
        <v>0.25934301896371198</v>
      </c>
      <c r="X16" s="21">
        <v>0.32269893529634502</v>
      </c>
      <c r="Y16" s="21">
        <v>0.25131608083781198</v>
      </c>
      <c r="Z16" s="21">
        <v>0.25264618600028199</v>
      </c>
      <c r="AA16" s="21">
        <v>0.26445937529983699</v>
      </c>
      <c r="AB16" s="21">
        <v>0.23327775050140101</v>
      </c>
      <c r="AC16" s="21">
        <v>0.306911351346142</v>
      </c>
      <c r="AD16" s="21">
        <v>0.27880286677596</v>
      </c>
      <c r="AE16" s="21"/>
      <c r="AF16" s="21">
        <v>0.33683778801375602</v>
      </c>
      <c r="AG16" s="21">
        <v>0.15009701154761099</v>
      </c>
      <c r="AH16" s="21"/>
      <c r="AI16" s="21">
        <v>0.32848773812124699</v>
      </c>
      <c r="AJ16" s="21">
        <v>0.224996287515254</v>
      </c>
      <c r="AK16" s="21"/>
      <c r="AL16" s="21">
        <v>0.27621252404300101</v>
      </c>
      <c r="AM16" s="21">
        <v>0.25570698562834199</v>
      </c>
      <c r="AN16" s="21"/>
      <c r="AO16" s="21">
        <v>0.30595307772449298</v>
      </c>
      <c r="AP16" s="21">
        <v>0.243851980620021</v>
      </c>
    </row>
    <row r="17" spans="2:42" x14ac:dyDescent="0.35">
      <c r="B17" s="18" t="s">
        <v>255</v>
      </c>
      <c r="C17" s="21">
        <v>0.175354505803135</v>
      </c>
      <c r="D17" s="21">
        <v>0.16242795107614999</v>
      </c>
      <c r="E17" s="21">
        <v>0.18924608813580801</v>
      </c>
      <c r="F17" s="21"/>
      <c r="G17" s="21">
        <v>0.175238262675734</v>
      </c>
      <c r="H17" s="21">
        <v>0.19248207386976501</v>
      </c>
      <c r="I17" s="21">
        <v>0.16955844482978899</v>
      </c>
      <c r="J17" s="21">
        <v>0.173594492141152</v>
      </c>
      <c r="K17" s="21">
        <v>0.20318829660339599</v>
      </c>
      <c r="L17" s="21">
        <v>0.148904692687473</v>
      </c>
      <c r="M17" s="21"/>
      <c r="N17" s="21">
        <v>0.17500831370480999</v>
      </c>
      <c r="O17" s="21">
        <v>0.174874879398695</v>
      </c>
      <c r="P17" s="21">
        <v>0.19698977610392199</v>
      </c>
      <c r="Q17" s="21">
        <v>0.158205750759639</v>
      </c>
      <c r="R17" s="21"/>
      <c r="S17" s="21">
        <v>0.17468401472630801</v>
      </c>
      <c r="T17" s="21">
        <v>0.17432616305385801</v>
      </c>
      <c r="U17" s="21">
        <v>0.16000491241391199</v>
      </c>
      <c r="V17" s="21">
        <v>0.16493719145451699</v>
      </c>
      <c r="W17" s="21">
        <v>0.171667162696371</v>
      </c>
      <c r="X17" s="21">
        <v>0.154318394317741</v>
      </c>
      <c r="Y17" s="21">
        <v>0.173563846258557</v>
      </c>
      <c r="Z17" s="21">
        <v>0.153585452052622</v>
      </c>
      <c r="AA17" s="21">
        <v>0.19270542213762601</v>
      </c>
      <c r="AB17" s="21">
        <v>0.18965650718561899</v>
      </c>
      <c r="AC17" s="21">
        <v>0.16790132726380899</v>
      </c>
      <c r="AD17" s="21">
        <v>0.266777323096899</v>
      </c>
      <c r="AE17" s="21"/>
      <c r="AF17" s="21">
        <v>0.20443374976993001</v>
      </c>
      <c r="AG17" s="21">
        <v>0.13765749320054199</v>
      </c>
      <c r="AH17" s="21"/>
      <c r="AI17" s="21">
        <v>0.15241884493861099</v>
      </c>
      <c r="AJ17" s="21">
        <v>0.18569463514714399</v>
      </c>
      <c r="AK17" s="21"/>
      <c r="AL17" s="21">
        <v>0.22127507866091001</v>
      </c>
      <c r="AM17" s="21">
        <v>0.171864747906118</v>
      </c>
      <c r="AN17" s="21"/>
      <c r="AO17" s="21">
        <v>0.17412788414962899</v>
      </c>
      <c r="AP17" s="21">
        <v>0.17568890763129799</v>
      </c>
    </row>
    <row r="18" spans="2:42" x14ac:dyDescent="0.35">
      <c r="B18" s="18" t="s">
        <v>256</v>
      </c>
      <c r="C18" s="22">
        <v>8.1800747090817499E-2</v>
      </c>
      <c r="D18" s="22">
        <v>0.12343801785868801</v>
      </c>
      <c r="E18" s="22">
        <v>3.9899222228408297E-2</v>
      </c>
      <c r="F18" s="22"/>
      <c r="G18" s="22">
        <v>0.11176584864091101</v>
      </c>
      <c r="H18" s="22">
        <v>0.205297496545126</v>
      </c>
      <c r="I18" s="22">
        <v>0.23099337036216999</v>
      </c>
      <c r="J18" s="22">
        <v>9.8200889412847395E-2</v>
      </c>
      <c r="K18" s="22">
        <v>-7.5161807775403794E-2</v>
      </c>
      <c r="L18" s="22">
        <v>-6.8702527739186198E-2</v>
      </c>
      <c r="M18" s="22"/>
      <c r="N18" s="22">
        <v>0.111150186904273</v>
      </c>
      <c r="O18" s="22">
        <v>7.4178896997895899E-2</v>
      </c>
      <c r="P18" s="22">
        <v>6.5688529286442296E-2</v>
      </c>
      <c r="Q18" s="22">
        <v>7.0487184906562694E-2</v>
      </c>
      <c r="R18" s="22"/>
      <c r="S18" s="22">
        <v>0.11111551561604199</v>
      </c>
      <c r="T18" s="22">
        <v>2.3583399260390901E-2</v>
      </c>
      <c r="U18" s="22">
        <v>3.7943893855357E-2</v>
      </c>
      <c r="V18" s="22">
        <v>0.106017119412652</v>
      </c>
      <c r="W18" s="22">
        <v>8.7675856267340299E-2</v>
      </c>
      <c r="X18" s="22">
        <v>0.168380540978604</v>
      </c>
      <c r="Y18" s="22">
        <v>7.7752234579254606E-2</v>
      </c>
      <c r="Z18" s="22">
        <v>9.9060733947660004E-2</v>
      </c>
      <c r="AA18" s="22">
        <v>7.1753953162211198E-2</v>
      </c>
      <c r="AB18" s="22">
        <v>4.3621243315781898E-2</v>
      </c>
      <c r="AC18" s="22">
        <v>0.13901002408233401</v>
      </c>
      <c r="AD18" s="22">
        <v>1.2025543679060601E-2</v>
      </c>
      <c r="AE18" s="22"/>
      <c r="AF18" s="22">
        <v>0.13240403824382599</v>
      </c>
      <c r="AG18" s="22">
        <v>1.2439518347069E-2</v>
      </c>
      <c r="AH18" s="22"/>
      <c r="AI18" s="22">
        <v>0.17606889318263699</v>
      </c>
      <c r="AJ18" s="22">
        <v>3.9301652368110403E-2</v>
      </c>
      <c r="AK18" s="22"/>
      <c r="AL18" s="22">
        <v>5.4937445382090902E-2</v>
      </c>
      <c r="AM18" s="22">
        <v>8.38422377222241E-2</v>
      </c>
      <c r="AN18" s="22"/>
      <c r="AO18" s="22">
        <v>0.131825193574864</v>
      </c>
      <c r="AP18" s="22">
        <v>6.8163072988723303E-2</v>
      </c>
    </row>
    <row r="19" spans="2:42" x14ac:dyDescent="0.35">
      <c r="B19" s="16"/>
    </row>
    <row r="20" spans="2:42" x14ac:dyDescent="0.35">
      <c r="B20" t="s">
        <v>60</v>
      </c>
    </row>
    <row r="21" spans="2:42" x14ac:dyDescent="0.35">
      <c r="B21" t="s">
        <v>61</v>
      </c>
    </row>
    <row r="23" spans="2:42" x14ac:dyDescent="0.35">
      <c r="B23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P29"/>
  <sheetViews>
    <sheetView showGridLines="0" topLeftCell="A4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397</v>
      </c>
      <c r="C9" s="17">
        <v>0.19454621535650499</v>
      </c>
      <c r="D9" s="17">
        <v>0.184047806000707</v>
      </c>
      <c r="E9" s="17">
        <v>0.20413774397104301</v>
      </c>
      <c r="F9" s="17"/>
      <c r="G9" s="17">
        <v>0.15501553216832401</v>
      </c>
      <c r="H9" s="17">
        <v>0.14257622941467299</v>
      </c>
      <c r="I9" s="17">
        <v>0.13610611396528999</v>
      </c>
      <c r="J9" s="17">
        <v>0.194507517293141</v>
      </c>
      <c r="K9" s="17">
        <v>0.26379449179242498</v>
      </c>
      <c r="L9" s="17">
        <v>0.26463723136977402</v>
      </c>
      <c r="M9" s="17"/>
      <c r="N9" s="17">
        <v>0.19421973917624299</v>
      </c>
      <c r="O9" s="17">
        <v>0.20664176353700101</v>
      </c>
      <c r="P9" s="17">
        <v>0.19853628758668401</v>
      </c>
      <c r="Q9" s="17">
        <v>0.18002954556359699</v>
      </c>
      <c r="R9" s="17"/>
      <c r="S9" s="17">
        <v>0.217359559600907</v>
      </c>
      <c r="T9" s="17">
        <v>0.19264934248622501</v>
      </c>
      <c r="U9" s="17">
        <v>0.20335773286011299</v>
      </c>
      <c r="V9" s="17">
        <v>0.215930760462994</v>
      </c>
      <c r="W9" s="17">
        <v>0.179753917444746</v>
      </c>
      <c r="X9" s="17">
        <v>0.16021452941197201</v>
      </c>
      <c r="Y9" s="17">
        <v>0.124222775671177</v>
      </c>
      <c r="Z9" s="17">
        <v>0.135708882250961</v>
      </c>
      <c r="AA9" s="17">
        <v>0.16174095589739201</v>
      </c>
      <c r="AB9" s="17">
        <v>0.226885498318662</v>
      </c>
      <c r="AC9" s="17">
        <v>0.28433587285511602</v>
      </c>
      <c r="AD9" s="17">
        <v>0.286523014795867</v>
      </c>
      <c r="AE9" s="17"/>
      <c r="AF9" s="17">
        <v>0.195147538141936</v>
      </c>
      <c r="AG9" s="17">
        <v>0.19406565695949099</v>
      </c>
      <c r="AH9" s="17"/>
      <c r="AI9" s="17">
        <v>0.148306147658746</v>
      </c>
      <c r="AJ9" s="17">
        <v>0.21539271651881001</v>
      </c>
      <c r="AK9" s="17"/>
      <c r="AL9" s="17">
        <v>0.101825368329532</v>
      </c>
      <c r="AM9" s="17">
        <v>0.20159258451075401</v>
      </c>
      <c r="AN9" s="17"/>
      <c r="AO9" s="17">
        <v>0</v>
      </c>
      <c r="AP9" s="17">
        <v>0.24758344153898701</v>
      </c>
    </row>
    <row r="10" spans="2:42" x14ac:dyDescent="0.35">
      <c r="B10" s="18" t="s">
        <v>113</v>
      </c>
      <c r="C10" s="17">
        <v>0.184870962874297</v>
      </c>
      <c r="D10" s="17">
        <v>0.19054905576669801</v>
      </c>
      <c r="E10" s="17">
        <v>0.17879752909382801</v>
      </c>
      <c r="F10" s="17"/>
      <c r="G10" s="17">
        <v>0.173745109232055</v>
      </c>
      <c r="H10" s="17">
        <v>0.19945643177488501</v>
      </c>
      <c r="I10" s="17">
        <v>0.21840613282525601</v>
      </c>
      <c r="J10" s="17">
        <v>0.19587581361928699</v>
      </c>
      <c r="K10" s="17">
        <v>0.17971393989590301</v>
      </c>
      <c r="L10" s="17">
        <v>0.14760089146783001</v>
      </c>
      <c r="M10" s="17"/>
      <c r="N10" s="17">
        <v>0.17942633341875</v>
      </c>
      <c r="O10" s="17">
        <v>0.19815507553082501</v>
      </c>
      <c r="P10" s="17">
        <v>0.17595989455139499</v>
      </c>
      <c r="Q10" s="17">
        <v>0.184399701629896</v>
      </c>
      <c r="R10" s="17"/>
      <c r="S10" s="17">
        <v>0.174603613994258</v>
      </c>
      <c r="T10" s="17">
        <v>0.15118828816318799</v>
      </c>
      <c r="U10" s="17">
        <v>0.17493872437309399</v>
      </c>
      <c r="V10" s="17">
        <v>0.191255137791915</v>
      </c>
      <c r="W10" s="17">
        <v>0.18323633465360301</v>
      </c>
      <c r="X10" s="17">
        <v>0.23438920566503299</v>
      </c>
      <c r="Y10" s="17">
        <v>0.197239068681824</v>
      </c>
      <c r="Z10" s="17">
        <v>0.20282863748872201</v>
      </c>
      <c r="AA10" s="17">
        <v>0.21824445340986601</v>
      </c>
      <c r="AB10" s="17">
        <v>0.19395370523838301</v>
      </c>
      <c r="AC10" s="17">
        <v>8.6695053786719101E-2</v>
      </c>
      <c r="AD10" s="17">
        <v>0.19779702481012601</v>
      </c>
      <c r="AE10" s="17"/>
      <c r="AF10" s="17">
        <v>0.19480912149611401</v>
      </c>
      <c r="AG10" s="17">
        <v>0.16994001713107401</v>
      </c>
      <c r="AH10" s="17"/>
      <c r="AI10" s="17">
        <v>7.4793023443825296E-2</v>
      </c>
      <c r="AJ10" s="17">
        <v>0.234497617992553</v>
      </c>
      <c r="AK10" s="17"/>
      <c r="AL10" s="17">
        <v>2.8352783705978601E-2</v>
      </c>
      <c r="AM10" s="17">
        <v>0.19676564357593099</v>
      </c>
      <c r="AN10" s="17"/>
      <c r="AO10" s="17">
        <v>0</v>
      </c>
      <c r="AP10" s="17">
        <v>0.235270519887368</v>
      </c>
    </row>
    <row r="11" spans="2:42" x14ac:dyDescent="0.35">
      <c r="B11" s="18" t="s">
        <v>398</v>
      </c>
      <c r="C11" s="17">
        <v>0.21421960149192901</v>
      </c>
      <c r="D11" s="17">
        <v>0.20835530915404599</v>
      </c>
      <c r="E11" s="17">
        <v>0.22016081633824999</v>
      </c>
      <c r="F11" s="17"/>
      <c r="G11" s="17">
        <v>0.18348855757820801</v>
      </c>
      <c r="H11" s="17">
        <v>0.22864549705744899</v>
      </c>
      <c r="I11" s="17">
        <v>0.27069297694359201</v>
      </c>
      <c r="J11" s="17">
        <v>0.21152208036544301</v>
      </c>
      <c r="K11" s="17">
        <v>0.20798994083550901</v>
      </c>
      <c r="L11" s="17">
        <v>0.183371407201602</v>
      </c>
      <c r="M11" s="17"/>
      <c r="N11" s="17">
        <v>0.23023006127342299</v>
      </c>
      <c r="O11" s="17">
        <v>0.22849446826212999</v>
      </c>
      <c r="P11" s="17">
        <v>0.19492492583707399</v>
      </c>
      <c r="Q11" s="17">
        <v>0.20071100385060101</v>
      </c>
      <c r="R11" s="17"/>
      <c r="S11" s="17">
        <v>0.13373808966949299</v>
      </c>
      <c r="T11" s="17">
        <v>0.24893121852459299</v>
      </c>
      <c r="U11" s="17">
        <v>0.213570098994388</v>
      </c>
      <c r="V11" s="17">
        <v>0.17027519722843701</v>
      </c>
      <c r="W11" s="17">
        <v>0.271580350757472</v>
      </c>
      <c r="X11" s="17">
        <v>0.19822508772341399</v>
      </c>
      <c r="Y11" s="17">
        <v>0.228972398397536</v>
      </c>
      <c r="Z11" s="17">
        <v>0.176611391373591</v>
      </c>
      <c r="AA11" s="17">
        <v>0.22949278760326999</v>
      </c>
      <c r="AB11" s="17">
        <v>0.24397604802771999</v>
      </c>
      <c r="AC11" s="17">
        <v>0.26902907237614998</v>
      </c>
      <c r="AD11" s="17">
        <v>0.26116775717973101</v>
      </c>
      <c r="AE11" s="17"/>
      <c r="AF11" s="17">
        <v>0.244974919743913</v>
      </c>
      <c r="AG11" s="17">
        <v>0.174604404907933</v>
      </c>
      <c r="AH11" s="17"/>
      <c r="AI11" s="17">
        <v>0.52082873834910703</v>
      </c>
      <c r="AJ11" s="17">
        <v>7.5990397987188901E-2</v>
      </c>
      <c r="AK11" s="17"/>
      <c r="AL11" s="17">
        <v>0.67960144726918403</v>
      </c>
      <c r="AM11" s="17">
        <v>0.178852665272308</v>
      </c>
      <c r="AN11" s="17"/>
      <c r="AO11" s="17">
        <v>1</v>
      </c>
      <c r="AP11" s="17">
        <v>0</v>
      </c>
    </row>
    <row r="12" spans="2:42" x14ac:dyDescent="0.35">
      <c r="B12" s="18" t="s">
        <v>123</v>
      </c>
      <c r="C12" s="17">
        <v>7.6610890979871199E-2</v>
      </c>
      <c r="D12" s="17">
        <v>7.8567365799197694E-2</v>
      </c>
      <c r="E12" s="17">
        <v>7.4645802234762706E-2</v>
      </c>
      <c r="F12" s="17"/>
      <c r="G12" s="17">
        <v>6.7665664910715004E-2</v>
      </c>
      <c r="H12" s="17">
        <v>5.8542077049727401E-2</v>
      </c>
      <c r="I12" s="17">
        <v>7.7188741972418901E-2</v>
      </c>
      <c r="J12" s="17">
        <v>7.1735924135152701E-2</v>
      </c>
      <c r="K12" s="17">
        <v>6.8361985401251102E-2</v>
      </c>
      <c r="L12" s="17">
        <v>0.10639239544373801</v>
      </c>
      <c r="M12" s="17"/>
      <c r="N12" s="17">
        <v>7.9278902683156294E-2</v>
      </c>
      <c r="O12" s="17">
        <v>6.7194276240621006E-2</v>
      </c>
      <c r="P12" s="17">
        <v>8.3261254037022794E-2</v>
      </c>
      <c r="Q12" s="17">
        <v>7.8679321238929206E-2</v>
      </c>
      <c r="R12" s="17"/>
      <c r="S12" s="17">
        <v>6.1093893963964398E-2</v>
      </c>
      <c r="T12" s="17">
        <v>8.2011510189077999E-2</v>
      </c>
      <c r="U12" s="17">
        <v>0.11852435263766201</v>
      </c>
      <c r="V12" s="17">
        <v>9.8216690232950807E-2</v>
      </c>
      <c r="W12" s="17">
        <v>5.2489443788718997E-2</v>
      </c>
      <c r="X12" s="17">
        <v>9.6051346306587099E-2</v>
      </c>
      <c r="Y12" s="17">
        <v>8.5752865711127696E-2</v>
      </c>
      <c r="Z12" s="17">
        <v>0.11031148741187601</v>
      </c>
      <c r="AA12" s="17">
        <v>7.3495329931610703E-2</v>
      </c>
      <c r="AB12" s="17">
        <v>3.7547303871607103E-2</v>
      </c>
      <c r="AC12" s="17">
        <v>5.5744474804518301E-2</v>
      </c>
      <c r="AD12" s="17">
        <v>4.09041048713817E-2</v>
      </c>
      <c r="AE12" s="17"/>
      <c r="AF12" s="17">
        <v>7.1101156053099301E-2</v>
      </c>
      <c r="AG12" s="17">
        <v>8.4725869717622707E-2</v>
      </c>
      <c r="AH12" s="17"/>
      <c r="AI12" s="17">
        <v>4.0031938611947399E-2</v>
      </c>
      <c r="AJ12" s="17">
        <v>9.3101852412671604E-2</v>
      </c>
      <c r="AK12" s="17"/>
      <c r="AL12" s="17">
        <v>1.2736016622644701E-2</v>
      </c>
      <c r="AM12" s="17">
        <v>8.1465095388415301E-2</v>
      </c>
      <c r="AN12" s="17"/>
      <c r="AO12" s="17">
        <v>0</v>
      </c>
      <c r="AP12" s="17">
        <v>9.74965666302305E-2</v>
      </c>
    </row>
    <row r="13" spans="2:42" x14ac:dyDescent="0.35">
      <c r="B13" s="18" t="s">
        <v>399</v>
      </c>
      <c r="C13" s="17">
        <v>6.3780414983938605E-2</v>
      </c>
      <c r="D13" s="17">
        <v>6.5306405880840093E-2</v>
      </c>
      <c r="E13" s="17">
        <v>6.2753002690127499E-2</v>
      </c>
      <c r="F13" s="17"/>
      <c r="G13" s="17">
        <v>7.16016848750851E-2</v>
      </c>
      <c r="H13" s="17">
        <v>8.5938367519960507E-2</v>
      </c>
      <c r="I13" s="17">
        <v>6.5791972310459995E-2</v>
      </c>
      <c r="J13" s="17">
        <v>5.3247757447956803E-2</v>
      </c>
      <c r="K13" s="17">
        <v>5.109678245009E-2</v>
      </c>
      <c r="L13" s="17">
        <v>5.5865021167411502E-2</v>
      </c>
      <c r="M13" s="17"/>
      <c r="N13" s="17">
        <v>6.8825748566408995E-2</v>
      </c>
      <c r="O13" s="17">
        <v>5.8530946556998503E-2</v>
      </c>
      <c r="P13" s="17">
        <v>7.2522775613137996E-2</v>
      </c>
      <c r="Q13" s="17">
        <v>5.6941030767075899E-2</v>
      </c>
      <c r="R13" s="17"/>
      <c r="S13" s="17">
        <v>8.8943462944319804E-2</v>
      </c>
      <c r="T13" s="17">
        <v>5.4572421901954202E-2</v>
      </c>
      <c r="U13" s="17">
        <v>4.6072261417865003E-2</v>
      </c>
      <c r="V13" s="17">
        <v>8.5281445947372705E-2</v>
      </c>
      <c r="W13" s="17">
        <v>5.21480452222415E-2</v>
      </c>
      <c r="X13" s="17">
        <v>5.6138660820299002E-2</v>
      </c>
      <c r="Y13" s="17">
        <v>4.6822395319311698E-2</v>
      </c>
      <c r="Z13" s="17">
        <v>6.7729957435568505E-2</v>
      </c>
      <c r="AA13" s="17">
        <v>6.2151613939029501E-2</v>
      </c>
      <c r="AB13" s="17">
        <v>7.0979663281402594E-2</v>
      </c>
      <c r="AC13" s="17">
        <v>6.9865724364481394E-2</v>
      </c>
      <c r="AD13" s="17">
        <v>3.3346840622972801E-2</v>
      </c>
      <c r="AE13" s="17"/>
      <c r="AF13" s="17">
        <v>5.8419372292390699E-2</v>
      </c>
      <c r="AG13" s="17">
        <v>7.15811056837172E-2</v>
      </c>
      <c r="AH13" s="17"/>
      <c r="AI13" s="17">
        <v>4.4062858618584298E-2</v>
      </c>
      <c r="AJ13" s="17">
        <v>7.2669719912618294E-2</v>
      </c>
      <c r="AK13" s="17"/>
      <c r="AL13" s="17">
        <v>1.8239743639204099E-2</v>
      </c>
      <c r="AM13" s="17">
        <v>6.7241302067228101E-2</v>
      </c>
      <c r="AN13" s="17"/>
      <c r="AO13" s="17">
        <v>0</v>
      </c>
      <c r="AP13" s="17">
        <v>8.1168243831273801E-2</v>
      </c>
    </row>
    <row r="14" spans="2:42" x14ac:dyDescent="0.35">
      <c r="B14" s="18" t="s">
        <v>400</v>
      </c>
      <c r="C14" s="17">
        <v>4.7256079548794502E-2</v>
      </c>
      <c r="D14" s="17">
        <v>3.7507665804445103E-2</v>
      </c>
      <c r="E14" s="17">
        <v>5.63654570117159E-2</v>
      </c>
      <c r="F14" s="17"/>
      <c r="G14" s="17">
        <v>2.4884652799459801E-2</v>
      </c>
      <c r="H14" s="17">
        <v>3.3504183373545798E-2</v>
      </c>
      <c r="I14" s="17">
        <v>2.8405744720190199E-2</v>
      </c>
      <c r="J14" s="17">
        <v>5.4702901740659601E-2</v>
      </c>
      <c r="K14" s="17">
        <v>6.0217967625321597E-2</v>
      </c>
      <c r="L14" s="17">
        <v>7.4069831678902798E-2</v>
      </c>
      <c r="M14" s="17"/>
      <c r="N14" s="17">
        <v>3.6589914397448103E-2</v>
      </c>
      <c r="O14" s="17">
        <v>5.5839141134601901E-2</v>
      </c>
      <c r="P14" s="17">
        <v>5.20014215821228E-2</v>
      </c>
      <c r="Q14" s="17">
        <v>4.50631911335901E-2</v>
      </c>
      <c r="R14" s="17"/>
      <c r="S14" s="17">
        <v>2.14164181332386E-2</v>
      </c>
      <c r="T14" s="17">
        <v>6.4161559520505701E-2</v>
      </c>
      <c r="U14" s="17">
        <v>4.7596406282663997E-2</v>
      </c>
      <c r="V14" s="17">
        <v>4.8476197148587599E-2</v>
      </c>
      <c r="W14" s="17">
        <v>4.7480654619382702E-2</v>
      </c>
      <c r="X14" s="17">
        <v>3.3249760213538301E-2</v>
      </c>
      <c r="Y14" s="17">
        <v>6.3244003646880403E-2</v>
      </c>
      <c r="Z14" s="17">
        <v>7.7886654387784596E-2</v>
      </c>
      <c r="AA14" s="17">
        <v>4.5689462970066701E-2</v>
      </c>
      <c r="AB14" s="17">
        <v>5.2549944878703597E-2</v>
      </c>
      <c r="AC14" s="17">
        <v>6.13851674549818E-2</v>
      </c>
      <c r="AD14" s="17">
        <v>1.4374214728081701E-2</v>
      </c>
      <c r="AE14" s="17"/>
      <c r="AF14" s="17">
        <v>4.7327448784999102E-2</v>
      </c>
      <c r="AG14" s="17">
        <v>4.7578121127355703E-2</v>
      </c>
      <c r="AH14" s="17"/>
      <c r="AI14" s="17">
        <v>2.7889170469954001E-2</v>
      </c>
      <c r="AJ14" s="17">
        <v>5.5987301467872001E-2</v>
      </c>
      <c r="AK14" s="17"/>
      <c r="AL14" s="17">
        <v>2.14987742049422E-2</v>
      </c>
      <c r="AM14" s="17">
        <v>4.9213519409311401E-2</v>
      </c>
      <c r="AN14" s="17"/>
      <c r="AO14" s="17">
        <v>0</v>
      </c>
      <c r="AP14" s="17">
        <v>6.0139040931178299E-2</v>
      </c>
    </row>
    <row r="15" spans="2:42" x14ac:dyDescent="0.35">
      <c r="B15" s="18" t="s">
        <v>401</v>
      </c>
      <c r="C15" s="17">
        <v>6.4966098909642903E-2</v>
      </c>
      <c r="D15" s="17">
        <v>7.4847250349091496E-2</v>
      </c>
      <c r="E15" s="17">
        <v>5.5790113357224502E-2</v>
      </c>
      <c r="F15" s="17"/>
      <c r="G15" s="17">
        <v>8.15713334223023E-2</v>
      </c>
      <c r="H15" s="17">
        <v>7.70015153286841E-2</v>
      </c>
      <c r="I15" s="17">
        <v>8.0154797311058804E-2</v>
      </c>
      <c r="J15" s="17">
        <v>5.8572558145639698E-2</v>
      </c>
      <c r="K15" s="17">
        <v>6.1536433394420102E-2</v>
      </c>
      <c r="L15" s="17">
        <v>3.9143650989707998E-2</v>
      </c>
      <c r="M15" s="17"/>
      <c r="N15" s="17">
        <v>7.1262001419995599E-2</v>
      </c>
      <c r="O15" s="17">
        <v>5.4429026465765099E-2</v>
      </c>
      <c r="P15" s="17">
        <v>5.0836685857981602E-2</v>
      </c>
      <c r="Q15" s="17">
        <v>7.9677841788324502E-2</v>
      </c>
      <c r="R15" s="17"/>
      <c r="S15" s="17">
        <v>8.3815360618800294E-2</v>
      </c>
      <c r="T15" s="17">
        <v>4.6219406249758503E-2</v>
      </c>
      <c r="U15" s="17">
        <v>6.3919900778063796E-2</v>
      </c>
      <c r="V15" s="17">
        <v>7.63834293568319E-2</v>
      </c>
      <c r="W15" s="17">
        <v>4.8675220753563203E-2</v>
      </c>
      <c r="X15" s="17">
        <v>6.0288258535940997E-2</v>
      </c>
      <c r="Y15" s="17">
        <v>6.43621773522952E-2</v>
      </c>
      <c r="Z15" s="17">
        <v>7.42088401727031E-2</v>
      </c>
      <c r="AA15" s="17">
        <v>7.2411595414917707E-2</v>
      </c>
      <c r="AB15" s="17">
        <v>5.8737468842136202E-2</v>
      </c>
      <c r="AC15" s="17">
        <v>7.0606196880170696E-2</v>
      </c>
      <c r="AD15" s="17">
        <v>5.0201760381511099E-2</v>
      </c>
      <c r="AE15" s="17"/>
      <c r="AF15" s="17">
        <v>6.2914750331824407E-2</v>
      </c>
      <c r="AG15" s="17">
        <v>6.8310053719389696E-2</v>
      </c>
      <c r="AH15" s="17"/>
      <c r="AI15" s="17">
        <v>5.2195450563453399E-2</v>
      </c>
      <c r="AJ15" s="17">
        <v>7.0723515558172897E-2</v>
      </c>
      <c r="AK15" s="17"/>
      <c r="AL15" s="17">
        <v>2.94567753028908E-2</v>
      </c>
      <c r="AM15" s="17">
        <v>6.7664648486935597E-2</v>
      </c>
      <c r="AN15" s="17"/>
      <c r="AO15" s="17">
        <v>0</v>
      </c>
      <c r="AP15" s="17">
        <v>8.2677169134011796E-2</v>
      </c>
    </row>
    <row r="16" spans="2:42" x14ac:dyDescent="0.35">
      <c r="B16" s="18" t="s">
        <v>402</v>
      </c>
      <c r="C16" s="17">
        <v>1.4510618542698099E-2</v>
      </c>
      <c r="D16" s="17">
        <v>2.0880708391271399E-2</v>
      </c>
      <c r="E16" s="17">
        <v>8.3966838226759693E-3</v>
      </c>
      <c r="F16" s="17"/>
      <c r="G16" s="17">
        <v>3.2954515589004203E-2</v>
      </c>
      <c r="H16" s="17">
        <v>2.6850009109901499E-2</v>
      </c>
      <c r="I16" s="17">
        <v>1.5376938010872599E-2</v>
      </c>
      <c r="J16" s="17">
        <v>8.6075126720860998E-3</v>
      </c>
      <c r="K16" s="17">
        <v>5.8342376717995404E-3</v>
      </c>
      <c r="L16" s="17">
        <v>1.9954490326990299E-3</v>
      </c>
      <c r="M16" s="17"/>
      <c r="N16" s="17">
        <v>2.1288519374230899E-2</v>
      </c>
      <c r="O16" s="17">
        <v>8.3922685718919605E-3</v>
      </c>
      <c r="P16" s="17">
        <v>1.87314220881982E-2</v>
      </c>
      <c r="Q16" s="17">
        <v>1.00245796081825E-2</v>
      </c>
      <c r="R16" s="17"/>
      <c r="S16" s="17">
        <v>2.8358884222401699E-2</v>
      </c>
      <c r="T16" s="17">
        <v>9.7953430032917694E-3</v>
      </c>
      <c r="U16" s="17">
        <v>9.7946592255028792E-3</v>
      </c>
      <c r="V16" s="17">
        <v>1.1022729833810601E-2</v>
      </c>
      <c r="W16" s="17">
        <v>1.28588413980664E-2</v>
      </c>
      <c r="X16" s="17">
        <v>2.28600891195458E-2</v>
      </c>
      <c r="Y16" s="17">
        <v>8.7280091079239199E-3</v>
      </c>
      <c r="Z16" s="17">
        <v>1.5682615947366099E-2</v>
      </c>
      <c r="AA16" s="17">
        <v>1.57384694943122E-2</v>
      </c>
      <c r="AB16" s="17">
        <v>4.6360828642656397E-3</v>
      </c>
      <c r="AC16" s="17">
        <v>1.28739582813556E-2</v>
      </c>
      <c r="AD16" s="17">
        <v>1.39434168423188E-2</v>
      </c>
      <c r="AE16" s="17"/>
      <c r="AF16" s="17">
        <v>1.0583398654627501E-2</v>
      </c>
      <c r="AG16" s="17">
        <v>1.9939818764758099E-2</v>
      </c>
      <c r="AH16" s="17"/>
      <c r="AI16" s="17">
        <v>1.9104026250100301E-2</v>
      </c>
      <c r="AJ16" s="17">
        <v>1.2439763462268799E-2</v>
      </c>
      <c r="AK16" s="17"/>
      <c r="AL16" s="17">
        <v>0</v>
      </c>
      <c r="AM16" s="17">
        <v>1.56133605709131E-2</v>
      </c>
      <c r="AN16" s="17"/>
      <c r="AO16" s="17">
        <v>0</v>
      </c>
      <c r="AP16" s="17">
        <v>1.8466506125946702E-2</v>
      </c>
    </row>
    <row r="17" spans="2:42" x14ac:dyDescent="0.35">
      <c r="B17" s="18" t="s">
        <v>403</v>
      </c>
      <c r="C17" s="17">
        <v>2.3425191382666001E-2</v>
      </c>
      <c r="D17" s="17">
        <v>2.8019330013143901E-2</v>
      </c>
      <c r="E17" s="17">
        <v>1.9109755420898999E-2</v>
      </c>
      <c r="F17" s="17"/>
      <c r="G17" s="17">
        <v>5.05186848194316E-2</v>
      </c>
      <c r="H17" s="17">
        <v>3.3568726237392897E-2</v>
      </c>
      <c r="I17" s="17">
        <v>3.8095499358529801E-2</v>
      </c>
      <c r="J17" s="17">
        <v>1.31688759745009E-2</v>
      </c>
      <c r="K17" s="17">
        <v>4.99204188817182E-3</v>
      </c>
      <c r="L17" s="17">
        <v>5.7596895123423596E-3</v>
      </c>
      <c r="M17" s="17"/>
      <c r="N17" s="17">
        <v>2.2691236700123001E-2</v>
      </c>
      <c r="O17" s="17">
        <v>2.17421092127696E-2</v>
      </c>
      <c r="P17" s="17">
        <v>2.5937298923448399E-2</v>
      </c>
      <c r="Q17" s="17">
        <v>2.4067705036158401E-2</v>
      </c>
      <c r="R17" s="17"/>
      <c r="S17" s="17">
        <v>4.0305142523376102E-2</v>
      </c>
      <c r="T17" s="17">
        <v>8.0754872536163893E-3</v>
      </c>
      <c r="U17" s="17">
        <v>9.7065461542731307E-3</v>
      </c>
      <c r="V17" s="17">
        <v>1.7245211694448599E-2</v>
      </c>
      <c r="W17" s="17">
        <v>3.51656044077263E-2</v>
      </c>
      <c r="X17" s="17">
        <v>4.42925563015849E-2</v>
      </c>
      <c r="Y17" s="17">
        <v>1.7111842649700799E-2</v>
      </c>
      <c r="Z17" s="17">
        <v>1.55195344128959E-2</v>
      </c>
      <c r="AA17" s="17">
        <v>2.9978265641110498E-2</v>
      </c>
      <c r="AB17" s="17">
        <v>1.02518611682731E-2</v>
      </c>
      <c r="AC17" s="17">
        <v>1.34721443609425E-2</v>
      </c>
      <c r="AD17" s="17">
        <v>3.5731234142083901E-2</v>
      </c>
      <c r="AE17" s="17"/>
      <c r="AF17" s="17">
        <v>1.94115571531614E-2</v>
      </c>
      <c r="AG17" s="17">
        <v>2.90499519406071E-2</v>
      </c>
      <c r="AH17" s="17"/>
      <c r="AI17" s="17">
        <v>1.99404566189492E-2</v>
      </c>
      <c r="AJ17" s="17">
        <v>2.4996221247435599E-2</v>
      </c>
      <c r="AK17" s="17"/>
      <c r="AL17" s="17">
        <v>2.2054627588701199E-2</v>
      </c>
      <c r="AM17" s="17">
        <v>2.35293480933884E-2</v>
      </c>
      <c r="AN17" s="17"/>
      <c r="AO17" s="17">
        <v>0</v>
      </c>
      <c r="AP17" s="17">
        <v>2.9811371506775201E-2</v>
      </c>
    </row>
    <row r="18" spans="2:42" x14ac:dyDescent="0.35">
      <c r="B18" s="18" t="s">
        <v>404</v>
      </c>
      <c r="C18" s="17">
        <v>2.8990611963547902E-3</v>
      </c>
      <c r="D18" s="17">
        <v>2.0546131124753401E-3</v>
      </c>
      <c r="E18" s="17">
        <v>3.74451715177664E-3</v>
      </c>
      <c r="F18" s="17"/>
      <c r="G18" s="17">
        <v>9.50688609591753E-3</v>
      </c>
      <c r="H18" s="17">
        <v>1.9359139929817899E-3</v>
      </c>
      <c r="I18" s="17">
        <v>1.89809537435376E-3</v>
      </c>
      <c r="J18" s="17">
        <v>1.99461174746926E-3</v>
      </c>
      <c r="K18" s="17">
        <v>2.0821229148612801E-3</v>
      </c>
      <c r="L18" s="17">
        <v>1.3631272553619E-3</v>
      </c>
      <c r="M18" s="17"/>
      <c r="N18" s="17">
        <v>3.44094105674245E-3</v>
      </c>
      <c r="O18" s="17">
        <v>2.4055349748951702E-3</v>
      </c>
      <c r="P18" s="17">
        <v>3.3116103166312E-3</v>
      </c>
      <c r="Q18" s="17">
        <v>2.5020511059336802E-3</v>
      </c>
      <c r="R18" s="17"/>
      <c r="S18" s="17">
        <v>2.2651179621780899E-3</v>
      </c>
      <c r="T18" s="17">
        <v>4.4398310605344099E-3</v>
      </c>
      <c r="U18" s="17">
        <v>0</v>
      </c>
      <c r="V18" s="17">
        <v>3.7611442174519802E-3</v>
      </c>
      <c r="W18" s="17">
        <v>0</v>
      </c>
      <c r="X18" s="17">
        <v>0</v>
      </c>
      <c r="Y18" s="17">
        <v>4.5547856933213704E-3</v>
      </c>
      <c r="Z18" s="17">
        <v>7.1783198461278603E-3</v>
      </c>
      <c r="AA18" s="17">
        <v>9.2306851170255808E-3</v>
      </c>
      <c r="AB18" s="17">
        <v>0</v>
      </c>
      <c r="AC18" s="17">
        <v>0</v>
      </c>
      <c r="AD18" s="17">
        <v>0</v>
      </c>
      <c r="AE18" s="17"/>
      <c r="AF18" s="17">
        <v>1.6403891784917801E-3</v>
      </c>
      <c r="AG18" s="17">
        <v>4.6236098800494499E-3</v>
      </c>
      <c r="AH18" s="17"/>
      <c r="AI18" s="17">
        <v>2.87780445886745E-3</v>
      </c>
      <c r="AJ18" s="17">
        <v>2.9086444133525099E-3</v>
      </c>
      <c r="AK18" s="17"/>
      <c r="AL18" s="17">
        <v>4.5743687615786002E-3</v>
      </c>
      <c r="AM18" s="17">
        <v>2.77174532371141E-3</v>
      </c>
      <c r="AN18" s="17"/>
      <c r="AO18" s="17">
        <v>0</v>
      </c>
      <c r="AP18" s="17">
        <v>3.6894038103509898E-3</v>
      </c>
    </row>
    <row r="19" spans="2:42" x14ac:dyDescent="0.35">
      <c r="B19" s="18" t="s">
        <v>405</v>
      </c>
      <c r="C19" s="17">
        <v>1.7805937224940799E-2</v>
      </c>
      <c r="D19" s="17">
        <v>1.9978832340571101E-2</v>
      </c>
      <c r="E19" s="17">
        <v>1.5813628534852301E-2</v>
      </c>
      <c r="F19" s="17"/>
      <c r="G19" s="17">
        <v>2.5660892096227801E-2</v>
      </c>
      <c r="H19" s="17">
        <v>1.8126065650930501E-2</v>
      </c>
      <c r="I19" s="17">
        <v>8.6401085446979106E-3</v>
      </c>
      <c r="J19" s="17">
        <v>2.26873843980149E-2</v>
      </c>
      <c r="K19" s="17">
        <v>1.2948902098428401E-2</v>
      </c>
      <c r="L19" s="17">
        <v>1.9045551457332E-2</v>
      </c>
      <c r="M19" s="17"/>
      <c r="N19" s="17">
        <v>2.0470923663406599E-2</v>
      </c>
      <c r="O19" s="17">
        <v>2.18390254061403E-2</v>
      </c>
      <c r="P19" s="17">
        <v>1.87144140387451E-2</v>
      </c>
      <c r="Q19" s="17">
        <v>1.01766705140431E-2</v>
      </c>
      <c r="R19" s="17"/>
      <c r="S19" s="17">
        <v>1.61280278941184E-2</v>
      </c>
      <c r="T19" s="17">
        <v>3.2548583702774997E-2</v>
      </c>
      <c r="U19" s="17">
        <v>1.20700798962499E-2</v>
      </c>
      <c r="V19" s="17">
        <v>1.7000701383012799E-2</v>
      </c>
      <c r="W19" s="17">
        <v>1.2840156095363899E-2</v>
      </c>
      <c r="X19" s="17">
        <v>1.09924000014454E-2</v>
      </c>
      <c r="Y19" s="17">
        <v>3.4288598316328502E-2</v>
      </c>
      <c r="Z19" s="17">
        <v>2.4101889359396202E-2</v>
      </c>
      <c r="AA19" s="17">
        <v>8.2617253469903906E-3</v>
      </c>
      <c r="AB19" s="17">
        <v>2.26958107507686E-2</v>
      </c>
      <c r="AC19" s="17">
        <v>5.4436562799288404E-3</v>
      </c>
      <c r="AD19" s="17">
        <v>0</v>
      </c>
      <c r="AE19" s="17"/>
      <c r="AF19" s="17">
        <v>1.4805006387076901E-2</v>
      </c>
      <c r="AG19" s="17">
        <v>2.2014060631173199E-2</v>
      </c>
      <c r="AH19" s="17"/>
      <c r="AI19" s="17">
        <v>7.8803401395009503E-3</v>
      </c>
      <c r="AJ19" s="17">
        <v>2.2280713787351001E-2</v>
      </c>
      <c r="AK19" s="17"/>
      <c r="AL19" s="17">
        <v>1.8891038244705598E-2</v>
      </c>
      <c r="AM19" s="17">
        <v>1.7723474406706501E-2</v>
      </c>
      <c r="AN19" s="17"/>
      <c r="AO19" s="17">
        <v>0</v>
      </c>
      <c r="AP19" s="17">
        <v>2.2660195213253201E-2</v>
      </c>
    </row>
    <row r="20" spans="2:42" x14ac:dyDescent="0.35">
      <c r="B20" s="18" t="s">
        <v>406</v>
      </c>
      <c r="C20" s="17">
        <v>6.9765743700111599E-3</v>
      </c>
      <c r="D20" s="17">
        <v>5.3026328305795199E-3</v>
      </c>
      <c r="E20" s="17">
        <v>8.6614299810800193E-3</v>
      </c>
      <c r="F20" s="17"/>
      <c r="G20" s="17">
        <v>1.14151344687459E-2</v>
      </c>
      <c r="H20" s="17">
        <v>1.20621905041492E-2</v>
      </c>
      <c r="I20" s="17">
        <v>4.3720036569431199E-3</v>
      </c>
      <c r="J20" s="17">
        <v>8.08297788372094E-3</v>
      </c>
      <c r="K20" s="17">
        <v>0</v>
      </c>
      <c r="L20" s="17">
        <v>5.7529228500562603E-3</v>
      </c>
      <c r="M20" s="17"/>
      <c r="N20" s="17">
        <v>9.6521171182603095E-3</v>
      </c>
      <c r="O20" s="17">
        <v>6.5840366684755802E-3</v>
      </c>
      <c r="P20" s="17">
        <v>1.75997100013286E-3</v>
      </c>
      <c r="Q20" s="17">
        <v>9.1783359849900905E-3</v>
      </c>
      <c r="R20" s="17"/>
      <c r="S20" s="17">
        <v>2.3757928437145501E-2</v>
      </c>
      <c r="T20" s="17">
        <v>4.9206607934624098E-3</v>
      </c>
      <c r="U20" s="17">
        <v>0</v>
      </c>
      <c r="V20" s="17">
        <v>3.5542905313022499E-3</v>
      </c>
      <c r="W20" s="17">
        <v>4.5081968628979596E-3</v>
      </c>
      <c r="X20" s="17">
        <v>0</v>
      </c>
      <c r="Y20" s="17">
        <v>4.81986650255402E-3</v>
      </c>
      <c r="Z20" s="17">
        <v>0</v>
      </c>
      <c r="AA20" s="17">
        <v>8.9626814739538103E-3</v>
      </c>
      <c r="AB20" s="17">
        <v>7.0383608716518501E-3</v>
      </c>
      <c r="AC20" s="17">
        <v>7.4413178657616397E-3</v>
      </c>
      <c r="AD20" s="17">
        <v>0</v>
      </c>
      <c r="AE20" s="17"/>
      <c r="AF20" s="17">
        <v>3.89039958719335E-3</v>
      </c>
      <c r="AG20" s="17">
        <v>1.03289813343938E-2</v>
      </c>
      <c r="AH20" s="17"/>
      <c r="AI20" s="17">
        <v>4.1304635477204697E-3</v>
      </c>
      <c r="AJ20" s="17">
        <v>8.2596921403557608E-3</v>
      </c>
      <c r="AK20" s="17"/>
      <c r="AL20" s="17">
        <v>8.84190901233208E-3</v>
      </c>
      <c r="AM20" s="17">
        <v>6.8348172904821296E-3</v>
      </c>
      <c r="AN20" s="17"/>
      <c r="AO20" s="17">
        <v>0</v>
      </c>
      <c r="AP20" s="17">
        <v>8.8785293998899697E-3</v>
      </c>
    </row>
    <row r="21" spans="2:42" x14ac:dyDescent="0.35">
      <c r="B21" s="18" t="s">
        <v>407</v>
      </c>
      <c r="C21" s="17">
        <v>7.7616745964399301E-3</v>
      </c>
      <c r="D21" s="17">
        <v>8.7272075689879599E-3</v>
      </c>
      <c r="E21" s="17">
        <v>6.8752949927099001E-3</v>
      </c>
      <c r="F21" s="17"/>
      <c r="G21" s="17">
        <v>1.4615697628699501E-2</v>
      </c>
      <c r="H21" s="17">
        <v>8.4339201958948395E-3</v>
      </c>
      <c r="I21" s="17">
        <v>7.8564344078579998E-3</v>
      </c>
      <c r="J21" s="17">
        <v>5.8911021638212401E-3</v>
      </c>
      <c r="K21" s="17">
        <v>4.0720247704654298E-3</v>
      </c>
      <c r="L21" s="17">
        <v>6.5444759155306202E-3</v>
      </c>
      <c r="M21" s="17"/>
      <c r="N21" s="17">
        <v>9.8466196642781802E-3</v>
      </c>
      <c r="O21" s="17">
        <v>6.1266249213204503E-3</v>
      </c>
      <c r="P21" s="17">
        <v>7.0698656444678296E-3</v>
      </c>
      <c r="Q21" s="17">
        <v>7.92048639142005E-3</v>
      </c>
      <c r="R21" s="17"/>
      <c r="S21" s="17">
        <v>4.5635270710141201E-2</v>
      </c>
      <c r="T21" s="17">
        <v>2.6899007006049398E-3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1.8493291038232398E-2</v>
      </c>
      <c r="AA21" s="17">
        <v>2.6315922137766E-3</v>
      </c>
      <c r="AB21" s="17">
        <v>0</v>
      </c>
      <c r="AC21" s="17">
        <v>0</v>
      </c>
      <c r="AD21" s="17">
        <v>0</v>
      </c>
      <c r="AE21" s="17"/>
      <c r="AF21" s="17">
        <v>7.5416462184206799E-3</v>
      </c>
      <c r="AG21" s="17">
        <v>8.1273724677861404E-3</v>
      </c>
      <c r="AH21" s="17"/>
      <c r="AI21" s="17">
        <v>2.5201329454897E-3</v>
      </c>
      <c r="AJ21" s="17">
        <v>1.01247291843574E-2</v>
      </c>
      <c r="AK21" s="17"/>
      <c r="AL21" s="17">
        <v>5.2787200592373301E-3</v>
      </c>
      <c r="AM21" s="17">
        <v>7.9503680221725097E-3</v>
      </c>
      <c r="AN21" s="17"/>
      <c r="AO21" s="17">
        <v>0</v>
      </c>
      <c r="AP21" s="17">
        <v>9.8776637991692205E-3</v>
      </c>
    </row>
    <row r="22" spans="2:42" x14ac:dyDescent="0.35">
      <c r="B22" s="18" t="s">
        <v>107</v>
      </c>
      <c r="C22" s="17">
        <v>5.0300119211948699E-2</v>
      </c>
      <c r="D22" s="17">
        <v>4.9034717210253799E-2</v>
      </c>
      <c r="E22" s="17">
        <v>5.1900218488641403E-2</v>
      </c>
      <c r="F22" s="17"/>
      <c r="G22" s="17">
        <v>2.6114499166996898E-2</v>
      </c>
      <c r="H22" s="17">
        <v>4.1152345532066502E-2</v>
      </c>
      <c r="I22" s="17">
        <v>3.9650039023766598E-2</v>
      </c>
      <c r="J22" s="17">
        <v>6.9506442394015405E-2</v>
      </c>
      <c r="K22" s="17">
        <v>5.8114854654675502E-2</v>
      </c>
      <c r="L22" s="17">
        <v>6.1784818088921598E-2</v>
      </c>
      <c r="M22" s="17"/>
      <c r="N22" s="17">
        <v>3.7358668211591103E-2</v>
      </c>
      <c r="O22" s="17">
        <v>3.75596644476619E-2</v>
      </c>
      <c r="P22" s="17">
        <v>6.0106737620195902E-2</v>
      </c>
      <c r="Q22" s="17">
        <v>6.8341911466858002E-2</v>
      </c>
      <c r="R22" s="17"/>
      <c r="S22" s="17">
        <v>2.24743538463405E-2</v>
      </c>
      <c r="T22" s="17">
        <v>6.7699525471195898E-2</v>
      </c>
      <c r="U22" s="17">
        <v>6.5329974041351505E-2</v>
      </c>
      <c r="V22" s="17">
        <v>3.5780409328095099E-2</v>
      </c>
      <c r="W22" s="17">
        <v>7.0027420072669794E-2</v>
      </c>
      <c r="X22" s="17">
        <v>3.6773644003241603E-2</v>
      </c>
      <c r="Y22" s="17">
        <v>8.4429850983645499E-2</v>
      </c>
      <c r="Z22" s="17">
        <v>5.11173189568195E-2</v>
      </c>
      <c r="AA22" s="17">
        <v>3.8715080574946097E-2</v>
      </c>
      <c r="AB22" s="17">
        <v>4.1794509424592903E-2</v>
      </c>
      <c r="AC22" s="17">
        <v>5.7835603721655797E-2</v>
      </c>
      <c r="AD22" s="17">
        <v>6.6010631625927199E-2</v>
      </c>
      <c r="AE22" s="17"/>
      <c r="AF22" s="17">
        <v>5.35188294007026E-2</v>
      </c>
      <c r="AG22" s="17">
        <v>4.6401012334512E-2</v>
      </c>
      <c r="AH22" s="17"/>
      <c r="AI22" s="17">
        <v>3.3270973869394802E-2</v>
      </c>
      <c r="AJ22" s="17">
        <v>5.7977402482747603E-2</v>
      </c>
      <c r="AK22" s="17"/>
      <c r="AL22" s="17">
        <v>4.3790903934305903E-2</v>
      </c>
      <c r="AM22" s="17">
        <v>5.0794790423671E-2</v>
      </c>
      <c r="AN22" s="17"/>
      <c r="AO22" s="17">
        <v>0</v>
      </c>
      <c r="AP22" s="17">
        <v>6.4012947265484704E-2</v>
      </c>
    </row>
    <row r="23" spans="2:42" x14ac:dyDescent="0.35">
      <c r="B23" s="18" t="s">
        <v>99</v>
      </c>
      <c r="C23" s="17">
        <v>2.0187740419899802E-2</v>
      </c>
      <c r="D23" s="17">
        <v>1.8431702290287299E-2</v>
      </c>
      <c r="E23" s="17">
        <v>2.20485300991324E-2</v>
      </c>
      <c r="F23" s="17"/>
      <c r="G23" s="17">
        <v>2.3215025580264202E-2</v>
      </c>
      <c r="H23" s="17">
        <v>2.0994252552872902E-2</v>
      </c>
      <c r="I23" s="17">
        <v>7.3644015747125098E-3</v>
      </c>
      <c r="J23" s="17">
        <v>2.4502419415446602E-2</v>
      </c>
      <c r="K23" s="17">
        <v>1.6859292950086702E-2</v>
      </c>
      <c r="L23" s="17">
        <v>2.6673536568789999E-2</v>
      </c>
      <c r="M23" s="17"/>
      <c r="N23" s="17">
        <v>1.08324045860177E-2</v>
      </c>
      <c r="O23" s="17">
        <v>1.99242339224531E-2</v>
      </c>
      <c r="P23" s="17">
        <v>2.5618296151658299E-2</v>
      </c>
      <c r="Q23" s="17">
        <v>2.4735642683043201E-2</v>
      </c>
      <c r="R23" s="17"/>
      <c r="S23" s="17">
        <v>2.2048121411600601E-2</v>
      </c>
      <c r="T23" s="17">
        <v>1.65620851765973E-2</v>
      </c>
      <c r="U23" s="17">
        <v>3.5119263338773299E-2</v>
      </c>
      <c r="V23" s="17">
        <v>1.86596025092053E-2</v>
      </c>
      <c r="W23" s="17">
        <v>1.4387272754010401E-2</v>
      </c>
      <c r="X23" s="17">
        <v>3.1430678894772697E-2</v>
      </c>
      <c r="Y23" s="17">
        <v>1.93912123221631E-2</v>
      </c>
      <c r="Z23" s="17">
        <v>1.5129711734826299E-2</v>
      </c>
      <c r="AA23" s="17">
        <v>2.0586958797104801E-2</v>
      </c>
      <c r="AB23" s="17">
        <v>2.1471957888941798E-2</v>
      </c>
      <c r="AC23" s="17">
        <v>5.2717569682178798E-3</v>
      </c>
      <c r="AD23" s="17">
        <v>0</v>
      </c>
      <c r="AE23" s="17"/>
      <c r="AF23" s="17">
        <v>1.1568081829127899E-2</v>
      </c>
      <c r="AG23" s="17">
        <v>3.09642773179667E-2</v>
      </c>
      <c r="AH23" s="17"/>
      <c r="AI23" s="17">
        <v>1.06440895614679E-3</v>
      </c>
      <c r="AJ23" s="17">
        <v>2.8809149761080202E-2</v>
      </c>
      <c r="AK23" s="17"/>
      <c r="AL23" s="17">
        <v>0</v>
      </c>
      <c r="AM23" s="17">
        <v>2.17219182876601E-2</v>
      </c>
      <c r="AN23" s="17"/>
      <c r="AO23" s="17">
        <v>0</v>
      </c>
      <c r="AP23" s="17">
        <v>2.5691326047620301E-2</v>
      </c>
    </row>
    <row r="24" spans="2:42" x14ac:dyDescent="0.35">
      <c r="B24" s="18" t="s">
        <v>75</v>
      </c>
      <c r="C24" s="19">
        <v>9.8828189100619909E-3</v>
      </c>
      <c r="D24" s="19">
        <v>8.3893974874043407E-3</v>
      </c>
      <c r="E24" s="19">
        <v>1.0799476811280699E-2</v>
      </c>
      <c r="F24" s="19"/>
      <c r="G24" s="19">
        <v>4.8026129568563898E-2</v>
      </c>
      <c r="H24" s="19">
        <v>1.1212274704884799E-2</v>
      </c>
      <c r="I24" s="19">
        <v>0</v>
      </c>
      <c r="J24" s="19">
        <v>5.3941206036452602E-3</v>
      </c>
      <c r="K24" s="19">
        <v>2.3849816565917801E-3</v>
      </c>
      <c r="L24" s="19">
        <v>0</v>
      </c>
      <c r="M24" s="19"/>
      <c r="N24" s="19">
        <v>4.5858686899250102E-3</v>
      </c>
      <c r="O24" s="19">
        <v>6.1418041464487098E-3</v>
      </c>
      <c r="P24" s="19">
        <v>1.0707139151103299E-2</v>
      </c>
      <c r="Q24" s="19">
        <v>1.75509812373578E-2</v>
      </c>
      <c r="R24" s="19"/>
      <c r="S24" s="19">
        <v>1.8056754067716299E-2</v>
      </c>
      <c r="T24" s="19">
        <v>1.35348358026196E-2</v>
      </c>
      <c r="U24" s="19">
        <v>0</v>
      </c>
      <c r="V24" s="19">
        <v>7.1570523335837697E-3</v>
      </c>
      <c r="W24" s="19">
        <v>1.48485411695374E-2</v>
      </c>
      <c r="X24" s="19">
        <v>1.50937830026244E-2</v>
      </c>
      <c r="Y24" s="19">
        <v>1.6060149644211E-2</v>
      </c>
      <c r="Z24" s="19">
        <v>7.4914681831298301E-3</v>
      </c>
      <c r="AA24" s="19">
        <v>2.66834217462706E-3</v>
      </c>
      <c r="AB24" s="19">
        <v>7.4817845728910003E-3</v>
      </c>
      <c r="AC24" s="19">
        <v>0</v>
      </c>
      <c r="AD24" s="19">
        <v>0</v>
      </c>
      <c r="AE24" s="19"/>
      <c r="AF24" s="19">
        <v>2.3463847469219899E-3</v>
      </c>
      <c r="AG24" s="19">
        <v>1.7745686082170101E-2</v>
      </c>
      <c r="AH24" s="19"/>
      <c r="AI24" s="19">
        <v>1.1040654982129999E-3</v>
      </c>
      <c r="AJ24" s="19">
        <v>1.3840561671164601E-2</v>
      </c>
      <c r="AK24" s="19"/>
      <c r="AL24" s="19">
        <v>4.8575233247631997E-3</v>
      </c>
      <c r="AM24" s="19">
        <v>1.0264718870412101E-2</v>
      </c>
      <c r="AN24" s="19"/>
      <c r="AO24" s="19">
        <v>0</v>
      </c>
      <c r="AP24" s="19">
        <v>1.25770748784598E-2</v>
      </c>
    </row>
    <row r="25" spans="2:42" x14ac:dyDescent="0.35">
      <c r="B25" s="16"/>
    </row>
    <row r="26" spans="2:42" x14ac:dyDescent="0.35">
      <c r="B26" t="s">
        <v>60</v>
      </c>
    </row>
    <row r="27" spans="2:42" x14ac:dyDescent="0.35">
      <c r="B27" t="s">
        <v>61</v>
      </c>
    </row>
    <row r="29" spans="2:42" x14ac:dyDescent="0.35">
      <c r="B2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P33"/>
  <sheetViews>
    <sheetView showGridLines="0" topLeftCell="A6" workbookViewId="0">
      <pane xSplit="2" topLeftCell="AJ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409</v>
      </c>
      <c r="C9" s="17">
        <v>0.19533510496926701</v>
      </c>
      <c r="D9" s="17">
        <v>0.18816452547652099</v>
      </c>
      <c r="E9" s="17">
        <v>0.20375197278917401</v>
      </c>
      <c r="F9" s="17"/>
      <c r="G9" s="17">
        <v>0.16696076987460401</v>
      </c>
      <c r="H9" s="17">
        <v>0.20611387951478899</v>
      </c>
      <c r="I9" s="17">
        <v>0.19925787561625999</v>
      </c>
      <c r="J9" s="17">
        <v>0.18975755840400901</v>
      </c>
      <c r="K9" s="17">
        <v>0.199419086442024</v>
      </c>
      <c r="L9" s="17">
        <v>0.20410712062404399</v>
      </c>
      <c r="M9" s="17"/>
      <c r="N9" s="17">
        <v>0.19236372780368399</v>
      </c>
      <c r="O9" s="17">
        <v>0.18966758470282899</v>
      </c>
      <c r="P9" s="17">
        <v>0.22099274495364199</v>
      </c>
      <c r="Q9" s="17">
        <v>0.18034702954620499</v>
      </c>
      <c r="R9" s="17"/>
      <c r="S9" s="17">
        <v>0.236443404786774</v>
      </c>
      <c r="T9" s="17">
        <v>0.1719524237641</v>
      </c>
      <c r="U9" s="17">
        <v>0.19586036456053599</v>
      </c>
      <c r="V9" s="17">
        <v>0.21965111001915799</v>
      </c>
      <c r="W9" s="17">
        <v>0.197964774792625</v>
      </c>
      <c r="X9" s="17">
        <v>0.22025198032954199</v>
      </c>
      <c r="Y9" s="17">
        <v>0.168453221691021</v>
      </c>
      <c r="Z9" s="17">
        <v>0.188440463914783</v>
      </c>
      <c r="AA9" s="17">
        <v>0.187625664412051</v>
      </c>
      <c r="AB9" s="17">
        <v>0.17461232925915099</v>
      </c>
      <c r="AC9" s="17">
        <v>0.22980343214764801</v>
      </c>
      <c r="AD9" s="17">
        <v>6.3286506278538102E-2</v>
      </c>
      <c r="AE9" s="17"/>
      <c r="AF9" s="17">
        <v>0.18634495885952801</v>
      </c>
      <c r="AG9" s="17">
        <v>0.20680736592288501</v>
      </c>
      <c r="AH9" s="17"/>
      <c r="AI9" s="17">
        <v>0.17476762287754999</v>
      </c>
      <c r="AJ9" s="17">
        <v>0.20460758359393499</v>
      </c>
      <c r="AK9" s="17"/>
      <c r="AL9" s="17">
        <v>0</v>
      </c>
      <c r="AM9" s="17">
        <v>0.21017969820294399</v>
      </c>
      <c r="AN9" s="17"/>
      <c r="AO9" s="17">
        <v>0.15937811555103901</v>
      </c>
      <c r="AP9" s="17">
        <v>0.20513770625411401</v>
      </c>
    </row>
    <row r="10" spans="2:42" x14ac:dyDescent="0.35">
      <c r="B10" s="18" t="s">
        <v>410</v>
      </c>
      <c r="C10" s="17">
        <v>0.20012141757809801</v>
      </c>
      <c r="D10" s="17">
        <v>0.20436515668678501</v>
      </c>
      <c r="E10" s="17">
        <v>0.195508602322432</v>
      </c>
      <c r="F10" s="17"/>
      <c r="G10" s="17">
        <v>0.161123275760682</v>
      </c>
      <c r="H10" s="17">
        <v>0.16582244250790501</v>
      </c>
      <c r="I10" s="17">
        <v>0.21049953989639</v>
      </c>
      <c r="J10" s="17">
        <v>0.23714821176176501</v>
      </c>
      <c r="K10" s="17">
        <v>0.24564085939278499</v>
      </c>
      <c r="L10" s="17">
        <v>0.18517190949668899</v>
      </c>
      <c r="M10" s="17"/>
      <c r="N10" s="17">
        <v>0.19809750880152599</v>
      </c>
      <c r="O10" s="17">
        <v>0.22764451139986</v>
      </c>
      <c r="P10" s="17">
        <v>0.17704666314061199</v>
      </c>
      <c r="Q10" s="17">
        <v>0.19413810630028799</v>
      </c>
      <c r="R10" s="17"/>
      <c r="S10" s="17">
        <v>0.17487741905456</v>
      </c>
      <c r="T10" s="17">
        <v>0.246549706066407</v>
      </c>
      <c r="U10" s="17">
        <v>0.19969705182780301</v>
      </c>
      <c r="V10" s="17">
        <v>0.20271314404824001</v>
      </c>
      <c r="W10" s="17">
        <v>0.159994050771472</v>
      </c>
      <c r="X10" s="17">
        <v>0.19827489814976701</v>
      </c>
      <c r="Y10" s="17">
        <v>0.20095469539253399</v>
      </c>
      <c r="Z10" s="17">
        <v>0.22306121068627099</v>
      </c>
      <c r="AA10" s="17">
        <v>0.191236157227342</v>
      </c>
      <c r="AB10" s="17">
        <v>0.201035254503768</v>
      </c>
      <c r="AC10" s="17">
        <v>0.135988165962482</v>
      </c>
      <c r="AD10" s="17">
        <v>0.31346753233698399</v>
      </c>
      <c r="AE10" s="17"/>
      <c r="AF10" s="17">
        <v>0.202032806367729</v>
      </c>
      <c r="AG10" s="17">
        <v>0.197762303438936</v>
      </c>
      <c r="AH10" s="17"/>
      <c r="AI10" s="17">
        <v>0.19760137550157</v>
      </c>
      <c r="AJ10" s="17">
        <v>0.201257533130972</v>
      </c>
      <c r="AK10" s="17"/>
      <c r="AL10" s="17">
        <v>0</v>
      </c>
      <c r="AM10" s="17">
        <v>0.21532974913611999</v>
      </c>
      <c r="AN10" s="17"/>
      <c r="AO10" s="17">
        <v>0.19150361939551699</v>
      </c>
      <c r="AP10" s="17">
        <v>0.202470803355492</v>
      </c>
    </row>
    <row r="11" spans="2:42" x14ac:dyDescent="0.35">
      <c r="B11" s="18" t="s">
        <v>401</v>
      </c>
      <c r="C11" s="17">
        <v>0.12248898548485899</v>
      </c>
      <c r="D11" s="17">
        <v>0.134309505322637</v>
      </c>
      <c r="E11" s="17">
        <v>0.111836637871175</v>
      </c>
      <c r="F11" s="17"/>
      <c r="G11" s="17">
        <v>9.9952188165915098E-2</v>
      </c>
      <c r="H11" s="17">
        <v>0.12784085924004099</v>
      </c>
      <c r="I11" s="17">
        <v>0.146978072901189</v>
      </c>
      <c r="J11" s="17">
        <v>0.130659737080078</v>
      </c>
      <c r="K11" s="17">
        <v>0.11980830739880199</v>
      </c>
      <c r="L11" s="17">
        <v>0.10841042856448201</v>
      </c>
      <c r="M11" s="17"/>
      <c r="N11" s="17">
        <v>0.14460555032393199</v>
      </c>
      <c r="O11" s="17">
        <v>0.119796370628461</v>
      </c>
      <c r="P11" s="17">
        <v>9.9503965444914202E-2</v>
      </c>
      <c r="Q11" s="17">
        <v>0.12325982886445599</v>
      </c>
      <c r="R11" s="17"/>
      <c r="S11" s="17">
        <v>0.14072979007831499</v>
      </c>
      <c r="T11" s="17">
        <v>0.103214189813537</v>
      </c>
      <c r="U11" s="17">
        <v>0.13572310892128001</v>
      </c>
      <c r="V11" s="17">
        <v>0.114538990647182</v>
      </c>
      <c r="W11" s="17">
        <v>0.113619892895939</v>
      </c>
      <c r="X11" s="17">
        <v>9.8744681999472797E-2</v>
      </c>
      <c r="Y11" s="17">
        <v>0.118223319107272</v>
      </c>
      <c r="Z11" s="17">
        <v>0.131736449199955</v>
      </c>
      <c r="AA11" s="17">
        <v>0.11482259304226899</v>
      </c>
      <c r="AB11" s="17">
        <v>0.123155887803714</v>
      </c>
      <c r="AC11" s="17">
        <v>0.12302380806547</v>
      </c>
      <c r="AD11" s="17">
        <v>0.226074013466565</v>
      </c>
      <c r="AE11" s="17"/>
      <c r="AF11" s="17">
        <v>0.13012481762411199</v>
      </c>
      <c r="AG11" s="17">
        <v>0.11326701242337001</v>
      </c>
      <c r="AH11" s="17"/>
      <c r="AI11" s="17">
        <v>0.13384016497940601</v>
      </c>
      <c r="AJ11" s="17">
        <v>0.117371510785788</v>
      </c>
      <c r="AK11" s="17"/>
      <c r="AL11" s="17">
        <v>0</v>
      </c>
      <c r="AM11" s="17">
        <v>0.13179759985509501</v>
      </c>
      <c r="AN11" s="17"/>
      <c r="AO11" s="17">
        <v>0.121144705420652</v>
      </c>
      <c r="AP11" s="17">
        <v>0.12285546337129501</v>
      </c>
    </row>
    <row r="12" spans="2:42" x14ac:dyDescent="0.35">
      <c r="B12" s="18" t="s">
        <v>403</v>
      </c>
      <c r="C12" s="17">
        <v>8.2110427881110504E-2</v>
      </c>
      <c r="D12" s="17">
        <v>7.81279071023641E-2</v>
      </c>
      <c r="E12" s="17">
        <v>8.5094730055056494E-2</v>
      </c>
      <c r="F12" s="17"/>
      <c r="G12" s="17">
        <v>0.11136466295538</v>
      </c>
      <c r="H12" s="17">
        <v>0.110812045317084</v>
      </c>
      <c r="I12" s="17">
        <v>9.6491948612579301E-2</v>
      </c>
      <c r="J12" s="17">
        <v>8.1298364112781393E-2</v>
      </c>
      <c r="K12" s="17">
        <v>5.2030248160944599E-2</v>
      </c>
      <c r="L12" s="17">
        <v>4.8205630536404802E-2</v>
      </c>
      <c r="M12" s="17"/>
      <c r="N12" s="17">
        <v>8.13067233241241E-2</v>
      </c>
      <c r="O12" s="17">
        <v>6.7431083676399897E-2</v>
      </c>
      <c r="P12" s="17">
        <v>9.3575771745094405E-2</v>
      </c>
      <c r="Q12" s="17">
        <v>8.9230677421390805E-2</v>
      </c>
      <c r="R12" s="17"/>
      <c r="S12" s="17">
        <v>0.11190606220169</v>
      </c>
      <c r="T12" s="17">
        <v>5.53394274905398E-2</v>
      </c>
      <c r="U12" s="17">
        <v>6.6038359683949194E-2</v>
      </c>
      <c r="V12" s="17">
        <v>8.87715088008664E-2</v>
      </c>
      <c r="W12" s="17">
        <v>8.0467490399519101E-2</v>
      </c>
      <c r="X12" s="17">
        <v>7.2341628301133498E-2</v>
      </c>
      <c r="Y12" s="17">
        <v>7.6389665608163404E-2</v>
      </c>
      <c r="Z12" s="17">
        <v>0.10938608629572499</v>
      </c>
      <c r="AA12" s="17">
        <v>8.3407454822507596E-2</v>
      </c>
      <c r="AB12" s="17">
        <v>8.5218022934836393E-2</v>
      </c>
      <c r="AC12" s="17">
        <v>9.4978443300740595E-2</v>
      </c>
      <c r="AD12" s="17">
        <v>5.8659413588859698E-2</v>
      </c>
      <c r="AE12" s="17"/>
      <c r="AF12" s="17">
        <v>7.1964590662875097E-2</v>
      </c>
      <c r="AG12" s="17">
        <v>9.5809678152165206E-2</v>
      </c>
      <c r="AH12" s="17"/>
      <c r="AI12" s="17">
        <v>6.6556227069501803E-2</v>
      </c>
      <c r="AJ12" s="17">
        <v>8.9122758992244297E-2</v>
      </c>
      <c r="AK12" s="17"/>
      <c r="AL12" s="17">
        <v>0</v>
      </c>
      <c r="AM12" s="17">
        <v>8.8350452695544299E-2</v>
      </c>
      <c r="AN12" s="17"/>
      <c r="AO12" s="17">
        <v>6.0054537486076302E-2</v>
      </c>
      <c r="AP12" s="17">
        <v>8.8123308909887399E-2</v>
      </c>
    </row>
    <row r="13" spans="2:42" x14ac:dyDescent="0.35">
      <c r="B13" s="18" t="s">
        <v>411</v>
      </c>
      <c r="C13" s="17">
        <v>5.1616325137785801E-2</v>
      </c>
      <c r="D13" s="17">
        <v>4.2556869337367298E-2</v>
      </c>
      <c r="E13" s="17">
        <v>5.9005062436242997E-2</v>
      </c>
      <c r="F13" s="17"/>
      <c r="G13" s="17">
        <v>7.47453891733528E-2</v>
      </c>
      <c r="H13" s="17">
        <v>7.3031799738570699E-2</v>
      </c>
      <c r="I13" s="17">
        <v>3.7444619584428997E-2</v>
      </c>
      <c r="J13" s="17">
        <v>5.1119550502427398E-2</v>
      </c>
      <c r="K13" s="17">
        <v>4.8630909057469897E-2</v>
      </c>
      <c r="L13" s="17">
        <v>3.2582069969414901E-2</v>
      </c>
      <c r="M13" s="17"/>
      <c r="N13" s="17">
        <v>4.4196246801645897E-2</v>
      </c>
      <c r="O13" s="17">
        <v>4.0592255209294298E-2</v>
      </c>
      <c r="P13" s="17">
        <v>5.8322692811328902E-2</v>
      </c>
      <c r="Q13" s="17">
        <v>6.5866957822329597E-2</v>
      </c>
      <c r="R13" s="17"/>
      <c r="S13" s="17">
        <v>3.2783391658169798E-2</v>
      </c>
      <c r="T13" s="17">
        <v>5.3450378233971502E-2</v>
      </c>
      <c r="U13" s="17">
        <v>4.78100272785607E-2</v>
      </c>
      <c r="V13" s="17">
        <v>6.7747558619337497E-2</v>
      </c>
      <c r="W13" s="17">
        <v>5.2439436026384102E-2</v>
      </c>
      <c r="X13" s="17">
        <v>6.5460046192863303E-2</v>
      </c>
      <c r="Y13" s="17">
        <v>5.4976695330215403E-2</v>
      </c>
      <c r="Z13" s="17">
        <v>5.3703460876333001E-2</v>
      </c>
      <c r="AA13" s="17">
        <v>4.1602882299434298E-2</v>
      </c>
      <c r="AB13" s="17">
        <v>7.3719716260456994E-2</v>
      </c>
      <c r="AC13" s="17">
        <v>4.6884135035106599E-2</v>
      </c>
      <c r="AD13" s="17">
        <v>1.6128859123009699E-2</v>
      </c>
      <c r="AE13" s="17"/>
      <c r="AF13" s="17">
        <v>4.9799331205398603E-2</v>
      </c>
      <c r="AG13" s="17">
        <v>5.4525772266068799E-2</v>
      </c>
      <c r="AH13" s="17"/>
      <c r="AI13" s="17">
        <v>3.5003778734910097E-2</v>
      </c>
      <c r="AJ13" s="17">
        <v>5.9105792284763703E-2</v>
      </c>
      <c r="AK13" s="17"/>
      <c r="AL13" s="17">
        <v>0</v>
      </c>
      <c r="AM13" s="17">
        <v>5.5538934701531199E-2</v>
      </c>
      <c r="AN13" s="17"/>
      <c r="AO13" s="17">
        <v>4.2876923723331101E-2</v>
      </c>
      <c r="AP13" s="17">
        <v>5.3998862411351198E-2</v>
      </c>
    </row>
    <row r="14" spans="2:42" x14ac:dyDescent="0.35">
      <c r="B14" s="18" t="s">
        <v>412</v>
      </c>
      <c r="C14" s="17">
        <v>8.5223492583991603E-2</v>
      </c>
      <c r="D14" s="17">
        <v>7.7507133088582605E-2</v>
      </c>
      <c r="E14" s="17">
        <v>9.3374881670621898E-2</v>
      </c>
      <c r="F14" s="17"/>
      <c r="G14" s="17">
        <v>8.1811771566387095E-2</v>
      </c>
      <c r="H14" s="17">
        <v>4.0918938320056199E-2</v>
      </c>
      <c r="I14" s="17">
        <v>5.41406853695846E-2</v>
      </c>
      <c r="J14" s="17">
        <v>8.1551379908602395E-2</v>
      </c>
      <c r="K14" s="17">
        <v>0.120255690233656</v>
      </c>
      <c r="L14" s="17">
        <v>0.128512711680768</v>
      </c>
      <c r="M14" s="17"/>
      <c r="N14" s="17">
        <v>7.1080200093996806E-2</v>
      </c>
      <c r="O14" s="17">
        <v>8.3807861087087293E-2</v>
      </c>
      <c r="P14" s="17">
        <v>9.75298662926668E-2</v>
      </c>
      <c r="Q14" s="17">
        <v>9.10492733706246E-2</v>
      </c>
      <c r="R14" s="17"/>
      <c r="S14" s="17">
        <v>3.7046976976583101E-2</v>
      </c>
      <c r="T14" s="17">
        <v>0.13293757745533599</v>
      </c>
      <c r="U14" s="17">
        <v>0.110418609517968</v>
      </c>
      <c r="V14" s="17">
        <v>8.2723297577606797E-2</v>
      </c>
      <c r="W14" s="17">
        <v>9.7859002023838904E-2</v>
      </c>
      <c r="X14" s="17">
        <v>7.9464530341183198E-2</v>
      </c>
      <c r="Y14" s="17">
        <v>7.1264818866642599E-2</v>
      </c>
      <c r="Z14" s="17">
        <v>6.2586115573979501E-2</v>
      </c>
      <c r="AA14" s="17">
        <v>8.3702525761528507E-2</v>
      </c>
      <c r="AB14" s="17">
        <v>8.8551808653594993E-2</v>
      </c>
      <c r="AC14" s="17">
        <v>8.6197860632963794E-2</v>
      </c>
      <c r="AD14" s="17">
        <v>9.2588684152706102E-2</v>
      </c>
      <c r="AE14" s="17"/>
      <c r="AF14" s="17">
        <v>9.1824624830686694E-2</v>
      </c>
      <c r="AG14" s="17">
        <v>7.7068175303038403E-2</v>
      </c>
      <c r="AH14" s="17"/>
      <c r="AI14" s="17">
        <v>8.5536438268336706E-2</v>
      </c>
      <c r="AJ14" s="17">
        <v>8.5082406662251905E-2</v>
      </c>
      <c r="AK14" s="17"/>
      <c r="AL14" s="17">
        <v>0</v>
      </c>
      <c r="AM14" s="17">
        <v>9.1700096375008394E-2</v>
      </c>
      <c r="AN14" s="17"/>
      <c r="AO14" s="17">
        <v>7.6572169651701605E-2</v>
      </c>
      <c r="AP14" s="17">
        <v>8.7582017885019597E-2</v>
      </c>
    </row>
    <row r="15" spans="2:42" x14ac:dyDescent="0.35">
      <c r="B15" s="18" t="s">
        <v>413</v>
      </c>
      <c r="C15" s="17">
        <v>2.5342520061946001E-2</v>
      </c>
      <c r="D15" s="17">
        <v>3.2983234379282599E-2</v>
      </c>
      <c r="E15" s="17">
        <v>1.8066603545521399E-2</v>
      </c>
      <c r="F15" s="17"/>
      <c r="G15" s="17">
        <v>2.7317745768072398E-2</v>
      </c>
      <c r="H15" s="17">
        <v>4.0000921779453601E-2</v>
      </c>
      <c r="I15" s="17">
        <v>3.2609541841463703E-2</v>
      </c>
      <c r="J15" s="17">
        <v>1.0081099210648901E-2</v>
      </c>
      <c r="K15" s="17">
        <v>2.05456486160519E-2</v>
      </c>
      <c r="L15" s="17">
        <v>2.17395419389581E-2</v>
      </c>
      <c r="M15" s="17"/>
      <c r="N15" s="17">
        <v>3.0292406252568699E-2</v>
      </c>
      <c r="O15" s="17">
        <v>2.8160079201197799E-2</v>
      </c>
      <c r="P15" s="17">
        <v>2.5671360731321601E-2</v>
      </c>
      <c r="Q15" s="17">
        <v>1.7118658695212799E-2</v>
      </c>
      <c r="R15" s="17"/>
      <c r="S15" s="17">
        <v>3.7236786009038798E-2</v>
      </c>
      <c r="T15" s="17">
        <v>2.19159183310953E-2</v>
      </c>
      <c r="U15" s="17">
        <v>9.0346157034834895E-3</v>
      </c>
      <c r="V15" s="17">
        <v>2.1651504285653399E-2</v>
      </c>
      <c r="W15" s="17">
        <v>3.5690886383761798E-2</v>
      </c>
      <c r="X15" s="17">
        <v>2.3947468496295199E-2</v>
      </c>
      <c r="Y15" s="17">
        <v>2.8467097003501099E-2</v>
      </c>
      <c r="Z15" s="17">
        <v>1.03513112837784E-2</v>
      </c>
      <c r="AA15" s="17">
        <v>4.0042863799260101E-2</v>
      </c>
      <c r="AB15" s="17">
        <v>1.05365486814123E-2</v>
      </c>
      <c r="AC15" s="17">
        <v>5.9674763539778403E-3</v>
      </c>
      <c r="AD15" s="17">
        <v>5.3740484043125897E-2</v>
      </c>
      <c r="AE15" s="17"/>
      <c r="AF15" s="17">
        <v>2.8726198248749099E-2</v>
      </c>
      <c r="AG15" s="17">
        <v>2.0244279593017198E-2</v>
      </c>
      <c r="AH15" s="17"/>
      <c r="AI15" s="17">
        <v>1.6304272852260899E-2</v>
      </c>
      <c r="AJ15" s="17">
        <v>2.94172509250895E-2</v>
      </c>
      <c r="AK15" s="17"/>
      <c r="AL15" s="17">
        <v>0</v>
      </c>
      <c r="AM15" s="17">
        <v>2.7268438098517499E-2</v>
      </c>
      <c r="AN15" s="17"/>
      <c r="AO15" s="17">
        <v>8.9811578759529994E-3</v>
      </c>
      <c r="AP15" s="17">
        <v>2.9802957728758801E-2</v>
      </c>
    </row>
    <row r="16" spans="2:42" x14ac:dyDescent="0.35">
      <c r="B16" s="18" t="s">
        <v>414</v>
      </c>
      <c r="C16" s="17">
        <v>7.0628102336236995E-2</v>
      </c>
      <c r="D16" s="17">
        <v>6.5807406893945999E-2</v>
      </c>
      <c r="E16" s="17">
        <v>7.5236210232885695E-2</v>
      </c>
      <c r="F16" s="17"/>
      <c r="G16" s="17">
        <v>6.0484646634870701E-2</v>
      </c>
      <c r="H16" s="17">
        <v>6.6097365479171E-2</v>
      </c>
      <c r="I16" s="17">
        <v>7.8593511289091297E-2</v>
      </c>
      <c r="J16" s="17">
        <v>7.8152520972500902E-2</v>
      </c>
      <c r="K16" s="17">
        <v>6.2724523890096306E-2</v>
      </c>
      <c r="L16" s="17">
        <v>7.3821720337302402E-2</v>
      </c>
      <c r="M16" s="17"/>
      <c r="N16" s="17">
        <v>8.3318708939086397E-2</v>
      </c>
      <c r="O16" s="17">
        <v>6.8167645767103505E-2</v>
      </c>
      <c r="P16" s="17">
        <v>6.1735810074818098E-2</v>
      </c>
      <c r="Q16" s="17">
        <v>6.8244766649497898E-2</v>
      </c>
      <c r="R16" s="17"/>
      <c r="S16" s="17">
        <v>7.0804200858517699E-2</v>
      </c>
      <c r="T16" s="17">
        <v>7.9832673876929494E-2</v>
      </c>
      <c r="U16" s="17">
        <v>5.2969226585017799E-2</v>
      </c>
      <c r="V16" s="17">
        <v>5.54689268085315E-2</v>
      </c>
      <c r="W16" s="17">
        <v>9.8530177006856304E-2</v>
      </c>
      <c r="X16" s="17">
        <v>6.8701691582455995E-2</v>
      </c>
      <c r="Y16" s="17">
        <v>7.1388473219500301E-2</v>
      </c>
      <c r="Z16" s="17">
        <v>5.3349346861437302E-2</v>
      </c>
      <c r="AA16" s="17">
        <v>6.1401833719077203E-2</v>
      </c>
      <c r="AB16" s="17">
        <v>6.8308604575564202E-2</v>
      </c>
      <c r="AC16" s="17">
        <v>0.114830860014335</v>
      </c>
      <c r="AD16" s="17">
        <v>5.1385005468658103E-2</v>
      </c>
      <c r="AE16" s="17"/>
      <c r="AF16" s="17">
        <v>8.4905385561475394E-2</v>
      </c>
      <c r="AG16" s="17">
        <v>5.1982744647738902E-2</v>
      </c>
      <c r="AH16" s="17"/>
      <c r="AI16" s="17">
        <v>0.17134408145906099</v>
      </c>
      <c r="AJ16" s="17">
        <v>2.5222118297238801E-2</v>
      </c>
      <c r="AK16" s="17"/>
      <c r="AL16" s="17">
        <v>1</v>
      </c>
      <c r="AM16" s="17">
        <v>0</v>
      </c>
      <c r="AN16" s="17"/>
      <c r="AO16" s="17">
        <v>0.224064279044936</v>
      </c>
      <c r="AP16" s="17">
        <v>2.87983026983357E-2</v>
      </c>
    </row>
    <row r="17" spans="2:42" x14ac:dyDescent="0.35">
      <c r="B17" s="18" t="s">
        <v>415</v>
      </c>
      <c r="C17" s="17">
        <v>1.9450530731505E-2</v>
      </c>
      <c r="D17" s="17">
        <v>2.5520224412153701E-2</v>
      </c>
      <c r="E17" s="17">
        <v>1.36656888335219E-2</v>
      </c>
      <c r="F17" s="17"/>
      <c r="G17" s="17">
        <v>2.3821295909578301E-2</v>
      </c>
      <c r="H17" s="17">
        <v>2.4647080031079498E-2</v>
      </c>
      <c r="I17" s="17">
        <v>1.3617760447347299E-2</v>
      </c>
      <c r="J17" s="17">
        <v>9.1043662278806302E-3</v>
      </c>
      <c r="K17" s="17">
        <v>2.29082030633939E-2</v>
      </c>
      <c r="L17" s="17">
        <v>2.31146255170382E-2</v>
      </c>
      <c r="M17" s="17"/>
      <c r="N17" s="17">
        <v>2.24502507718005E-2</v>
      </c>
      <c r="O17" s="17">
        <v>1.9340799114156801E-2</v>
      </c>
      <c r="P17" s="17">
        <v>2.11778179137894E-2</v>
      </c>
      <c r="Q17" s="17">
        <v>1.36754292427218E-2</v>
      </c>
      <c r="R17" s="17"/>
      <c r="S17" s="17">
        <v>3.3229971835432602E-2</v>
      </c>
      <c r="T17" s="17">
        <v>1.18783968149789E-2</v>
      </c>
      <c r="U17" s="17">
        <v>1.5672807420846199E-2</v>
      </c>
      <c r="V17" s="17">
        <v>2.0493797448937701E-2</v>
      </c>
      <c r="W17" s="17">
        <v>1.7291744056199099E-2</v>
      </c>
      <c r="X17" s="17">
        <v>1.05378204721848E-2</v>
      </c>
      <c r="Y17" s="17">
        <v>2.7389743348654998E-2</v>
      </c>
      <c r="Z17" s="17">
        <v>1.48370867336469E-2</v>
      </c>
      <c r="AA17" s="17">
        <v>1.9263459602769099E-2</v>
      </c>
      <c r="AB17" s="17">
        <v>3.4314690836245401E-2</v>
      </c>
      <c r="AC17" s="17">
        <v>0</v>
      </c>
      <c r="AD17" s="17">
        <v>0</v>
      </c>
      <c r="AE17" s="17"/>
      <c r="AF17" s="17">
        <v>1.93879004936558E-2</v>
      </c>
      <c r="AG17" s="17">
        <v>1.97072665229014E-2</v>
      </c>
      <c r="AH17" s="17"/>
      <c r="AI17" s="17">
        <v>1.70416765808208E-2</v>
      </c>
      <c r="AJ17" s="17">
        <v>2.0536519211891601E-2</v>
      </c>
      <c r="AK17" s="17"/>
      <c r="AL17" s="17">
        <v>0</v>
      </c>
      <c r="AM17" s="17">
        <v>2.09286839642982E-2</v>
      </c>
      <c r="AN17" s="17"/>
      <c r="AO17" s="17">
        <v>2.8642189231039001E-3</v>
      </c>
      <c r="AP17" s="17">
        <v>2.3972294207105501E-2</v>
      </c>
    </row>
    <row r="18" spans="2:42" x14ac:dyDescent="0.35">
      <c r="B18" s="18" t="s">
        <v>416</v>
      </c>
      <c r="C18" s="17">
        <v>1.63892491577281E-2</v>
      </c>
      <c r="D18" s="17">
        <v>2.1279464899552399E-2</v>
      </c>
      <c r="E18" s="17">
        <v>1.1733740554755699E-2</v>
      </c>
      <c r="F18" s="17"/>
      <c r="G18" s="17">
        <v>3.0600740491101001E-2</v>
      </c>
      <c r="H18" s="17">
        <v>1.05642972396786E-2</v>
      </c>
      <c r="I18" s="17">
        <v>1.4688836641324299E-2</v>
      </c>
      <c r="J18" s="17">
        <v>1.6965536608311099E-2</v>
      </c>
      <c r="K18" s="17">
        <v>1.1882469489866701E-2</v>
      </c>
      <c r="L18" s="17">
        <v>1.5582138808497801E-2</v>
      </c>
      <c r="M18" s="17"/>
      <c r="N18" s="17">
        <v>2.0008347418337E-2</v>
      </c>
      <c r="O18" s="17">
        <v>1.19252964092753E-2</v>
      </c>
      <c r="P18" s="17">
        <v>1.6117295428762099E-2</v>
      </c>
      <c r="Q18" s="17">
        <v>1.75750245612568E-2</v>
      </c>
      <c r="R18" s="17"/>
      <c r="S18" s="17">
        <v>1.9790274910696799E-2</v>
      </c>
      <c r="T18" s="17">
        <v>1.34418541868341E-2</v>
      </c>
      <c r="U18" s="17">
        <v>2.248827194157E-2</v>
      </c>
      <c r="V18" s="17">
        <v>6.7668631375445596E-3</v>
      </c>
      <c r="W18" s="17">
        <v>1.7032825186918701E-2</v>
      </c>
      <c r="X18" s="17">
        <v>2.06061533582972E-2</v>
      </c>
      <c r="Y18" s="17">
        <v>2.07456652684334E-2</v>
      </c>
      <c r="Z18" s="17">
        <v>3.0923006656252298E-2</v>
      </c>
      <c r="AA18" s="17">
        <v>1.8147647161860399E-2</v>
      </c>
      <c r="AB18" s="17">
        <v>9.8881957350172092E-3</v>
      </c>
      <c r="AC18" s="17">
        <v>1.2660319797843701E-2</v>
      </c>
      <c r="AD18" s="17">
        <v>0</v>
      </c>
      <c r="AE18" s="17"/>
      <c r="AF18" s="17">
        <v>1.4177952657036599E-2</v>
      </c>
      <c r="AG18" s="17">
        <v>1.8667622975166501E-2</v>
      </c>
      <c r="AH18" s="17"/>
      <c r="AI18" s="17">
        <v>6.9123662124373E-3</v>
      </c>
      <c r="AJ18" s="17">
        <v>2.0661731036979498E-2</v>
      </c>
      <c r="AK18" s="17"/>
      <c r="AL18" s="17">
        <v>0</v>
      </c>
      <c r="AM18" s="17">
        <v>1.7634758699856399E-2</v>
      </c>
      <c r="AN18" s="17"/>
      <c r="AO18" s="17">
        <v>9.8166325871763393E-3</v>
      </c>
      <c r="AP18" s="17">
        <v>1.8181077135590799E-2</v>
      </c>
    </row>
    <row r="19" spans="2:42" x14ac:dyDescent="0.35">
      <c r="B19" s="18" t="s">
        <v>417</v>
      </c>
      <c r="C19" s="17">
        <v>5.9279977520916797E-3</v>
      </c>
      <c r="D19" s="17">
        <v>6.0102156991862403E-3</v>
      </c>
      <c r="E19" s="17">
        <v>5.8907069709318097E-3</v>
      </c>
      <c r="F19" s="17"/>
      <c r="G19" s="17">
        <v>3.1745958995364802E-2</v>
      </c>
      <c r="H19" s="17">
        <v>2.07896621775483E-3</v>
      </c>
      <c r="I19" s="17">
        <v>0</v>
      </c>
      <c r="J19" s="17">
        <v>1.77329547954018E-3</v>
      </c>
      <c r="K19" s="17">
        <v>1.9094826139822601E-3</v>
      </c>
      <c r="L19" s="17">
        <v>2.6987750307462602E-3</v>
      </c>
      <c r="M19" s="17"/>
      <c r="N19" s="17">
        <v>5.3727308873335504E-3</v>
      </c>
      <c r="O19" s="17">
        <v>6.1710692682589597E-3</v>
      </c>
      <c r="P19" s="17">
        <v>8.5330407429277597E-3</v>
      </c>
      <c r="Q19" s="17">
        <v>4.0618178226635299E-3</v>
      </c>
      <c r="R19" s="17"/>
      <c r="S19" s="17">
        <v>4.7278637643449403E-3</v>
      </c>
      <c r="T19" s="17">
        <v>5.1700005835037801E-3</v>
      </c>
      <c r="U19" s="17">
        <v>4.4347996859012903E-3</v>
      </c>
      <c r="V19" s="17">
        <v>4.0676707215723199E-3</v>
      </c>
      <c r="W19" s="17">
        <v>1.34161596824213E-2</v>
      </c>
      <c r="X19" s="17">
        <v>1.1044413630420601E-2</v>
      </c>
      <c r="Y19" s="17">
        <v>0</v>
      </c>
      <c r="Z19" s="17">
        <v>0</v>
      </c>
      <c r="AA19" s="17">
        <v>8.5865465640519306E-3</v>
      </c>
      <c r="AB19" s="17">
        <v>6.3172316226152402E-3</v>
      </c>
      <c r="AC19" s="17">
        <v>0</v>
      </c>
      <c r="AD19" s="17">
        <v>1.41808251854375E-2</v>
      </c>
      <c r="AE19" s="17"/>
      <c r="AF19" s="17">
        <v>4.84757517085693E-3</v>
      </c>
      <c r="AG19" s="17">
        <v>7.4387717325628596E-3</v>
      </c>
      <c r="AH19" s="17"/>
      <c r="AI19" s="17">
        <v>9.9223181150387002E-3</v>
      </c>
      <c r="AJ19" s="17">
        <v>4.1272304038892597E-3</v>
      </c>
      <c r="AK19" s="17"/>
      <c r="AL19" s="17">
        <v>0</v>
      </c>
      <c r="AM19" s="17">
        <v>6.3784990346634797E-3</v>
      </c>
      <c r="AN19" s="17"/>
      <c r="AO19" s="17">
        <v>1.2338872994088699E-2</v>
      </c>
      <c r="AP19" s="17">
        <v>4.1802637259406496E-3</v>
      </c>
    </row>
    <row r="20" spans="2:42" x14ac:dyDescent="0.35">
      <c r="B20" s="18" t="s">
        <v>418</v>
      </c>
      <c r="C20" s="17">
        <v>2.5912079892829201E-2</v>
      </c>
      <c r="D20" s="17">
        <v>2.4710997352824601E-2</v>
      </c>
      <c r="E20" s="17">
        <v>2.6509562388281099E-2</v>
      </c>
      <c r="F20" s="17"/>
      <c r="G20" s="17">
        <v>2.26428635999558E-2</v>
      </c>
      <c r="H20" s="17">
        <v>2.77983411008834E-2</v>
      </c>
      <c r="I20" s="17">
        <v>3.0137159003053901E-2</v>
      </c>
      <c r="J20" s="17">
        <v>2.34039903109464E-2</v>
      </c>
      <c r="K20" s="17">
        <v>2.31327628926019E-2</v>
      </c>
      <c r="L20" s="17">
        <v>2.7019764296097301E-2</v>
      </c>
      <c r="M20" s="17"/>
      <c r="N20" s="17">
        <v>1.5962982779203501E-2</v>
      </c>
      <c r="O20" s="17">
        <v>2.8181903413230298E-2</v>
      </c>
      <c r="P20" s="17">
        <v>3.6224637929242999E-2</v>
      </c>
      <c r="Q20" s="17">
        <v>2.4181250739236999E-2</v>
      </c>
      <c r="R20" s="17"/>
      <c r="S20" s="17">
        <v>1.8376770872365701E-2</v>
      </c>
      <c r="T20" s="17">
        <v>2.1976637617957699E-2</v>
      </c>
      <c r="U20" s="17">
        <v>5.1309809343482199E-2</v>
      </c>
      <c r="V20" s="17">
        <v>3.4565305674496602E-2</v>
      </c>
      <c r="W20" s="17">
        <v>3.2925603295324402E-2</v>
      </c>
      <c r="X20" s="17">
        <v>2.2677600482253198E-2</v>
      </c>
      <c r="Y20" s="17">
        <v>3.8110660377933897E-2</v>
      </c>
      <c r="Z20" s="17">
        <v>1.6711714691373499E-2</v>
      </c>
      <c r="AA20" s="17">
        <v>3.5190473123468999E-2</v>
      </c>
      <c r="AB20" s="17">
        <v>9.8055899957970004E-3</v>
      </c>
      <c r="AC20" s="17">
        <v>0</v>
      </c>
      <c r="AD20" s="17">
        <v>1.4653132442265999E-2</v>
      </c>
      <c r="AE20" s="17"/>
      <c r="AF20" s="17">
        <v>2.56806649086288E-2</v>
      </c>
      <c r="AG20" s="17">
        <v>2.6453837491082301E-2</v>
      </c>
      <c r="AH20" s="17"/>
      <c r="AI20" s="17">
        <v>2.97786227918477E-2</v>
      </c>
      <c r="AJ20" s="17">
        <v>2.4168918711376299E-2</v>
      </c>
      <c r="AK20" s="17"/>
      <c r="AL20" s="17">
        <v>0</v>
      </c>
      <c r="AM20" s="17">
        <v>2.7881281925961499E-2</v>
      </c>
      <c r="AN20" s="17"/>
      <c r="AO20" s="17">
        <v>2.82201559326394E-2</v>
      </c>
      <c r="AP20" s="17">
        <v>2.52828517644616E-2</v>
      </c>
    </row>
    <row r="21" spans="2:42" x14ac:dyDescent="0.35">
      <c r="B21" s="18" t="s">
        <v>419</v>
      </c>
      <c r="C21" s="17">
        <v>4.91162332716873E-3</v>
      </c>
      <c r="D21" s="17">
        <v>3.2270822667451299E-3</v>
      </c>
      <c r="E21" s="17">
        <v>5.9651007124213703E-3</v>
      </c>
      <c r="F21" s="17"/>
      <c r="G21" s="17">
        <v>5.2743079071688997E-3</v>
      </c>
      <c r="H21" s="17">
        <v>5.6339847779489204E-3</v>
      </c>
      <c r="I21" s="17">
        <v>4.5553980153028202E-3</v>
      </c>
      <c r="J21" s="17">
        <v>4.06489465796401E-3</v>
      </c>
      <c r="K21" s="17">
        <v>1.7743076900264801E-3</v>
      </c>
      <c r="L21" s="17">
        <v>7.1617548868276801E-3</v>
      </c>
      <c r="M21" s="17"/>
      <c r="N21" s="17">
        <v>2.1008421073147598E-3</v>
      </c>
      <c r="O21" s="17">
        <v>7.2799609426633504E-3</v>
      </c>
      <c r="P21" s="17">
        <v>3.2840130621733599E-3</v>
      </c>
      <c r="Q21" s="17">
        <v>6.9851390522087603E-3</v>
      </c>
      <c r="R21" s="17"/>
      <c r="S21" s="17">
        <v>4.80709902013517E-3</v>
      </c>
      <c r="T21" s="17">
        <v>2.13714206037344E-3</v>
      </c>
      <c r="U21" s="17">
        <v>0</v>
      </c>
      <c r="V21" s="17">
        <v>3.1004203402222501E-3</v>
      </c>
      <c r="W21" s="17">
        <v>4.7048632668414301E-3</v>
      </c>
      <c r="X21" s="17">
        <v>0</v>
      </c>
      <c r="Y21" s="17">
        <v>4.5547856933213704E-3</v>
      </c>
      <c r="Z21" s="17">
        <v>1.65930022606403E-2</v>
      </c>
      <c r="AA21" s="17">
        <v>1.25696022784621E-2</v>
      </c>
      <c r="AB21" s="17">
        <v>3.5083558442834898E-3</v>
      </c>
      <c r="AC21" s="17">
        <v>1.2577677133024901E-2</v>
      </c>
      <c r="AD21" s="17">
        <v>0</v>
      </c>
      <c r="AE21" s="17"/>
      <c r="AF21" s="17">
        <v>2.7645508587159501E-3</v>
      </c>
      <c r="AG21" s="17">
        <v>7.8531011851660695E-3</v>
      </c>
      <c r="AH21" s="17"/>
      <c r="AI21" s="17">
        <v>4.3640850757444899E-3</v>
      </c>
      <c r="AJ21" s="17">
        <v>5.1584710798435098E-3</v>
      </c>
      <c r="AK21" s="17"/>
      <c r="AL21" s="17">
        <v>0</v>
      </c>
      <c r="AM21" s="17">
        <v>5.2848847049447797E-3</v>
      </c>
      <c r="AN21" s="17"/>
      <c r="AO21" s="17">
        <v>1.47833068471907E-3</v>
      </c>
      <c r="AP21" s="17">
        <v>5.8476082194708996E-3</v>
      </c>
    </row>
    <row r="22" spans="2:42" x14ac:dyDescent="0.35">
      <c r="B22" s="18" t="s">
        <v>420</v>
      </c>
      <c r="C22" s="17">
        <v>4.1450124567991901E-2</v>
      </c>
      <c r="D22" s="17">
        <v>4.4609545525794499E-2</v>
      </c>
      <c r="E22" s="17">
        <v>3.8666091435565597E-2</v>
      </c>
      <c r="F22" s="17"/>
      <c r="G22" s="17">
        <v>2.9740364929105301E-2</v>
      </c>
      <c r="H22" s="17">
        <v>5.5111591724954598E-2</v>
      </c>
      <c r="I22" s="17">
        <v>4.2981469374422702E-2</v>
      </c>
      <c r="J22" s="17">
        <v>3.4069495979921899E-2</v>
      </c>
      <c r="K22" s="17">
        <v>3.2295652100972197E-2</v>
      </c>
      <c r="L22" s="17">
        <v>4.9010777233722699E-2</v>
      </c>
      <c r="M22" s="17"/>
      <c r="N22" s="17">
        <v>4.2419580740970499E-2</v>
      </c>
      <c r="O22" s="17">
        <v>4.3756481165563098E-2</v>
      </c>
      <c r="P22" s="17">
        <v>3.5293156629002002E-2</v>
      </c>
      <c r="Q22" s="17">
        <v>4.39783762957155E-2</v>
      </c>
      <c r="R22" s="17"/>
      <c r="S22" s="17">
        <v>4.2069184748844801E-2</v>
      </c>
      <c r="T22" s="17">
        <v>3.0460552851413799E-2</v>
      </c>
      <c r="U22" s="17">
        <v>1.7056452217379201E-2</v>
      </c>
      <c r="V22" s="17">
        <v>2.4356261697041099E-2</v>
      </c>
      <c r="W22" s="17">
        <v>4.0162447801791602E-2</v>
      </c>
      <c r="X22" s="17">
        <v>3.8281460683581799E-2</v>
      </c>
      <c r="Y22" s="17">
        <v>6.1216365754800002E-2</v>
      </c>
      <c r="Z22" s="17">
        <v>6.5238075988589106E-2</v>
      </c>
      <c r="AA22" s="17">
        <v>4.5778906117547903E-2</v>
      </c>
      <c r="AB22" s="17">
        <v>4.5723111035150601E-2</v>
      </c>
      <c r="AC22" s="17">
        <v>6.1312854886251898E-2</v>
      </c>
      <c r="AD22" s="17">
        <v>6.9112264227905104E-2</v>
      </c>
      <c r="AE22" s="17"/>
      <c r="AF22" s="17">
        <v>4.38140105027187E-2</v>
      </c>
      <c r="AG22" s="17">
        <v>3.7589952306457099E-2</v>
      </c>
      <c r="AH22" s="17"/>
      <c r="AI22" s="17">
        <v>2.6501814522327999E-2</v>
      </c>
      <c r="AJ22" s="17">
        <v>4.8189300746934498E-2</v>
      </c>
      <c r="AK22" s="17"/>
      <c r="AL22" s="17">
        <v>0</v>
      </c>
      <c r="AM22" s="17">
        <v>4.4600148414416702E-2</v>
      </c>
      <c r="AN22" s="17"/>
      <c r="AO22" s="17">
        <v>3.6922371515957501E-2</v>
      </c>
      <c r="AP22" s="17">
        <v>4.26844814650362E-2</v>
      </c>
    </row>
    <row r="23" spans="2:42" x14ac:dyDescent="0.35">
      <c r="B23" s="18" t="s">
        <v>421</v>
      </c>
      <c r="C23" s="17">
        <v>7.6627255101209798E-3</v>
      </c>
      <c r="D23" s="17">
        <v>6.1839891007398002E-3</v>
      </c>
      <c r="E23" s="17">
        <v>9.1619764330604092E-3</v>
      </c>
      <c r="F23" s="17"/>
      <c r="G23" s="17">
        <v>8.1536717805181305E-3</v>
      </c>
      <c r="H23" s="17">
        <v>6.2115633290610404E-3</v>
      </c>
      <c r="I23" s="17">
        <v>1.5637403564965499E-2</v>
      </c>
      <c r="J23" s="17">
        <v>6.1646109633095502E-3</v>
      </c>
      <c r="K23" s="17">
        <v>8.5165262327525793E-3</v>
      </c>
      <c r="L23" s="17">
        <v>2.6703741114696799E-3</v>
      </c>
      <c r="M23" s="17"/>
      <c r="N23" s="17">
        <v>8.8438874293755507E-3</v>
      </c>
      <c r="O23" s="17">
        <v>7.2570028063078896E-3</v>
      </c>
      <c r="P23" s="17">
        <v>7.24025624908624E-3</v>
      </c>
      <c r="Q23" s="17">
        <v>7.2824239088654097E-3</v>
      </c>
      <c r="R23" s="17"/>
      <c r="S23" s="17">
        <v>5.0567558591529697E-3</v>
      </c>
      <c r="T23" s="17">
        <v>1.0128509208955E-2</v>
      </c>
      <c r="U23" s="17">
        <v>1.5307010652762101E-2</v>
      </c>
      <c r="V23" s="17">
        <v>7.6153149827165104E-3</v>
      </c>
      <c r="W23" s="17">
        <v>0</v>
      </c>
      <c r="X23" s="17">
        <v>1.9334376521944901E-2</v>
      </c>
      <c r="Y23" s="17">
        <v>8.0831372629557707E-3</v>
      </c>
      <c r="Z23" s="17">
        <v>0</v>
      </c>
      <c r="AA23" s="17">
        <v>6.49974611204101E-3</v>
      </c>
      <c r="AB23" s="17">
        <v>6.9229378739406296E-3</v>
      </c>
      <c r="AC23" s="17">
        <v>0</v>
      </c>
      <c r="AD23" s="17">
        <v>0</v>
      </c>
      <c r="AE23" s="17"/>
      <c r="AF23" s="17">
        <v>7.7553075345088898E-3</v>
      </c>
      <c r="AG23" s="17">
        <v>7.6056039729380997E-3</v>
      </c>
      <c r="AH23" s="17"/>
      <c r="AI23" s="17">
        <v>4.8560776020694302E-3</v>
      </c>
      <c r="AJ23" s="17">
        <v>8.9280521367991906E-3</v>
      </c>
      <c r="AK23" s="17"/>
      <c r="AL23" s="17">
        <v>0</v>
      </c>
      <c r="AM23" s="17">
        <v>8.2450583338956E-3</v>
      </c>
      <c r="AN23" s="17"/>
      <c r="AO23" s="17">
        <v>5.5244384782811096E-3</v>
      </c>
      <c r="AP23" s="17">
        <v>8.24566572688612E-3</v>
      </c>
    </row>
    <row r="24" spans="2:42" x14ac:dyDescent="0.35">
      <c r="B24" s="18" t="s">
        <v>422</v>
      </c>
      <c r="C24" s="17">
        <v>1.1619383591213301E-3</v>
      </c>
      <c r="D24" s="17">
        <v>7.3340145170774495E-4</v>
      </c>
      <c r="E24" s="17">
        <v>1.5887445210783801E-3</v>
      </c>
      <c r="F24" s="17"/>
      <c r="G24" s="17">
        <v>2.58112598846863E-3</v>
      </c>
      <c r="H24" s="17">
        <v>4.6880231875316798E-3</v>
      </c>
      <c r="I24" s="17">
        <v>0</v>
      </c>
      <c r="J24" s="17">
        <v>0</v>
      </c>
      <c r="K24" s="17">
        <v>0</v>
      </c>
      <c r="L24" s="17">
        <v>0</v>
      </c>
      <c r="M24" s="17"/>
      <c r="N24" s="17">
        <v>1.30244155331827E-3</v>
      </c>
      <c r="O24" s="17">
        <v>0</v>
      </c>
      <c r="P24" s="17">
        <v>2.0531930866364199E-3</v>
      </c>
      <c r="Q24" s="17">
        <v>1.4482499029709699E-3</v>
      </c>
      <c r="R24" s="17"/>
      <c r="S24" s="17">
        <v>5.0857710971117104E-3</v>
      </c>
      <c r="T24" s="17">
        <v>0</v>
      </c>
      <c r="U24" s="17">
        <v>5.6228652867943802E-3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/>
      <c r="AF24" s="17">
        <v>6.3079065484548805E-4</v>
      </c>
      <c r="AG24" s="17">
        <v>1.8891376874971299E-3</v>
      </c>
      <c r="AH24" s="17"/>
      <c r="AI24" s="17">
        <v>0</v>
      </c>
      <c r="AJ24" s="17">
        <v>1.6857773273571701E-3</v>
      </c>
      <c r="AK24" s="17"/>
      <c r="AL24" s="17">
        <v>0</v>
      </c>
      <c r="AM24" s="17">
        <v>1.25024047105597E-3</v>
      </c>
      <c r="AN24" s="17"/>
      <c r="AO24" s="17">
        <v>0</v>
      </c>
      <c r="AP24" s="17">
        <v>1.4787062152828601E-3</v>
      </c>
    </row>
    <row r="25" spans="2:42" x14ac:dyDescent="0.35">
      <c r="B25" s="18" t="s">
        <v>423</v>
      </c>
      <c r="C25" s="17">
        <v>6.5933754638436799E-3</v>
      </c>
      <c r="D25" s="17">
        <v>8.48164457021355E-3</v>
      </c>
      <c r="E25" s="17">
        <v>4.7976553150525496E-3</v>
      </c>
      <c r="F25" s="17"/>
      <c r="G25" s="17">
        <v>1.7952602367817001E-2</v>
      </c>
      <c r="H25" s="17">
        <v>1.23988196915514E-2</v>
      </c>
      <c r="I25" s="17">
        <v>7.7300319921825801E-3</v>
      </c>
      <c r="J25" s="17">
        <v>3.81877760741484E-3</v>
      </c>
      <c r="K25" s="17">
        <v>0</v>
      </c>
      <c r="L25" s="17">
        <v>0</v>
      </c>
      <c r="M25" s="17"/>
      <c r="N25" s="17">
        <v>4.4165713189471796E-3</v>
      </c>
      <c r="O25" s="17">
        <v>1.00949358636754E-2</v>
      </c>
      <c r="P25" s="17">
        <v>3.9166355447900897E-3</v>
      </c>
      <c r="Q25" s="17">
        <v>7.7508126733250903E-3</v>
      </c>
      <c r="R25" s="17"/>
      <c r="S25" s="17">
        <v>5.4739144554746596E-3</v>
      </c>
      <c r="T25" s="17">
        <v>7.3736414685099897E-3</v>
      </c>
      <c r="U25" s="17">
        <v>5.7319715414752299E-3</v>
      </c>
      <c r="V25" s="17">
        <v>3.40076858093602E-3</v>
      </c>
      <c r="W25" s="17">
        <v>4.2266588153554198E-3</v>
      </c>
      <c r="X25" s="17">
        <v>1.02260671667027E-2</v>
      </c>
      <c r="Y25" s="17">
        <v>4.6266538870909603E-3</v>
      </c>
      <c r="Z25" s="17">
        <v>7.1783198461278603E-3</v>
      </c>
      <c r="AA25" s="17">
        <v>9.9120109578636501E-3</v>
      </c>
      <c r="AB25" s="17">
        <v>9.3480677144751004E-3</v>
      </c>
      <c r="AC25" s="17">
        <v>5.9674763539778403E-3</v>
      </c>
      <c r="AD25" s="17">
        <v>0</v>
      </c>
      <c r="AE25" s="17"/>
      <c r="AF25" s="17">
        <v>5.35638136706389E-3</v>
      </c>
      <c r="AG25" s="17">
        <v>8.3213713717171095E-3</v>
      </c>
      <c r="AH25" s="17"/>
      <c r="AI25" s="17">
        <v>4.42783148203815E-3</v>
      </c>
      <c r="AJ25" s="17">
        <v>7.5696719396362404E-3</v>
      </c>
      <c r="AK25" s="17"/>
      <c r="AL25" s="17">
        <v>0</v>
      </c>
      <c r="AM25" s="17">
        <v>7.0944424728335096E-3</v>
      </c>
      <c r="AN25" s="17"/>
      <c r="AO25" s="17">
        <v>3.6640945660668502E-3</v>
      </c>
      <c r="AP25" s="17">
        <v>7.3919565785814604E-3</v>
      </c>
    </row>
    <row r="26" spans="2:42" x14ac:dyDescent="0.35">
      <c r="B26" s="18" t="s">
        <v>107</v>
      </c>
      <c r="C26" s="17">
        <v>1.40052879758407E-2</v>
      </c>
      <c r="D26" s="17">
        <v>1.33537285869965E-2</v>
      </c>
      <c r="E26" s="17">
        <v>1.47429478754169E-2</v>
      </c>
      <c r="F26" s="17"/>
      <c r="G26" s="17">
        <v>6.9899384166778296E-3</v>
      </c>
      <c r="H26" s="17">
        <v>7.9793667148644904E-3</v>
      </c>
      <c r="I26" s="17">
        <v>4.5736272421191401E-3</v>
      </c>
      <c r="J26" s="17">
        <v>2.0543354554435601E-2</v>
      </c>
      <c r="K26" s="17">
        <v>1.71843420966993E-2</v>
      </c>
      <c r="L26" s="17">
        <v>2.38606938211753E-2</v>
      </c>
      <c r="M26" s="17"/>
      <c r="N26" s="17">
        <v>1.13556620749469E-2</v>
      </c>
      <c r="O26" s="17">
        <v>2.2149807188350301E-2</v>
      </c>
      <c r="P26" s="17">
        <v>4.7712170464717296E-3</v>
      </c>
      <c r="Q26" s="17">
        <v>1.6720162917602002E-2</v>
      </c>
      <c r="R26" s="17"/>
      <c r="S26" s="17">
        <v>4.9163791190006498E-3</v>
      </c>
      <c r="T26" s="17">
        <v>7.3562279226425603E-3</v>
      </c>
      <c r="U26" s="17">
        <v>1.2666322856203E-2</v>
      </c>
      <c r="V26" s="17">
        <v>9.5178067512771709E-3</v>
      </c>
      <c r="W26" s="17">
        <v>1.5820029300378499E-2</v>
      </c>
      <c r="X26" s="17">
        <v>6.9073981140906904E-3</v>
      </c>
      <c r="Y26" s="17">
        <v>2.2249003875595301E-2</v>
      </c>
      <c r="Z26" s="17">
        <v>7.6382435516964197E-3</v>
      </c>
      <c r="AA26" s="17">
        <v>2.7008110013325599E-2</v>
      </c>
      <c r="AB26" s="17">
        <v>1.7056458604442E-2</v>
      </c>
      <c r="AC26" s="17">
        <v>4.3424517333680503E-2</v>
      </c>
      <c r="AD26" s="17">
        <v>0</v>
      </c>
      <c r="AE26" s="17"/>
      <c r="AF26" s="17">
        <v>1.19306615335757E-2</v>
      </c>
      <c r="AG26" s="17">
        <v>1.6929491213573601E-2</v>
      </c>
      <c r="AH26" s="17"/>
      <c r="AI26" s="17">
        <v>5.5332719113401797E-3</v>
      </c>
      <c r="AJ26" s="17">
        <v>1.78247437320492E-2</v>
      </c>
      <c r="AK26" s="17"/>
      <c r="AL26" s="17">
        <v>0</v>
      </c>
      <c r="AM26" s="17">
        <v>1.5069627143931201E-2</v>
      </c>
      <c r="AN26" s="17"/>
      <c r="AO26" s="17">
        <v>6.9550665714281402E-3</v>
      </c>
      <c r="AP26" s="17">
        <v>1.5927320674226499E-2</v>
      </c>
    </row>
    <row r="27" spans="2:42" x14ac:dyDescent="0.35">
      <c r="B27" s="18" t="s">
        <v>99</v>
      </c>
      <c r="C27" s="17">
        <v>1.7493214512540399E-2</v>
      </c>
      <c r="D27" s="17">
        <v>1.3441420802003E-2</v>
      </c>
      <c r="E27" s="17">
        <v>2.1575821909350999E-2</v>
      </c>
      <c r="F27" s="17"/>
      <c r="G27" s="17">
        <v>9.6598531365220692E-3</v>
      </c>
      <c r="H27" s="17">
        <v>5.9572912320762098E-3</v>
      </c>
      <c r="I27" s="17">
        <v>7.8687126828014004E-3</v>
      </c>
      <c r="J27" s="17">
        <v>1.8468591082338399E-2</v>
      </c>
      <c r="K27" s="17">
        <v>1.1340980627875001E-2</v>
      </c>
      <c r="L27" s="17">
        <v>4.3338539738787103E-2</v>
      </c>
      <c r="M27" s="17"/>
      <c r="N27" s="17">
        <v>1.2523110725763901E-2</v>
      </c>
      <c r="O27" s="17">
        <v>1.6081045778836199E-2</v>
      </c>
      <c r="P27" s="17">
        <v>2.17768283645879E-2</v>
      </c>
      <c r="Q27" s="17">
        <v>1.94715251829168E-2</v>
      </c>
      <c r="R27" s="17"/>
      <c r="S27" s="17">
        <v>9.9915840047887592E-3</v>
      </c>
      <c r="T27" s="17">
        <v>1.7314602696688199E-2</v>
      </c>
      <c r="U27" s="17">
        <v>2.8382937503590701E-2</v>
      </c>
      <c r="V27" s="17">
        <v>2.1748544522355601E-2</v>
      </c>
      <c r="W27" s="17">
        <v>1.36293970656762E-2</v>
      </c>
      <c r="X27" s="17">
        <v>2.1645929596466901E-2</v>
      </c>
      <c r="Y27" s="17">
        <v>1.54330505667713E-2</v>
      </c>
      <c r="Z27" s="17">
        <v>8.2661055794106993E-3</v>
      </c>
      <c r="AA27" s="17">
        <v>1.04130948245174E-2</v>
      </c>
      <c r="AB27" s="17">
        <v>2.3964976447606201E-2</v>
      </c>
      <c r="AC27" s="17">
        <v>2.0846629993669E-2</v>
      </c>
      <c r="AD27" s="17">
        <v>2.67232796859442E-2</v>
      </c>
      <c r="AE27" s="17"/>
      <c r="AF27" s="17">
        <v>1.6902003410900798E-2</v>
      </c>
      <c r="AG27" s="17">
        <v>1.8446069404070699E-2</v>
      </c>
      <c r="AH27" s="17"/>
      <c r="AI27" s="17">
        <v>7.8046809750596299E-3</v>
      </c>
      <c r="AJ27" s="17">
        <v>2.1861115246818798E-2</v>
      </c>
      <c r="AK27" s="17"/>
      <c r="AL27" s="17">
        <v>0</v>
      </c>
      <c r="AM27" s="17">
        <v>1.88226204778889E-2</v>
      </c>
      <c r="AN27" s="17"/>
      <c r="AO27" s="17">
        <v>6.2250703741119602E-3</v>
      </c>
      <c r="AP27" s="17">
        <v>2.05651381078234E-2</v>
      </c>
    </row>
    <row r="28" spans="2:42" x14ac:dyDescent="0.35">
      <c r="B28" s="18" t="s">
        <v>75</v>
      </c>
      <c r="C28" s="19">
        <v>6.1754767159232001E-3</v>
      </c>
      <c r="D28" s="19">
        <v>8.6265470445972808E-3</v>
      </c>
      <c r="E28" s="19">
        <v>3.8272621274536298E-3</v>
      </c>
      <c r="F28" s="19"/>
      <c r="G28" s="19">
        <v>2.7076826578457499E-2</v>
      </c>
      <c r="H28" s="19">
        <v>6.2924228555452204E-3</v>
      </c>
      <c r="I28" s="19">
        <v>2.1938059254929501E-3</v>
      </c>
      <c r="J28" s="19">
        <v>1.85466457512437E-3</v>
      </c>
      <c r="K28" s="19">
        <v>0</v>
      </c>
      <c r="L28" s="19">
        <v>2.9914234075735799E-3</v>
      </c>
      <c r="M28" s="19"/>
      <c r="N28" s="19">
        <v>7.9825198521247791E-3</v>
      </c>
      <c r="O28" s="19">
        <v>2.4943063774496401E-3</v>
      </c>
      <c r="P28" s="19">
        <v>5.2330328081323001E-3</v>
      </c>
      <c r="Q28" s="19">
        <v>7.6144890305121097E-3</v>
      </c>
      <c r="R28" s="19"/>
      <c r="S28" s="19">
        <v>4.6463986890029401E-3</v>
      </c>
      <c r="T28" s="19">
        <v>7.5701395562268103E-3</v>
      </c>
      <c r="U28" s="19">
        <v>3.7753874713967301E-3</v>
      </c>
      <c r="V28" s="19">
        <v>1.11012053363232E-2</v>
      </c>
      <c r="W28" s="19">
        <v>4.2245612286972399E-3</v>
      </c>
      <c r="X28" s="19">
        <v>1.1551854581343999E-2</v>
      </c>
      <c r="Y28" s="19">
        <v>7.4729477455930697E-3</v>
      </c>
      <c r="Z28" s="19">
        <v>0</v>
      </c>
      <c r="AA28" s="19">
        <v>2.7884281606225599E-3</v>
      </c>
      <c r="AB28" s="19">
        <v>8.0122116179295599E-3</v>
      </c>
      <c r="AC28" s="19">
        <v>5.5363429888281596E-3</v>
      </c>
      <c r="AD28" s="19">
        <v>0</v>
      </c>
      <c r="AE28" s="19"/>
      <c r="AF28" s="19">
        <v>1.02948754693871E-3</v>
      </c>
      <c r="AG28" s="19">
        <v>1.1630442389647701E-2</v>
      </c>
      <c r="AH28" s="19"/>
      <c r="AI28" s="19">
        <v>1.90329298867919E-3</v>
      </c>
      <c r="AJ28" s="19">
        <v>8.1015137541407996E-3</v>
      </c>
      <c r="AK28" s="19"/>
      <c r="AL28" s="19">
        <v>0</v>
      </c>
      <c r="AM28" s="19">
        <v>6.6447852914930904E-3</v>
      </c>
      <c r="AN28" s="19"/>
      <c r="AO28" s="19">
        <v>1.4152392232204001E-3</v>
      </c>
      <c r="AP28" s="19">
        <v>7.4732135653405004E-3</v>
      </c>
    </row>
    <row r="29" spans="2:42" x14ac:dyDescent="0.35">
      <c r="B29" s="16"/>
    </row>
    <row r="30" spans="2:42" x14ac:dyDescent="0.35">
      <c r="B30" t="s">
        <v>60</v>
      </c>
    </row>
    <row r="31" spans="2:42" x14ac:dyDescent="0.35">
      <c r="B31" t="s">
        <v>61</v>
      </c>
    </row>
    <row r="33" spans="2:2" x14ac:dyDescent="0.35">
      <c r="B33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P18"/>
  <sheetViews>
    <sheetView showGridLines="0" topLeftCell="A2" workbookViewId="0">
      <pane xSplit="2" topLeftCell="AI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428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425</v>
      </c>
      <c r="C9" s="17">
        <v>0.91798663625152599</v>
      </c>
      <c r="D9" s="17">
        <v>0.91652928961486202</v>
      </c>
      <c r="E9" s="17">
        <v>0.92122339608304904</v>
      </c>
      <c r="F9" s="17"/>
      <c r="G9" s="17">
        <v>0.824128133523367</v>
      </c>
      <c r="H9" s="17">
        <v>0.88023245575695797</v>
      </c>
      <c r="I9" s="17">
        <v>0.94698557056761901</v>
      </c>
      <c r="J9" s="17">
        <v>0.93469651232523399</v>
      </c>
      <c r="K9" s="17">
        <v>0.95636016867822005</v>
      </c>
      <c r="L9" s="17">
        <v>0.94870925435826803</v>
      </c>
      <c r="M9" s="17"/>
      <c r="N9" s="17">
        <v>0.95208383101832605</v>
      </c>
      <c r="O9" s="17">
        <v>0.94196414500264602</v>
      </c>
      <c r="P9" s="17">
        <v>0.88533093138951002</v>
      </c>
      <c r="Q9" s="17">
        <v>0.88797840361200997</v>
      </c>
      <c r="R9" s="17"/>
      <c r="S9" s="17">
        <v>0.87437415062992097</v>
      </c>
      <c r="T9" s="17">
        <v>0.92786143542698496</v>
      </c>
      <c r="U9" s="17">
        <v>0.92938162081874798</v>
      </c>
      <c r="V9" s="17">
        <v>0.92487700982212595</v>
      </c>
      <c r="W9" s="17">
        <v>0.88764434410148396</v>
      </c>
      <c r="X9" s="17">
        <v>0.89738578346526998</v>
      </c>
      <c r="Y9" s="17">
        <v>0.95354816463889203</v>
      </c>
      <c r="Z9" s="17">
        <v>0.901366486361594</v>
      </c>
      <c r="AA9" s="17">
        <v>0.90262580196804598</v>
      </c>
      <c r="AB9" s="17">
        <v>0.94836144183479198</v>
      </c>
      <c r="AC9" s="17">
        <v>0.97524443875683098</v>
      </c>
      <c r="AD9" s="17">
        <v>0.95754644724940596</v>
      </c>
      <c r="AE9" s="17"/>
      <c r="AF9" s="17">
        <v>0.94498285566428697</v>
      </c>
      <c r="AG9" s="17">
        <v>0.88340458896774199</v>
      </c>
      <c r="AH9" s="17"/>
      <c r="AI9" s="17">
        <v>0.94635964196836697</v>
      </c>
      <c r="AJ9" s="17">
        <v>0.90519517797511695</v>
      </c>
      <c r="AK9" s="17"/>
      <c r="AL9" s="17">
        <v>0.92981912678241097</v>
      </c>
      <c r="AM9" s="17">
        <v>0.91708741995909404</v>
      </c>
      <c r="AN9" s="17"/>
      <c r="AO9" s="17">
        <v>0.95338167901500304</v>
      </c>
      <c r="AP9" s="17">
        <v>0.90833723297043301</v>
      </c>
    </row>
    <row r="10" spans="2:42" ht="29" x14ac:dyDescent="0.35">
      <c r="B10" s="18" t="s">
        <v>426</v>
      </c>
      <c r="C10" s="17">
        <v>0.78325619986204498</v>
      </c>
      <c r="D10" s="17">
        <v>0.78078447229620296</v>
      </c>
      <c r="E10" s="17">
        <v>0.78545899042479095</v>
      </c>
      <c r="F10" s="17"/>
      <c r="G10" s="17">
        <v>0.79442289855628601</v>
      </c>
      <c r="H10" s="17">
        <v>0.85170234307354797</v>
      </c>
      <c r="I10" s="17">
        <v>0.81780757151849304</v>
      </c>
      <c r="J10" s="17">
        <v>0.78795345635401703</v>
      </c>
      <c r="K10" s="17">
        <v>0.81363607635498303</v>
      </c>
      <c r="L10" s="17">
        <v>0.66749290005096196</v>
      </c>
      <c r="M10" s="17"/>
      <c r="N10" s="17">
        <v>0.83981279013169796</v>
      </c>
      <c r="O10" s="17">
        <v>0.77907214117706802</v>
      </c>
      <c r="P10" s="17">
        <v>0.75723374649035702</v>
      </c>
      <c r="Q10" s="17">
        <v>0.75315451850385495</v>
      </c>
      <c r="R10" s="17"/>
      <c r="S10" s="17">
        <v>0.76361476413038498</v>
      </c>
      <c r="T10" s="17">
        <v>0.75730358318381996</v>
      </c>
      <c r="U10" s="17">
        <v>0.75830613255873502</v>
      </c>
      <c r="V10" s="17">
        <v>0.75444512813184095</v>
      </c>
      <c r="W10" s="17">
        <v>0.78544407841534503</v>
      </c>
      <c r="X10" s="17">
        <v>0.80678682681226099</v>
      </c>
      <c r="Y10" s="17">
        <v>0.79378373514129397</v>
      </c>
      <c r="Z10" s="17">
        <v>0.74750070173282401</v>
      </c>
      <c r="AA10" s="17">
        <v>0.81307668346178696</v>
      </c>
      <c r="AB10" s="17">
        <v>0.82072898743872602</v>
      </c>
      <c r="AC10" s="17">
        <v>0.80527743455005396</v>
      </c>
      <c r="AD10" s="17">
        <v>0.82573592469370705</v>
      </c>
      <c r="AE10" s="17"/>
      <c r="AF10" s="17">
        <v>0.79275321770802298</v>
      </c>
      <c r="AG10" s="17">
        <v>0.77331176117814504</v>
      </c>
      <c r="AH10" s="17"/>
      <c r="AI10" s="17">
        <v>0.83985109860447404</v>
      </c>
      <c r="AJ10" s="17">
        <v>0.75774140974265802</v>
      </c>
      <c r="AK10" s="17"/>
      <c r="AL10" s="17">
        <v>0.862069719303033</v>
      </c>
      <c r="AM10" s="17">
        <v>0.77726672532494101</v>
      </c>
      <c r="AN10" s="17"/>
      <c r="AO10" s="17">
        <v>0.83018346307013202</v>
      </c>
      <c r="AP10" s="17">
        <v>0.77046288045292</v>
      </c>
    </row>
    <row r="11" spans="2:42" x14ac:dyDescent="0.35">
      <c r="B11" s="18" t="s">
        <v>427</v>
      </c>
      <c r="C11" s="17">
        <v>0.46299251604237401</v>
      </c>
      <c r="D11" s="17">
        <v>0.47285009784385101</v>
      </c>
      <c r="E11" s="17">
        <v>0.45609853662093802</v>
      </c>
      <c r="F11" s="17"/>
      <c r="G11" s="17">
        <v>0.19465178378822701</v>
      </c>
      <c r="H11" s="17">
        <v>0.226725628433877</v>
      </c>
      <c r="I11" s="17">
        <v>0.35582287918764</v>
      </c>
      <c r="J11" s="17">
        <v>0.48194812055425201</v>
      </c>
      <c r="K11" s="17">
        <v>0.63298041970674401</v>
      </c>
      <c r="L11" s="17">
        <v>0.79349299470189705</v>
      </c>
      <c r="M11" s="17"/>
      <c r="N11" s="17">
        <v>0.45018293663282399</v>
      </c>
      <c r="O11" s="17">
        <v>0.47820676407632501</v>
      </c>
      <c r="P11" s="17">
        <v>0.48258377434259098</v>
      </c>
      <c r="Q11" s="17">
        <v>0.44736108852199802</v>
      </c>
      <c r="R11" s="17"/>
      <c r="S11" s="17">
        <v>0.36593934506232201</v>
      </c>
      <c r="T11" s="17">
        <v>0.52776581029348502</v>
      </c>
      <c r="U11" s="17">
        <v>0.51560297571910796</v>
      </c>
      <c r="V11" s="17">
        <v>0.49843461422087798</v>
      </c>
      <c r="W11" s="17">
        <v>0.45143895421722102</v>
      </c>
      <c r="X11" s="17">
        <v>0.429725642679057</v>
      </c>
      <c r="Y11" s="17">
        <v>0.42507045124262199</v>
      </c>
      <c r="Z11" s="17">
        <v>0.412138653131147</v>
      </c>
      <c r="AA11" s="17">
        <v>0.43762951466539202</v>
      </c>
      <c r="AB11" s="17">
        <v>0.52792426193594599</v>
      </c>
      <c r="AC11" s="17">
        <v>0.56113326134311603</v>
      </c>
      <c r="AD11" s="17">
        <v>0.41880855465720901</v>
      </c>
      <c r="AE11" s="17"/>
      <c r="AF11" s="17">
        <v>0.50451378632035804</v>
      </c>
      <c r="AG11" s="17">
        <v>0.40949755525803699</v>
      </c>
      <c r="AH11" s="17"/>
      <c r="AI11" s="17">
        <v>0.53755336487185701</v>
      </c>
      <c r="AJ11" s="17">
        <v>0.42937810111664498</v>
      </c>
      <c r="AK11" s="17"/>
      <c r="AL11" s="17">
        <v>0.50954248109619504</v>
      </c>
      <c r="AM11" s="17">
        <v>0.459454927156983</v>
      </c>
      <c r="AN11" s="17"/>
      <c r="AO11" s="17">
        <v>0.51146814446252098</v>
      </c>
      <c r="AP11" s="17">
        <v>0.44977708101504099</v>
      </c>
    </row>
    <row r="12" spans="2:42" x14ac:dyDescent="0.35">
      <c r="B12" s="18" t="s">
        <v>75</v>
      </c>
      <c r="C12" s="17">
        <v>7.7982918980621799E-3</v>
      </c>
      <c r="D12" s="17">
        <v>6.2507639202518698E-3</v>
      </c>
      <c r="E12" s="17">
        <v>8.7552706371150004E-3</v>
      </c>
      <c r="F12" s="17"/>
      <c r="G12" s="17">
        <v>3.0225301354524899E-2</v>
      </c>
      <c r="H12" s="17">
        <v>1.2757122637690001E-2</v>
      </c>
      <c r="I12" s="17">
        <v>2.3279007902284499E-3</v>
      </c>
      <c r="J12" s="17">
        <v>0</v>
      </c>
      <c r="K12" s="17">
        <v>2.4694291482917599E-3</v>
      </c>
      <c r="L12" s="17">
        <v>3.10527658861986E-3</v>
      </c>
      <c r="M12" s="17"/>
      <c r="N12" s="17">
        <v>1.11894566308937E-3</v>
      </c>
      <c r="O12" s="17">
        <v>6.2028224711263499E-3</v>
      </c>
      <c r="P12" s="17">
        <v>7.6370769568111499E-3</v>
      </c>
      <c r="Q12" s="17">
        <v>1.5570412765275699E-2</v>
      </c>
      <c r="R12" s="17"/>
      <c r="S12" s="17">
        <v>1.04829327781665E-2</v>
      </c>
      <c r="T12" s="17">
        <v>1.0369664520173299E-2</v>
      </c>
      <c r="U12" s="17">
        <v>9.9897670951265803E-3</v>
      </c>
      <c r="V12" s="17">
        <v>3.5542905313022499E-3</v>
      </c>
      <c r="W12" s="17">
        <v>1.9888775256627099E-2</v>
      </c>
      <c r="X12" s="17">
        <v>1.1662323052611299E-2</v>
      </c>
      <c r="Y12" s="17">
        <v>0</v>
      </c>
      <c r="Z12" s="17">
        <v>7.7167330991787996E-3</v>
      </c>
      <c r="AA12" s="17">
        <v>5.69526396818738E-3</v>
      </c>
      <c r="AB12" s="17">
        <v>0</v>
      </c>
      <c r="AC12" s="17">
        <v>0</v>
      </c>
      <c r="AD12" s="17">
        <v>1.6202580321477901E-2</v>
      </c>
      <c r="AE12" s="17"/>
      <c r="AF12" s="17">
        <v>2.0632535469149301E-3</v>
      </c>
      <c r="AG12" s="17">
        <v>1.40626892304044E-2</v>
      </c>
      <c r="AH12" s="17"/>
      <c r="AI12" s="17">
        <v>4.2362228124274703E-3</v>
      </c>
      <c r="AJ12" s="17">
        <v>9.4041865481146406E-3</v>
      </c>
      <c r="AK12" s="17"/>
      <c r="AL12" s="17">
        <v>4.3571733642167199E-3</v>
      </c>
      <c r="AM12" s="17">
        <v>8.0598014967174798E-3</v>
      </c>
      <c r="AN12" s="17"/>
      <c r="AO12" s="17">
        <v>4.8199071908116703E-3</v>
      </c>
      <c r="AP12" s="17">
        <v>8.6102597026654296E-3</v>
      </c>
    </row>
    <row r="13" spans="2:42" x14ac:dyDescent="0.35">
      <c r="B13" s="18" t="s">
        <v>99</v>
      </c>
      <c r="C13" s="19">
        <v>7.9567033179886292E-3</v>
      </c>
      <c r="D13" s="19">
        <v>7.5792830147604498E-3</v>
      </c>
      <c r="E13" s="19">
        <v>8.3828672285965796E-3</v>
      </c>
      <c r="F13" s="19"/>
      <c r="G13" s="19">
        <v>2.0124092542561901E-2</v>
      </c>
      <c r="H13" s="19">
        <v>1.17112763587515E-2</v>
      </c>
      <c r="I13" s="19">
        <v>4.8667622154268796E-3</v>
      </c>
      <c r="J13" s="19">
        <v>8.4571923216233899E-3</v>
      </c>
      <c r="K13" s="19">
        <v>0</v>
      </c>
      <c r="L13" s="19">
        <v>4.19479313825568E-3</v>
      </c>
      <c r="M13" s="19"/>
      <c r="N13" s="19">
        <v>2.2529075103664702E-3</v>
      </c>
      <c r="O13" s="19">
        <v>2.9175488506780899E-3</v>
      </c>
      <c r="P13" s="19">
        <v>1.3210165900993E-2</v>
      </c>
      <c r="Q13" s="19">
        <v>1.48338468681298E-2</v>
      </c>
      <c r="R13" s="19"/>
      <c r="S13" s="19">
        <v>8.0264164594506492E-3</v>
      </c>
      <c r="T13" s="19">
        <v>8.1617452413763492E-3</v>
      </c>
      <c r="U13" s="19">
        <v>3.9951086248095303E-3</v>
      </c>
      <c r="V13" s="19">
        <v>7.0041011680911499E-3</v>
      </c>
      <c r="W13" s="19">
        <v>0</v>
      </c>
      <c r="X13" s="19">
        <v>2.07444665577869E-2</v>
      </c>
      <c r="Y13" s="19">
        <v>0</v>
      </c>
      <c r="Z13" s="19">
        <v>1.99091607959214E-2</v>
      </c>
      <c r="AA13" s="19">
        <v>5.9935744012767703E-3</v>
      </c>
      <c r="AB13" s="19">
        <v>1.19530875917587E-2</v>
      </c>
      <c r="AC13" s="19">
        <v>0</v>
      </c>
      <c r="AD13" s="19">
        <v>1.41808251854375E-2</v>
      </c>
      <c r="AE13" s="19"/>
      <c r="AF13" s="19">
        <v>6.3880094267669899E-3</v>
      </c>
      <c r="AG13" s="19">
        <v>1.0144478296272101E-2</v>
      </c>
      <c r="AH13" s="19"/>
      <c r="AI13" s="19">
        <v>6.5021969761943701E-3</v>
      </c>
      <c r="AJ13" s="19">
        <v>8.6124412884212107E-3</v>
      </c>
      <c r="AK13" s="19"/>
      <c r="AL13" s="19">
        <v>6.0583243155791699E-3</v>
      </c>
      <c r="AM13" s="19">
        <v>8.1009716209060993E-3</v>
      </c>
      <c r="AN13" s="19"/>
      <c r="AO13" s="19">
        <v>3.9696539039096399E-3</v>
      </c>
      <c r="AP13" s="19">
        <v>9.0436534865526198E-3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P17"/>
  <sheetViews>
    <sheetView showGridLines="0" topLeftCell="A3" workbookViewId="0">
      <pane xSplit="2" topLeftCell="AD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429</v>
      </c>
      <c r="C9" s="17">
        <v>0.18283090134784899</v>
      </c>
      <c r="D9" s="17">
        <v>0.181336025710297</v>
      </c>
      <c r="E9" s="17">
        <v>0.182558411118831</v>
      </c>
      <c r="F9" s="17"/>
      <c r="G9" s="17">
        <v>0.35463678809628502</v>
      </c>
      <c r="H9" s="17">
        <v>0.241624428930203</v>
      </c>
      <c r="I9" s="17">
        <v>0.15829421646306299</v>
      </c>
      <c r="J9" s="17">
        <v>0.161045499846766</v>
      </c>
      <c r="K9" s="17">
        <v>0.121752115703312</v>
      </c>
      <c r="L9" s="17">
        <v>9.8478426760629997E-2</v>
      </c>
      <c r="M9" s="17"/>
      <c r="N9" s="17">
        <v>0.17839264179257899</v>
      </c>
      <c r="O9" s="17">
        <v>0.16889769939447599</v>
      </c>
      <c r="P9" s="17">
        <v>0.20327996360623299</v>
      </c>
      <c r="Q9" s="17">
        <v>0.18106600346344401</v>
      </c>
      <c r="R9" s="17"/>
      <c r="S9" s="17">
        <v>0.24748225645175601</v>
      </c>
      <c r="T9" s="17">
        <v>0.179805912944242</v>
      </c>
      <c r="U9" s="17">
        <v>0.14626303815087599</v>
      </c>
      <c r="V9" s="17">
        <v>0.15085968856568799</v>
      </c>
      <c r="W9" s="17">
        <v>0.17853825059659201</v>
      </c>
      <c r="X9" s="17">
        <v>0.22923787122716099</v>
      </c>
      <c r="Y9" s="17">
        <v>0.17207472644897501</v>
      </c>
      <c r="Z9" s="17">
        <v>0.13591247622904601</v>
      </c>
      <c r="AA9" s="17">
        <v>0.1809099492764</v>
      </c>
      <c r="AB9" s="17">
        <v>0.18441676180996999</v>
      </c>
      <c r="AC9" s="17">
        <v>0.16745552860649199</v>
      </c>
      <c r="AD9" s="17">
        <v>7.7329328365501201E-2</v>
      </c>
      <c r="AE9" s="17"/>
      <c r="AF9" s="17">
        <v>0.16098256243197501</v>
      </c>
      <c r="AG9" s="17">
        <v>0.21223332808762599</v>
      </c>
      <c r="AH9" s="17"/>
      <c r="AI9" s="17">
        <v>0.16662368362684599</v>
      </c>
      <c r="AJ9" s="17">
        <v>0.19013763336362</v>
      </c>
      <c r="AK9" s="17"/>
      <c r="AL9" s="17">
        <v>0.17291977717618101</v>
      </c>
      <c r="AM9" s="17">
        <v>0.183584102401188</v>
      </c>
      <c r="AN9" s="17"/>
      <c r="AO9" s="17">
        <v>0.162812413271159</v>
      </c>
      <c r="AP9" s="17">
        <v>0.188288345369616</v>
      </c>
    </row>
    <row r="10" spans="2:42" ht="43.5" x14ac:dyDescent="0.35">
      <c r="B10" s="18" t="s">
        <v>430</v>
      </c>
      <c r="C10" s="17">
        <v>0.74330802325405099</v>
      </c>
      <c r="D10" s="17">
        <v>0.74373438033709505</v>
      </c>
      <c r="E10" s="17">
        <v>0.74469862429028599</v>
      </c>
      <c r="F10" s="17"/>
      <c r="G10" s="17">
        <v>0.57958950963874201</v>
      </c>
      <c r="H10" s="17">
        <v>0.694541408970347</v>
      </c>
      <c r="I10" s="17">
        <v>0.763093895586613</v>
      </c>
      <c r="J10" s="17">
        <v>0.764593587881921</v>
      </c>
      <c r="K10" s="17">
        <v>0.80708414832170206</v>
      </c>
      <c r="L10" s="17">
        <v>0.81651767246100404</v>
      </c>
      <c r="M10" s="17"/>
      <c r="N10" s="17">
        <v>0.77322786552947198</v>
      </c>
      <c r="O10" s="17">
        <v>0.76013986264237299</v>
      </c>
      <c r="P10" s="17">
        <v>0.73547903220201505</v>
      </c>
      <c r="Q10" s="17">
        <v>0.70518490317746796</v>
      </c>
      <c r="R10" s="17"/>
      <c r="S10" s="17">
        <v>0.67389127871608101</v>
      </c>
      <c r="T10" s="17">
        <v>0.75649220057743305</v>
      </c>
      <c r="U10" s="17">
        <v>0.79685281773975203</v>
      </c>
      <c r="V10" s="17">
        <v>0.78394214587518396</v>
      </c>
      <c r="W10" s="17">
        <v>0.73360052613513604</v>
      </c>
      <c r="X10" s="17">
        <v>0.69562735899919503</v>
      </c>
      <c r="Y10" s="17">
        <v>0.74697142670889605</v>
      </c>
      <c r="Z10" s="17">
        <v>0.78958979944486596</v>
      </c>
      <c r="AA10" s="17">
        <v>0.76859582279439997</v>
      </c>
      <c r="AB10" s="17">
        <v>0.73036534795656305</v>
      </c>
      <c r="AC10" s="17">
        <v>0.761966204657895</v>
      </c>
      <c r="AD10" s="17">
        <v>0.754710757281292</v>
      </c>
      <c r="AE10" s="17"/>
      <c r="AF10" s="17">
        <v>0.76778013316469895</v>
      </c>
      <c r="AG10" s="17">
        <v>0.71273320647635097</v>
      </c>
      <c r="AH10" s="17"/>
      <c r="AI10" s="17">
        <v>0.76581948373978304</v>
      </c>
      <c r="AJ10" s="17">
        <v>0.73315913700569102</v>
      </c>
      <c r="AK10" s="17"/>
      <c r="AL10" s="17">
        <v>0.74552569023833604</v>
      </c>
      <c r="AM10" s="17">
        <v>0.74313949049433703</v>
      </c>
      <c r="AN10" s="17"/>
      <c r="AO10" s="17">
        <v>0.75172358002359196</v>
      </c>
      <c r="AP10" s="17">
        <v>0.74101377256909295</v>
      </c>
    </row>
    <row r="11" spans="2:42" x14ac:dyDescent="0.35">
      <c r="B11" s="18" t="s">
        <v>431</v>
      </c>
      <c r="C11" s="17">
        <v>6.3390782277114796E-2</v>
      </c>
      <c r="D11" s="17">
        <v>6.5233732250049303E-2</v>
      </c>
      <c r="E11" s="17">
        <v>6.2051096940940999E-2</v>
      </c>
      <c r="F11" s="17"/>
      <c r="G11" s="17">
        <v>3.2232857074236697E-2</v>
      </c>
      <c r="H11" s="17">
        <v>5.3114505542678297E-2</v>
      </c>
      <c r="I11" s="17">
        <v>7.3935161788422896E-2</v>
      </c>
      <c r="J11" s="17">
        <v>7.0404723981645101E-2</v>
      </c>
      <c r="K11" s="17">
        <v>6.6767063965333204E-2</v>
      </c>
      <c r="L11" s="17">
        <v>7.6088019433068102E-2</v>
      </c>
      <c r="M11" s="17"/>
      <c r="N11" s="17">
        <v>4.3930119045290601E-2</v>
      </c>
      <c r="O11" s="17">
        <v>5.9546416416069101E-2</v>
      </c>
      <c r="P11" s="17">
        <v>5.2495966399809101E-2</v>
      </c>
      <c r="Q11" s="17">
        <v>9.7445255536388803E-2</v>
      </c>
      <c r="R11" s="17"/>
      <c r="S11" s="17">
        <v>7.1974284673071695E-2</v>
      </c>
      <c r="T11" s="17">
        <v>5.2550227502881998E-2</v>
      </c>
      <c r="U11" s="17">
        <v>4.4373275714567999E-2</v>
      </c>
      <c r="V11" s="17">
        <v>5.86730543134465E-2</v>
      </c>
      <c r="W11" s="17">
        <v>7.7493664779249793E-2</v>
      </c>
      <c r="X11" s="17">
        <v>5.2642165879636597E-2</v>
      </c>
      <c r="Y11" s="17">
        <v>5.6007244981364203E-2</v>
      </c>
      <c r="Z11" s="17">
        <v>6.6780991226908601E-2</v>
      </c>
      <c r="AA11" s="17">
        <v>4.72623448923183E-2</v>
      </c>
      <c r="AB11" s="17">
        <v>7.7540498102306996E-2</v>
      </c>
      <c r="AC11" s="17">
        <v>6.2649548208374997E-2</v>
      </c>
      <c r="AD11" s="17">
        <v>0.16795991435320701</v>
      </c>
      <c r="AE11" s="17"/>
      <c r="AF11" s="17">
        <v>6.5003113124201997E-2</v>
      </c>
      <c r="AG11" s="17">
        <v>6.0298296522776899E-2</v>
      </c>
      <c r="AH11" s="17"/>
      <c r="AI11" s="17">
        <v>6.0295127838235499E-2</v>
      </c>
      <c r="AJ11" s="17">
        <v>6.4786402289611494E-2</v>
      </c>
      <c r="AK11" s="17"/>
      <c r="AL11" s="17">
        <v>6.2319142820425798E-2</v>
      </c>
      <c r="AM11" s="17">
        <v>6.3472222076838503E-2</v>
      </c>
      <c r="AN11" s="17"/>
      <c r="AO11" s="17">
        <v>7.7341141313020903E-2</v>
      </c>
      <c r="AP11" s="17">
        <v>5.9587632747023299E-2</v>
      </c>
    </row>
    <row r="12" spans="2:42" x14ac:dyDescent="0.35">
      <c r="B12" s="18" t="s">
        <v>196</v>
      </c>
      <c r="C12" s="19">
        <v>1.0470293120985E-2</v>
      </c>
      <c r="D12" s="19">
        <v>9.6958617025584108E-3</v>
      </c>
      <c r="E12" s="19">
        <v>1.0691867649942099E-2</v>
      </c>
      <c r="F12" s="19"/>
      <c r="G12" s="19">
        <v>3.3540845190736197E-2</v>
      </c>
      <c r="H12" s="19">
        <v>1.07196565567724E-2</v>
      </c>
      <c r="I12" s="19">
        <v>4.6767261619014002E-3</v>
      </c>
      <c r="J12" s="19">
        <v>3.9561882896678897E-3</v>
      </c>
      <c r="K12" s="19">
        <v>4.3966720096523196E-3</v>
      </c>
      <c r="L12" s="19">
        <v>8.91588134529777E-3</v>
      </c>
      <c r="M12" s="19"/>
      <c r="N12" s="19">
        <v>4.4493736326580904E-3</v>
      </c>
      <c r="O12" s="19">
        <v>1.14160215470824E-2</v>
      </c>
      <c r="P12" s="19">
        <v>8.7450377919421497E-3</v>
      </c>
      <c r="Q12" s="19">
        <v>1.63038378226994E-2</v>
      </c>
      <c r="R12" s="19"/>
      <c r="S12" s="19">
        <v>6.6521801590906596E-3</v>
      </c>
      <c r="T12" s="19">
        <v>1.11516589754428E-2</v>
      </c>
      <c r="U12" s="19">
        <v>1.25108683948038E-2</v>
      </c>
      <c r="V12" s="19">
        <v>6.5251112456816002E-3</v>
      </c>
      <c r="W12" s="19">
        <v>1.03675584890221E-2</v>
      </c>
      <c r="X12" s="19">
        <v>2.2492603894007999E-2</v>
      </c>
      <c r="Y12" s="19">
        <v>2.4946601860765201E-2</v>
      </c>
      <c r="Z12" s="19">
        <v>7.7167330991787996E-3</v>
      </c>
      <c r="AA12" s="19">
        <v>3.23188303688137E-3</v>
      </c>
      <c r="AB12" s="19">
        <v>7.6773921311596204E-3</v>
      </c>
      <c r="AC12" s="19">
        <v>7.9287185272377894E-3</v>
      </c>
      <c r="AD12" s="19">
        <v>0</v>
      </c>
      <c r="AE12" s="19"/>
      <c r="AF12" s="19">
        <v>6.2341912791235203E-3</v>
      </c>
      <c r="AG12" s="19">
        <v>1.47351689132467E-2</v>
      </c>
      <c r="AH12" s="19"/>
      <c r="AI12" s="19">
        <v>7.2617047951360801E-3</v>
      </c>
      <c r="AJ12" s="19">
        <v>1.1916827341076699E-2</v>
      </c>
      <c r="AK12" s="19"/>
      <c r="AL12" s="19">
        <v>1.9235389765057499E-2</v>
      </c>
      <c r="AM12" s="19">
        <v>9.8041850276363793E-3</v>
      </c>
      <c r="AN12" s="19"/>
      <c r="AO12" s="19">
        <v>8.1228653922284302E-3</v>
      </c>
      <c r="AP12" s="19">
        <v>1.1110249314267601E-2</v>
      </c>
    </row>
    <row r="13" spans="2:42" x14ac:dyDescent="0.35">
      <c r="B13" s="16"/>
    </row>
    <row r="14" spans="2:42" x14ac:dyDescent="0.35">
      <c r="B14" t="s">
        <v>60</v>
      </c>
    </row>
    <row r="15" spans="2:42" x14ac:dyDescent="0.35">
      <c r="B15" t="s">
        <v>61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P17"/>
  <sheetViews>
    <sheetView showGridLines="0" topLeftCell="A3" workbookViewId="0">
      <pane xSplit="2" topLeftCell="AC1" activePane="topRight" state="frozen"/>
      <selection pane="topRight" activeCell="B12" sqref="B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433</v>
      </c>
      <c r="C9" s="17">
        <v>0.46672940783408601</v>
      </c>
      <c r="D9" s="17">
        <v>0.57893494418756597</v>
      </c>
      <c r="E9" s="17">
        <v>0.35713106522147198</v>
      </c>
      <c r="F9" s="17"/>
      <c r="G9" s="17">
        <v>0.35966755356853602</v>
      </c>
      <c r="H9" s="17">
        <v>0.52150194247078696</v>
      </c>
      <c r="I9" s="17">
        <v>0.52948407528444297</v>
      </c>
      <c r="J9" s="17">
        <v>0.50686499365221305</v>
      </c>
      <c r="K9" s="17">
        <v>0.46662033644828599</v>
      </c>
      <c r="L9" s="17">
        <v>0.40994941750409197</v>
      </c>
      <c r="M9" s="17"/>
      <c r="N9" s="17">
        <v>0.53226285271240403</v>
      </c>
      <c r="O9" s="17">
        <v>0.47028401673475201</v>
      </c>
      <c r="P9" s="17">
        <v>0.46652287440294299</v>
      </c>
      <c r="Q9" s="17">
        <v>0.397457137213651</v>
      </c>
      <c r="R9" s="17"/>
      <c r="S9" s="17">
        <v>0.47719334884975201</v>
      </c>
      <c r="T9" s="17">
        <v>0.41626606463029098</v>
      </c>
      <c r="U9" s="17">
        <v>0.45132691067688402</v>
      </c>
      <c r="V9" s="17">
        <v>0.46185780627176798</v>
      </c>
      <c r="W9" s="17">
        <v>0.45668372860447798</v>
      </c>
      <c r="X9" s="17">
        <v>0.47952152489649702</v>
      </c>
      <c r="Y9" s="17">
        <v>0.46728922308773602</v>
      </c>
      <c r="Z9" s="17">
        <v>0.42759426371543802</v>
      </c>
      <c r="AA9" s="17">
        <v>0.49686498318080102</v>
      </c>
      <c r="AB9" s="17">
        <v>0.50674974721352195</v>
      </c>
      <c r="AC9" s="17">
        <v>0.47518527749578399</v>
      </c>
      <c r="AD9" s="17">
        <v>0.48320517101475202</v>
      </c>
      <c r="AE9" s="17"/>
      <c r="AF9" s="17">
        <v>0.48691158227801101</v>
      </c>
      <c r="AG9" s="17">
        <v>0.44117250681528503</v>
      </c>
      <c r="AH9" s="17"/>
      <c r="AI9" s="17">
        <v>0.50811429659819296</v>
      </c>
      <c r="AJ9" s="17">
        <v>0.44807177659180603</v>
      </c>
      <c r="AK9" s="17"/>
      <c r="AL9" s="17">
        <v>0.48786556762695799</v>
      </c>
      <c r="AM9" s="17">
        <v>0.46512315434116303</v>
      </c>
      <c r="AN9" s="17"/>
      <c r="AO9" s="17">
        <v>0.46202774600681101</v>
      </c>
      <c r="AP9" s="17">
        <v>0.46801117577446799</v>
      </c>
    </row>
    <row r="10" spans="2:42" ht="43.5" x14ac:dyDescent="0.35">
      <c r="B10" s="18" t="s">
        <v>434</v>
      </c>
      <c r="C10" s="17">
        <v>0.459560766255318</v>
      </c>
      <c r="D10" s="17">
        <v>0.36134314476422202</v>
      </c>
      <c r="E10" s="17">
        <v>0.55619169878076402</v>
      </c>
      <c r="F10" s="17"/>
      <c r="G10" s="17">
        <v>0.47670182521502702</v>
      </c>
      <c r="H10" s="17">
        <v>0.389710753138588</v>
      </c>
      <c r="I10" s="17">
        <v>0.395851280068929</v>
      </c>
      <c r="J10" s="17">
        <v>0.45367535069563403</v>
      </c>
      <c r="K10" s="17">
        <v>0.49802272342324</v>
      </c>
      <c r="L10" s="17">
        <v>0.53604708491878905</v>
      </c>
      <c r="M10" s="17"/>
      <c r="N10" s="17">
        <v>0.40655787296985801</v>
      </c>
      <c r="O10" s="17">
        <v>0.47231530183649401</v>
      </c>
      <c r="P10" s="17">
        <v>0.44745829581232299</v>
      </c>
      <c r="Q10" s="17">
        <v>0.51238722397432601</v>
      </c>
      <c r="R10" s="17"/>
      <c r="S10" s="17">
        <v>0.417657840930233</v>
      </c>
      <c r="T10" s="17">
        <v>0.496993615447957</v>
      </c>
      <c r="U10" s="17">
        <v>0.47892764293134399</v>
      </c>
      <c r="V10" s="17">
        <v>0.484444396130988</v>
      </c>
      <c r="W10" s="17">
        <v>0.494589763361023</v>
      </c>
      <c r="X10" s="17">
        <v>0.45377652032814703</v>
      </c>
      <c r="Y10" s="17">
        <v>0.453456965268762</v>
      </c>
      <c r="Z10" s="17">
        <v>0.46709438158212502</v>
      </c>
      <c r="AA10" s="17">
        <v>0.41834115026663699</v>
      </c>
      <c r="AB10" s="17">
        <v>0.44787404916600199</v>
      </c>
      <c r="AC10" s="17">
        <v>0.47238236914044601</v>
      </c>
      <c r="AD10" s="17">
        <v>0.473181703756483</v>
      </c>
      <c r="AE10" s="17"/>
      <c r="AF10" s="17">
        <v>0.45218696841469003</v>
      </c>
      <c r="AG10" s="17">
        <v>0.47035969006334499</v>
      </c>
      <c r="AH10" s="17"/>
      <c r="AI10" s="17">
        <v>0.42918977248157503</v>
      </c>
      <c r="AJ10" s="17">
        <v>0.47325298143854599</v>
      </c>
      <c r="AK10" s="17"/>
      <c r="AL10" s="17">
        <v>0.45414641921454801</v>
      </c>
      <c r="AM10" s="17">
        <v>0.459972232384046</v>
      </c>
      <c r="AN10" s="17"/>
      <c r="AO10" s="17">
        <v>0.466348582530134</v>
      </c>
      <c r="AP10" s="17">
        <v>0.45771027049320401</v>
      </c>
    </row>
    <row r="11" spans="2:42" ht="29" x14ac:dyDescent="0.35">
      <c r="B11" s="18" t="s">
        <v>435</v>
      </c>
      <c r="C11" s="17">
        <v>4.05287925712128E-2</v>
      </c>
      <c r="D11" s="17">
        <v>3.7337613859705097E-2</v>
      </c>
      <c r="E11" s="17">
        <v>4.3938190172438697E-2</v>
      </c>
      <c r="F11" s="17"/>
      <c r="G11" s="17">
        <v>8.8661977820981105E-2</v>
      </c>
      <c r="H11" s="17">
        <v>6.4954687448344595E-2</v>
      </c>
      <c r="I11" s="17">
        <v>4.06462475132391E-2</v>
      </c>
      <c r="J11" s="17">
        <v>1.5725689052427501E-2</v>
      </c>
      <c r="K11" s="17">
        <v>9.2200432785872893E-3</v>
      </c>
      <c r="L11" s="17">
        <v>2.94211371051325E-2</v>
      </c>
      <c r="M11" s="17"/>
      <c r="N11" s="17">
        <v>3.6787652369701898E-2</v>
      </c>
      <c r="O11" s="17">
        <v>2.8089050778356099E-2</v>
      </c>
      <c r="P11" s="17">
        <v>5.1277116709116097E-2</v>
      </c>
      <c r="Q11" s="17">
        <v>4.70584229997782E-2</v>
      </c>
      <c r="R11" s="17"/>
      <c r="S11" s="17">
        <v>7.2559656704687406E-2</v>
      </c>
      <c r="T11" s="17">
        <v>4.10946919687427E-2</v>
      </c>
      <c r="U11" s="17">
        <v>3.2527674373939802E-2</v>
      </c>
      <c r="V11" s="17">
        <v>3.2457690935859103E-2</v>
      </c>
      <c r="W11" s="17">
        <v>1.4470908670511399E-2</v>
      </c>
      <c r="X11" s="17">
        <v>3.5737081389797198E-2</v>
      </c>
      <c r="Y11" s="17">
        <v>3.2921135706771701E-2</v>
      </c>
      <c r="Z11" s="17">
        <v>5.8289860077712599E-2</v>
      </c>
      <c r="AA11" s="17">
        <v>4.8560719482620703E-2</v>
      </c>
      <c r="AB11" s="17">
        <v>2.2026704125688801E-2</v>
      </c>
      <c r="AC11" s="17">
        <v>4.0654434316902799E-2</v>
      </c>
      <c r="AD11" s="17">
        <v>3.2134504471833303E-2</v>
      </c>
      <c r="AE11" s="17"/>
      <c r="AF11" s="17">
        <v>3.58246986039059E-2</v>
      </c>
      <c r="AG11" s="17">
        <v>4.6481406141042701E-2</v>
      </c>
      <c r="AH11" s="17"/>
      <c r="AI11" s="17">
        <v>3.8814330649323103E-2</v>
      </c>
      <c r="AJ11" s="17">
        <v>4.1301726829895399E-2</v>
      </c>
      <c r="AK11" s="17"/>
      <c r="AL11" s="17">
        <v>4.4544879073150301E-2</v>
      </c>
      <c r="AM11" s="17">
        <v>4.02235879817874E-2</v>
      </c>
      <c r="AN11" s="17"/>
      <c r="AO11" s="17">
        <v>4.5874777867980998E-2</v>
      </c>
      <c r="AP11" s="17">
        <v>3.9071369044194601E-2</v>
      </c>
    </row>
    <row r="12" spans="2:42" x14ac:dyDescent="0.35">
      <c r="B12" s="18" t="s">
        <v>124</v>
      </c>
      <c r="C12" s="19">
        <v>3.3181033339383201E-2</v>
      </c>
      <c r="D12" s="19">
        <v>2.2384297188506899E-2</v>
      </c>
      <c r="E12" s="19">
        <v>4.2739045825324902E-2</v>
      </c>
      <c r="F12" s="19"/>
      <c r="G12" s="19">
        <v>7.4968643395455906E-2</v>
      </c>
      <c r="H12" s="19">
        <v>2.38326169422803E-2</v>
      </c>
      <c r="I12" s="19">
        <v>3.4018397133389403E-2</v>
      </c>
      <c r="J12" s="19">
        <v>2.37339665997249E-2</v>
      </c>
      <c r="K12" s="19">
        <v>2.6136896849886401E-2</v>
      </c>
      <c r="L12" s="19">
        <v>2.4582360471986399E-2</v>
      </c>
      <c r="M12" s="19"/>
      <c r="N12" s="19">
        <v>2.43916219480367E-2</v>
      </c>
      <c r="O12" s="19">
        <v>2.9311630650398299E-2</v>
      </c>
      <c r="P12" s="19">
        <v>3.4741713075617603E-2</v>
      </c>
      <c r="Q12" s="19">
        <v>4.30972158122441E-2</v>
      </c>
      <c r="R12" s="19"/>
      <c r="S12" s="19">
        <v>3.2589153515327499E-2</v>
      </c>
      <c r="T12" s="19">
        <v>4.5645627953009499E-2</v>
      </c>
      <c r="U12" s="19">
        <v>3.7217772017831802E-2</v>
      </c>
      <c r="V12" s="19">
        <v>2.1240106661384699E-2</v>
      </c>
      <c r="W12" s="19">
        <v>3.4255599363987997E-2</v>
      </c>
      <c r="X12" s="19">
        <v>3.0964873385558499E-2</v>
      </c>
      <c r="Y12" s="19">
        <v>4.6332675936730003E-2</v>
      </c>
      <c r="Z12" s="19">
        <v>4.70214946247247E-2</v>
      </c>
      <c r="AA12" s="19">
        <v>3.6233147069941199E-2</v>
      </c>
      <c r="AB12" s="19">
        <v>2.33494994947877E-2</v>
      </c>
      <c r="AC12" s="19">
        <v>1.17779190468671E-2</v>
      </c>
      <c r="AD12" s="19">
        <v>1.1478620756932E-2</v>
      </c>
      <c r="AE12" s="19"/>
      <c r="AF12" s="19">
        <v>2.50767507033932E-2</v>
      </c>
      <c r="AG12" s="19">
        <v>4.1986396980327502E-2</v>
      </c>
      <c r="AH12" s="19"/>
      <c r="AI12" s="19">
        <v>2.3881600270908802E-2</v>
      </c>
      <c r="AJ12" s="19">
        <v>3.7373515139753198E-2</v>
      </c>
      <c r="AK12" s="19"/>
      <c r="AL12" s="19">
        <v>1.34431340853437E-2</v>
      </c>
      <c r="AM12" s="19">
        <v>3.4681025293003702E-2</v>
      </c>
      <c r="AN12" s="19"/>
      <c r="AO12" s="19">
        <v>2.5748893595074301E-2</v>
      </c>
      <c r="AP12" s="19">
        <v>3.52071846881329E-2</v>
      </c>
    </row>
    <row r="13" spans="2:42" x14ac:dyDescent="0.35">
      <c r="B13" s="16"/>
    </row>
    <row r="14" spans="2:42" x14ac:dyDescent="0.35">
      <c r="B14" t="s">
        <v>60</v>
      </c>
    </row>
    <row r="15" spans="2:42" x14ac:dyDescent="0.35">
      <c r="B15" t="s">
        <v>61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P18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436</v>
      </c>
      <c r="C9" s="17">
        <v>0.52030786873655499</v>
      </c>
      <c r="D9" s="17">
        <v>0.54378625762292199</v>
      </c>
      <c r="E9" s="17">
        <v>0.49787232404713699</v>
      </c>
      <c r="F9" s="17"/>
      <c r="G9" s="17">
        <v>0.39765469308576501</v>
      </c>
      <c r="H9" s="17">
        <v>0.51125323835085101</v>
      </c>
      <c r="I9" s="17">
        <v>0.60917239897140896</v>
      </c>
      <c r="J9" s="17">
        <v>0.56815873109981896</v>
      </c>
      <c r="K9" s="17">
        <v>0.565893363594833</v>
      </c>
      <c r="L9" s="17">
        <v>0.46794137961976601</v>
      </c>
      <c r="M9" s="17"/>
      <c r="N9" s="17">
        <v>0.56779269510313402</v>
      </c>
      <c r="O9" s="17">
        <v>0.51752594121717999</v>
      </c>
      <c r="P9" s="17">
        <v>0.49720089690200298</v>
      </c>
      <c r="Q9" s="17">
        <v>0.49514317907215899</v>
      </c>
      <c r="R9" s="17"/>
      <c r="S9" s="17">
        <v>0.50326105261127596</v>
      </c>
      <c r="T9" s="17">
        <v>0.480723610014543</v>
      </c>
      <c r="U9" s="17">
        <v>0.46654812028963399</v>
      </c>
      <c r="V9" s="17">
        <v>0.554764671504416</v>
      </c>
      <c r="W9" s="17">
        <v>0.53912038334811596</v>
      </c>
      <c r="X9" s="17">
        <v>0.51179266605003104</v>
      </c>
      <c r="Y9" s="17">
        <v>0.49258893114668501</v>
      </c>
      <c r="Z9" s="17">
        <v>0.546673434004884</v>
      </c>
      <c r="AA9" s="17">
        <v>0.54631558800429403</v>
      </c>
      <c r="AB9" s="17">
        <v>0.54294928210233295</v>
      </c>
      <c r="AC9" s="17">
        <v>0.52442252256710797</v>
      </c>
      <c r="AD9" s="17">
        <v>0.66214297194403404</v>
      </c>
      <c r="AE9" s="17"/>
      <c r="AF9" s="17">
        <v>0.55604560575633899</v>
      </c>
      <c r="AG9" s="17">
        <v>0.47435667392043701</v>
      </c>
      <c r="AH9" s="17"/>
      <c r="AI9" s="17">
        <v>0.55308842151152704</v>
      </c>
      <c r="AJ9" s="17">
        <v>0.50552934730377597</v>
      </c>
      <c r="AK9" s="17"/>
      <c r="AL9" s="17">
        <v>0.53755729345261305</v>
      </c>
      <c r="AM9" s="17">
        <v>0.51899698970400698</v>
      </c>
      <c r="AN9" s="17"/>
      <c r="AO9" s="17">
        <v>0.50516277044448699</v>
      </c>
      <c r="AP9" s="17">
        <v>0.52443672830958998</v>
      </c>
    </row>
    <row r="10" spans="2:42" ht="43.5" x14ac:dyDescent="0.35">
      <c r="B10" s="18" t="s">
        <v>437</v>
      </c>
      <c r="C10" s="17">
        <v>0.16622648874104801</v>
      </c>
      <c r="D10" s="17">
        <v>0.18332370968084999</v>
      </c>
      <c r="E10" s="17">
        <v>0.14997657993709201</v>
      </c>
      <c r="F10" s="17"/>
      <c r="G10" s="17">
        <v>0.20985301481181101</v>
      </c>
      <c r="H10" s="17">
        <v>0.20859297849186301</v>
      </c>
      <c r="I10" s="17">
        <v>0.13836782034866099</v>
      </c>
      <c r="J10" s="17">
        <v>0.139330188821882</v>
      </c>
      <c r="K10" s="17">
        <v>0.13614510083093101</v>
      </c>
      <c r="L10" s="17">
        <v>0.16712944469531399</v>
      </c>
      <c r="M10" s="17"/>
      <c r="N10" s="17">
        <v>0.16702528416219201</v>
      </c>
      <c r="O10" s="17">
        <v>0.155984459053261</v>
      </c>
      <c r="P10" s="17">
        <v>0.19824064714864301</v>
      </c>
      <c r="Q10" s="17">
        <v>0.147268324865653</v>
      </c>
      <c r="R10" s="17"/>
      <c r="S10" s="17">
        <v>0.17542659577092701</v>
      </c>
      <c r="T10" s="17">
        <v>0.16365535754003799</v>
      </c>
      <c r="U10" s="17">
        <v>0.179416287866067</v>
      </c>
      <c r="V10" s="17">
        <v>0.13542622109146801</v>
      </c>
      <c r="W10" s="17">
        <v>0.20533100529252599</v>
      </c>
      <c r="X10" s="17">
        <v>0.158371135327317</v>
      </c>
      <c r="Y10" s="17">
        <v>0.206299976895848</v>
      </c>
      <c r="Z10" s="17">
        <v>0.14996260713430201</v>
      </c>
      <c r="AA10" s="17">
        <v>0.158303174664675</v>
      </c>
      <c r="AB10" s="17">
        <v>0.16594607852106</v>
      </c>
      <c r="AC10" s="17">
        <v>0.130278278491194</v>
      </c>
      <c r="AD10" s="17">
        <v>0.12803368435478901</v>
      </c>
      <c r="AE10" s="17"/>
      <c r="AF10" s="17">
        <v>0.16420452608498001</v>
      </c>
      <c r="AG10" s="17">
        <v>0.16862172706790499</v>
      </c>
      <c r="AH10" s="17"/>
      <c r="AI10" s="17">
        <v>0.16359112501683401</v>
      </c>
      <c r="AJ10" s="17">
        <v>0.16741459498040401</v>
      </c>
      <c r="AK10" s="17"/>
      <c r="AL10" s="17">
        <v>0.17660401286625499</v>
      </c>
      <c r="AM10" s="17">
        <v>0.16543784337985901</v>
      </c>
      <c r="AN10" s="17"/>
      <c r="AO10" s="17">
        <v>0.17691499974323599</v>
      </c>
      <c r="AP10" s="17">
        <v>0.16331258484146299</v>
      </c>
    </row>
    <row r="11" spans="2:42" ht="43.5" x14ac:dyDescent="0.35">
      <c r="B11" s="18" t="s">
        <v>438</v>
      </c>
      <c r="C11" s="17">
        <v>0.13520458682823999</v>
      </c>
      <c r="D11" s="17">
        <v>0.151383110971019</v>
      </c>
      <c r="E11" s="17">
        <v>0.119639052580177</v>
      </c>
      <c r="F11" s="17"/>
      <c r="G11" s="17">
        <v>0.12903879382839101</v>
      </c>
      <c r="H11" s="17">
        <v>0.15023924135790001</v>
      </c>
      <c r="I11" s="17">
        <v>0.11546069204906501</v>
      </c>
      <c r="J11" s="17">
        <v>0.120958380864626</v>
      </c>
      <c r="K11" s="17">
        <v>0.13508791026485001</v>
      </c>
      <c r="L11" s="17">
        <v>0.15477330662104699</v>
      </c>
      <c r="M11" s="17"/>
      <c r="N11" s="17">
        <v>0.12741866860453199</v>
      </c>
      <c r="O11" s="17">
        <v>0.132698349920814</v>
      </c>
      <c r="P11" s="17">
        <v>0.144569148863543</v>
      </c>
      <c r="Q11" s="17">
        <v>0.135956220521707</v>
      </c>
      <c r="R11" s="17"/>
      <c r="S11" s="17">
        <v>0.171874986006815</v>
      </c>
      <c r="T11" s="17">
        <v>0.12709583091663901</v>
      </c>
      <c r="U11" s="17">
        <v>0.116123548178015</v>
      </c>
      <c r="V11" s="17">
        <v>0.132440300818048</v>
      </c>
      <c r="W11" s="17">
        <v>0.10860429385605699</v>
      </c>
      <c r="X11" s="17">
        <v>0.15380716759079799</v>
      </c>
      <c r="Y11" s="17">
        <v>0.122613126905337</v>
      </c>
      <c r="Z11" s="17">
        <v>0.12569274485559501</v>
      </c>
      <c r="AA11" s="17">
        <v>0.118354138432269</v>
      </c>
      <c r="AB11" s="17">
        <v>0.13540975126155799</v>
      </c>
      <c r="AC11" s="17">
        <v>0.17040870174445699</v>
      </c>
      <c r="AD11" s="17">
        <v>0.113738864322616</v>
      </c>
      <c r="AE11" s="17"/>
      <c r="AF11" s="17">
        <v>0.13670285560466</v>
      </c>
      <c r="AG11" s="17">
        <v>0.13295446107120101</v>
      </c>
      <c r="AH11" s="17"/>
      <c r="AI11" s="17">
        <v>0.14135326453397801</v>
      </c>
      <c r="AJ11" s="17">
        <v>0.13243256629883399</v>
      </c>
      <c r="AK11" s="17"/>
      <c r="AL11" s="17">
        <v>0.156008601422743</v>
      </c>
      <c r="AM11" s="17">
        <v>0.13362357488299101</v>
      </c>
      <c r="AN11" s="17"/>
      <c r="AO11" s="17">
        <v>0.139548156921003</v>
      </c>
      <c r="AP11" s="17">
        <v>0.13402044192453599</v>
      </c>
    </row>
    <row r="12" spans="2:42" ht="43.5" x14ac:dyDescent="0.35">
      <c r="B12" s="18" t="s">
        <v>439</v>
      </c>
      <c r="C12" s="17">
        <v>0</v>
      </c>
      <c r="D12" s="17">
        <v>0</v>
      </c>
      <c r="E12" s="17">
        <v>0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/>
      <c r="N12" s="17">
        <v>0</v>
      </c>
      <c r="O12" s="17">
        <v>0</v>
      </c>
      <c r="P12" s="17">
        <v>0</v>
      </c>
      <c r="Q12" s="17">
        <v>0</v>
      </c>
      <c r="R12" s="17"/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/>
      <c r="AF12" s="17">
        <v>0</v>
      </c>
      <c r="AG12" s="17">
        <v>0</v>
      </c>
      <c r="AH12" s="17"/>
      <c r="AI12" s="17">
        <v>0</v>
      </c>
      <c r="AJ12" s="17">
        <v>0</v>
      </c>
      <c r="AK12" s="17"/>
      <c r="AL12" s="17">
        <v>0</v>
      </c>
      <c r="AM12" s="17">
        <v>0</v>
      </c>
      <c r="AN12" s="17"/>
      <c r="AO12" s="17">
        <v>0</v>
      </c>
      <c r="AP12" s="17">
        <v>0</v>
      </c>
    </row>
    <row r="13" spans="2:42" x14ac:dyDescent="0.35">
      <c r="B13" s="18" t="s">
        <v>440</v>
      </c>
      <c r="C13" s="19">
        <v>0.17826105569415701</v>
      </c>
      <c r="D13" s="19">
        <v>0.12150692172520899</v>
      </c>
      <c r="E13" s="19">
        <v>0.23251204343559401</v>
      </c>
      <c r="F13" s="19"/>
      <c r="G13" s="19">
        <v>0.26345349827403303</v>
      </c>
      <c r="H13" s="19">
        <v>0.129914541799387</v>
      </c>
      <c r="I13" s="19">
        <v>0.13699908863086499</v>
      </c>
      <c r="J13" s="19">
        <v>0.171552699213672</v>
      </c>
      <c r="K13" s="19">
        <v>0.16287362530938701</v>
      </c>
      <c r="L13" s="19">
        <v>0.21015586906387301</v>
      </c>
      <c r="M13" s="19"/>
      <c r="N13" s="19">
        <v>0.13776335213014201</v>
      </c>
      <c r="O13" s="19">
        <v>0.19379124980874499</v>
      </c>
      <c r="P13" s="19">
        <v>0.15998930708581099</v>
      </c>
      <c r="Q13" s="19">
        <v>0.22163227554048101</v>
      </c>
      <c r="R13" s="19"/>
      <c r="S13" s="19">
        <v>0.149437365610981</v>
      </c>
      <c r="T13" s="19">
        <v>0.22852520152878</v>
      </c>
      <c r="U13" s="19">
        <v>0.23791204366628499</v>
      </c>
      <c r="V13" s="19">
        <v>0.17736880658606799</v>
      </c>
      <c r="W13" s="19">
        <v>0.146944317503301</v>
      </c>
      <c r="X13" s="19">
        <v>0.17602903103185399</v>
      </c>
      <c r="Y13" s="19">
        <v>0.178497965052131</v>
      </c>
      <c r="Z13" s="19">
        <v>0.17767121400521901</v>
      </c>
      <c r="AA13" s="19">
        <v>0.177027098898762</v>
      </c>
      <c r="AB13" s="19">
        <v>0.155694888115049</v>
      </c>
      <c r="AC13" s="19">
        <v>0.17489049719724101</v>
      </c>
      <c r="AD13" s="19">
        <v>9.6084479378559906E-2</v>
      </c>
      <c r="AE13" s="19"/>
      <c r="AF13" s="19">
        <v>0.143047012554021</v>
      </c>
      <c r="AG13" s="19">
        <v>0.22406713794045799</v>
      </c>
      <c r="AH13" s="19"/>
      <c r="AI13" s="19">
        <v>0.14196718893766</v>
      </c>
      <c r="AJ13" s="19">
        <v>0.19462349141698501</v>
      </c>
      <c r="AK13" s="19"/>
      <c r="AL13" s="19">
        <v>0.12983009225838801</v>
      </c>
      <c r="AM13" s="19">
        <v>0.181941592033143</v>
      </c>
      <c r="AN13" s="19"/>
      <c r="AO13" s="19">
        <v>0.17837407289127499</v>
      </c>
      <c r="AP13" s="19">
        <v>0.178230244924412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P26"/>
  <sheetViews>
    <sheetView showGridLines="0" topLeftCell="A6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441</v>
      </c>
      <c r="C9" s="17">
        <v>0.76842439167202703</v>
      </c>
      <c r="D9" s="17">
        <v>0.74767856101996899</v>
      </c>
      <c r="E9" s="17">
        <v>0.78761007077724898</v>
      </c>
      <c r="F9" s="17"/>
      <c r="G9" s="17">
        <v>0.84633348975730904</v>
      </c>
      <c r="H9" s="17">
        <v>0.84033171378604898</v>
      </c>
      <c r="I9" s="17">
        <v>0.86236258494446205</v>
      </c>
      <c r="J9" s="17">
        <v>0.79853018437603995</v>
      </c>
      <c r="K9" s="17">
        <v>0.73835734396385699</v>
      </c>
      <c r="L9" s="17">
        <v>0.57672429029724603</v>
      </c>
      <c r="M9" s="17"/>
      <c r="N9" s="17">
        <v>0.80379024485331396</v>
      </c>
      <c r="O9" s="17">
        <v>0.76451232774894096</v>
      </c>
      <c r="P9" s="17">
        <v>0.74021630941865801</v>
      </c>
      <c r="Q9" s="17">
        <v>0.76010830224449299</v>
      </c>
      <c r="R9" s="17"/>
      <c r="S9" s="17">
        <v>0.79562749237587005</v>
      </c>
      <c r="T9" s="17">
        <v>0.76136270033285802</v>
      </c>
      <c r="U9" s="17">
        <v>0.73406478915822204</v>
      </c>
      <c r="V9" s="17">
        <v>0.75614161532750601</v>
      </c>
      <c r="W9" s="17">
        <v>0.80412724829639404</v>
      </c>
      <c r="X9" s="17">
        <v>0.75910949621167501</v>
      </c>
      <c r="Y9" s="17">
        <v>0.78048243244808102</v>
      </c>
      <c r="Z9" s="17">
        <v>0.79967245416413801</v>
      </c>
      <c r="AA9" s="17">
        <v>0.770862566922909</v>
      </c>
      <c r="AB9" s="17">
        <v>0.76639661241922297</v>
      </c>
      <c r="AC9" s="17">
        <v>0.75245633043329796</v>
      </c>
      <c r="AD9" s="17">
        <v>0.69498966609312995</v>
      </c>
      <c r="AE9" s="17"/>
      <c r="AF9" s="17">
        <v>0.77045316819229004</v>
      </c>
      <c r="AG9" s="17">
        <v>0.76606294958862597</v>
      </c>
      <c r="AH9" s="17"/>
      <c r="AI9" s="17">
        <v>0.78409726035292604</v>
      </c>
      <c r="AJ9" s="17">
        <v>0.76135856129071</v>
      </c>
      <c r="AK9" s="17"/>
      <c r="AL9" s="17">
        <v>0.81232967890071395</v>
      </c>
      <c r="AM9" s="17">
        <v>0.765087786458028</v>
      </c>
      <c r="AN9" s="17"/>
      <c r="AO9" s="17">
        <v>0.80658278351407897</v>
      </c>
      <c r="AP9" s="17">
        <v>0.75802164364026503</v>
      </c>
    </row>
    <row r="10" spans="2:42" x14ac:dyDescent="0.35">
      <c r="B10" s="18" t="s">
        <v>442</v>
      </c>
      <c r="C10" s="17">
        <v>0.48878532260970398</v>
      </c>
      <c r="D10" s="17">
        <v>0.52402828501718701</v>
      </c>
      <c r="E10" s="17">
        <v>0.45462065413199698</v>
      </c>
      <c r="F10" s="17"/>
      <c r="G10" s="17">
        <v>0.49356235179732599</v>
      </c>
      <c r="H10" s="17">
        <v>0.50323048342750898</v>
      </c>
      <c r="I10" s="17">
        <v>0.50284635055489302</v>
      </c>
      <c r="J10" s="17">
        <v>0.43321689177300599</v>
      </c>
      <c r="K10" s="17">
        <v>0.51372839829968198</v>
      </c>
      <c r="L10" s="17">
        <v>0.49074387438313499</v>
      </c>
      <c r="M10" s="17"/>
      <c r="N10" s="17">
        <v>0.59162883149619105</v>
      </c>
      <c r="O10" s="17">
        <v>0.50892015536128299</v>
      </c>
      <c r="P10" s="17">
        <v>0.418249100693944</v>
      </c>
      <c r="Q10" s="17">
        <v>0.421398925919794</v>
      </c>
      <c r="R10" s="17"/>
      <c r="S10" s="17">
        <v>0.58399305513313304</v>
      </c>
      <c r="T10" s="17">
        <v>0.49289684420723401</v>
      </c>
      <c r="U10" s="17">
        <v>0.44247086986656903</v>
      </c>
      <c r="V10" s="17">
        <v>0.45564650532136503</v>
      </c>
      <c r="W10" s="17">
        <v>0.50880194574676096</v>
      </c>
      <c r="X10" s="17">
        <v>0.42367816923181001</v>
      </c>
      <c r="Y10" s="17">
        <v>0.52588840538225701</v>
      </c>
      <c r="Z10" s="17">
        <v>0.48597905316259399</v>
      </c>
      <c r="AA10" s="17">
        <v>0.44468994102395898</v>
      </c>
      <c r="AB10" s="17">
        <v>0.46548407510166601</v>
      </c>
      <c r="AC10" s="17">
        <v>0.52834782814706305</v>
      </c>
      <c r="AD10" s="17">
        <v>0.46926608427319699</v>
      </c>
      <c r="AE10" s="17"/>
      <c r="AF10" s="17">
        <v>0.45139103239043099</v>
      </c>
      <c r="AG10" s="17">
        <v>0.54271042438064399</v>
      </c>
      <c r="AH10" s="17"/>
      <c r="AI10" s="17">
        <v>0.49409023372981398</v>
      </c>
      <c r="AJ10" s="17">
        <v>0.48639369903868901</v>
      </c>
      <c r="AK10" s="17"/>
      <c r="AL10" s="17">
        <v>0.476825277877926</v>
      </c>
      <c r="AM10" s="17">
        <v>0.489694232450194</v>
      </c>
      <c r="AN10" s="17"/>
      <c r="AO10" s="17">
        <v>0.477971554849903</v>
      </c>
      <c r="AP10" s="17">
        <v>0.49173337403034101</v>
      </c>
    </row>
    <row r="11" spans="2:42" x14ac:dyDescent="0.35">
      <c r="B11" s="18" t="s">
        <v>443</v>
      </c>
      <c r="C11" s="17">
        <v>0.41361953572966698</v>
      </c>
      <c r="D11" s="17">
        <v>0.41648352720142201</v>
      </c>
      <c r="E11" s="17">
        <v>0.41124187674914497</v>
      </c>
      <c r="F11" s="17"/>
      <c r="G11" s="17">
        <v>0.39637551329050302</v>
      </c>
      <c r="H11" s="17">
        <v>0.47274392521386299</v>
      </c>
      <c r="I11" s="17">
        <v>0.47558022198859601</v>
      </c>
      <c r="J11" s="17">
        <v>0.46553030741134299</v>
      </c>
      <c r="K11" s="17">
        <v>0.39303069118474798</v>
      </c>
      <c r="L11" s="17">
        <v>0.29800329269404802</v>
      </c>
      <c r="M11" s="17"/>
      <c r="N11" s="17">
        <v>0.41988541650011202</v>
      </c>
      <c r="O11" s="17">
        <v>0.40525582645630998</v>
      </c>
      <c r="P11" s="17">
        <v>0.42747418267704002</v>
      </c>
      <c r="Q11" s="17">
        <v>0.40886232835888597</v>
      </c>
      <c r="R11" s="17"/>
      <c r="S11" s="17">
        <v>0.38133572200355897</v>
      </c>
      <c r="T11" s="17">
        <v>0.398523381682647</v>
      </c>
      <c r="U11" s="17">
        <v>0.40534333493499802</v>
      </c>
      <c r="V11" s="17">
        <v>0.43450428768550903</v>
      </c>
      <c r="W11" s="17">
        <v>0.41326719591431199</v>
      </c>
      <c r="X11" s="17">
        <v>0.42613765784299901</v>
      </c>
      <c r="Y11" s="17">
        <v>0.45424596379190701</v>
      </c>
      <c r="Z11" s="17">
        <v>0.35573123117113198</v>
      </c>
      <c r="AA11" s="17">
        <v>0.45137887459285198</v>
      </c>
      <c r="AB11" s="17">
        <v>0.38783628945908</v>
      </c>
      <c r="AC11" s="17">
        <v>0.44078802461012101</v>
      </c>
      <c r="AD11" s="17">
        <v>0.41451288932208602</v>
      </c>
      <c r="AE11" s="17"/>
      <c r="AF11" s="17">
        <v>0.45258268493236897</v>
      </c>
      <c r="AG11" s="17">
        <v>0.36154804335306401</v>
      </c>
      <c r="AH11" s="17"/>
      <c r="AI11" s="17">
        <v>0.449163848049418</v>
      </c>
      <c r="AJ11" s="17">
        <v>0.397595023115838</v>
      </c>
      <c r="AK11" s="17"/>
      <c r="AL11" s="17">
        <v>0.41018285095069201</v>
      </c>
      <c r="AM11" s="17">
        <v>0.41388070838280699</v>
      </c>
      <c r="AN11" s="17"/>
      <c r="AO11" s="17">
        <v>0.42368730889267198</v>
      </c>
      <c r="AP11" s="17">
        <v>0.41087485749770097</v>
      </c>
    </row>
    <row r="12" spans="2:42" x14ac:dyDescent="0.35">
      <c r="B12" s="18" t="s">
        <v>444</v>
      </c>
      <c r="C12" s="17">
        <v>0.286848864213189</v>
      </c>
      <c r="D12" s="17">
        <v>0.26758909682086701</v>
      </c>
      <c r="E12" s="17">
        <v>0.30560999664725602</v>
      </c>
      <c r="F12" s="17"/>
      <c r="G12" s="17">
        <v>0.18940455338078799</v>
      </c>
      <c r="H12" s="17">
        <v>0.24538722939527599</v>
      </c>
      <c r="I12" s="17">
        <v>0.30460075165828798</v>
      </c>
      <c r="J12" s="17">
        <v>0.278075726265892</v>
      </c>
      <c r="K12" s="17">
        <v>0.33695924857635501</v>
      </c>
      <c r="L12" s="17">
        <v>0.34499120258557098</v>
      </c>
      <c r="M12" s="17"/>
      <c r="N12" s="17">
        <v>0.29771116734645597</v>
      </c>
      <c r="O12" s="17">
        <v>0.28236891427077598</v>
      </c>
      <c r="P12" s="17">
        <v>0.28276527925286898</v>
      </c>
      <c r="Q12" s="17">
        <v>0.28338148879484798</v>
      </c>
      <c r="R12" s="17"/>
      <c r="S12" s="17">
        <v>0.25136763684506203</v>
      </c>
      <c r="T12" s="17">
        <v>0.27906896625288902</v>
      </c>
      <c r="U12" s="17">
        <v>0.296360569140318</v>
      </c>
      <c r="V12" s="17">
        <v>0.32962397703702101</v>
      </c>
      <c r="W12" s="17">
        <v>0.28581761276491002</v>
      </c>
      <c r="X12" s="17">
        <v>0.30426713435753799</v>
      </c>
      <c r="Y12" s="17">
        <v>0.25695520347709599</v>
      </c>
      <c r="Z12" s="17">
        <v>0.32077383849500601</v>
      </c>
      <c r="AA12" s="17">
        <v>0.29437646235906301</v>
      </c>
      <c r="AB12" s="17">
        <v>0.282192390244772</v>
      </c>
      <c r="AC12" s="17">
        <v>0.30450626324268099</v>
      </c>
      <c r="AD12" s="17">
        <v>0.27404822915122901</v>
      </c>
      <c r="AE12" s="17"/>
      <c r="AF12" s="17">
        <v>0.30100008475662698</v>
      </c>
      <c r="AG12" s="17">
        <v>0.26877134698118399</v>
      </c>
      <c r="AH12" s="17"/>
      <c r="AI12" s="17">
        <v>0.31123408387357798</v>
      </c>
      <c r="AJ12" s="17">
        <v>0.27585522741066199</v>
      </c>
      <c r="AK12" s="17"/>
      <c r="AL12" s="17">
        <v>0.29309422702184901</v>
      </c>
      <c r="AM12" s="17">
        <v>0.28637424460753202</v>
      </c>
      <c r="AN12" s="17"/>
      <c r="AO12" s="17">
        <v>0.30913232531953799</v>
      </c>
      <c r="AP12" s="17">
        <v>0.28077394281386803</v>
      </c>
    </row>
    <row r="13" spans="2:42" x14ac:dyDescent="0.35">
      <c r="B13" s="18" t="s">
        <v>445</v>
      </c>
      <c r="C13" s="17">
        <v>0.17884224483469</v>
      </c>
      <c r="D13" s="17">
        <v>0.239103306546459</v>
      </c>
      <c r="E13" s="17">
        <v>0.12000207594688</v>
      </c>
      <c r="F13" s="17"/>
      <c r="G13" s="17">
        <v>0.145375191419957</v>
      </c>
      <c r="H13" s="17">
        <v>0.15445349309470899</v>
      </c>
      <c r="I13" s="17">
        <v>0.11132356574852301</v>
      </c>
      <c r="J13" s="17">
        <v>0.168483964730087</v>
      </c>
      <c r="K13" s="17">
        <v>0.176887366341169</v>
      </c>
      <c r="L13" s="17">
        <v>0.28588700053834498</v>
      </c>
      <c r="M13" s="17"/>
      <c r="N13" s="17">
        <v>0.17829848617003999</v>
      </c>
      <c r="O13" s="17">
        <v>0.17923679121494401</v>
      </c>
      <c r="P13" s="17">
        <v>0.19350157480570801</v>
      </c>
      <c r="Q13" s="17">
        <v>0.16729515034463699</v>
      </c>
      <c r="R13" s="17"/>
      <c r="S13" s="17">
        <v>0.169846539032385</v>
      </c>
      <c r="T13" s="17">
        <v>0.183595515456737</v>
      </c>
      <c r="U13" s="17">
        <v>0.172009239312156</v>
      </c>
      <c r="V13" s="17">
        <v>0.18522387065834001</v>
      </c>
      <c r="W13" s="17">
        <v>0.20065735032979801</v>
      </c>
      <c r="X13" s="17">
        <v>0.19005973912053201</v>
      </c>
      <c r="Y13" s="17">
        <v>0.183863260275204</v>
      </c>
      <c r="Z13" s="17">
        <v>0.19204490659995699</v>
      </c>
      <c r="AA13" s="17">
        <v>0.17595321939974101</v>
      </c>
      <c r="AB13" s="17">
        <v>0.17689999887164001</v>
      </c>
      <c r="AC13" s="17">
        <v>0.190355040431652</v>
      </c>
      <c r="AD13" s="17">
        <v>8.0674183884313994E-2</v>
      </c>
      <c r="AE13" s="17"/>
      <c r="AF13" s="17">
        <v>0.17543323324170401</v>
      </c>
      <c r="AG13" s="17">
        <v>0.183376215414562</v>
      </c>
      <c r="AH13" s="17"/>
      <c r="AI13" s="17">
        <v>0.16236806236564999</v>
      </c>
      <c r="AJ13" s="17">
        <v>0.186269333095755</v>
      </c>
      <c r="AK13" s="17"/>
      <c r="AL13" s="17">
        <v>0.16743981877479799</v>
      </c>
      <c r="AM13" s="17">
        <v>0.179708778153229</v>
      </c>
      <c r="AN13" s="17"/>
      <c r="AO13" s="17">
        <v>0.14133914839390199</v>
      </c>
      <c r="AP13" s="17">
        <v>0.189066346109693</v>
      </c>
    </row>
    <row r="14" spans="2:42" ht="29" x14ac:dyDescent="0.35">
      <c r="B14" s="18" t="s">
        <v>446</v>
      </c>
      <c r="C14" s="17">
        <v>0.116481474262942</v>
      </c>
      <c r="D14" s="17">
        <v>0.14913455743918999</v>
      </c>
      <c r="E14" s="17">
        <v>8.3474731455174797E-2</v>
      </c>
      <c r="F14" s="17"/>
      <c r="G14" s="17">
        <v>0.26060928276996997</v>
      </c>
      <c r="H14" s="17">
        <v>0.19649277069839899</v>
      </c>
      <c r="I14" s="17">
        <v>0.15973121755117001</v>
      </c>
      <c r="J14" s="17">
        <v>7.6395079950205697E-2</v>
      </c>
      <c r="K14" s="17">
        <v>3.3891217589190503E-2</v>
      </c>
      <c r="L14" s="17">
        <v>7.4056503885708298E-3</v>
      </c>
      <c r="M14" s="17"/>
      <c r="N14" s="17">
        <v>0.11528055865593601</v>
      </c>
      <c r="O14" s="17">
        <v>0.12220601828443201</v>
      </c>
      <c r="P14" s="17">
        <v>0.104340984595664</v>
      </c>
      <c r="Q14" s="17">
        <v>0.12001616415168</v>
      </c>
      <c r="R14" s="17"/>
      <c r="S14" s="17">
        <v>0.12465374106244401</v>
      </c>
      <c r="T14" s="17">
        <v>0.107868070610491</v>
      </c>
      <c r="U14" s="17">
        <v>0.13550852159297999</v>
      </c>
      <c r="V14" s="17">
        <v>0.10045826928323499</v>
      </c>
      <c r="W14" s="17">
        <v>0.13058161561927001</v>
      </c>
      <c r="X14" s="17">
        <v>0.171673178515411</v>
      </c>
      <c r="Y14" s="17">
        <v>8.5508204651980599E-2</v>
      </c>
      <c r="Z14" s="17">
        <v>0.12029577933199601</v>
      </c>
      <c r="AA14" s="17">
        <v>0.113934199318777</v>
      </c>
      <c r="AB14" s="17">
        <v>0.10555220320899</v>
      </c>
      <c r="AC14" s="17">
        <v>0.11417912969112</v>
      </c>
      <c r="AD14" s="17">
        <v>3.7691733952505198E-2</v>
      </c>
      <c r="AE14" s="17"/>
      <c r="AF14" s="17">
        <v>0.100195865531229</v>
      </c>
      <c r="AG14" s="17">
        <v>0.13864268334569599</v>
      </c>
      <c r="AH14" s="17"/>
      <c r="AI14" s="17">
        <v>0.13636297300501499</v>
      </c>
      <c r="AJ14" s="17">
        <v>0.107518258868361</v>
      </c>
      <c r="AK14" s="17"/>
      <c r="AL14" s="17">
        <v>0.12629849255270301</v>
      </c>
      <c r="AM14" s="17">
        <v>0.115735424835206</v>
      </c>
      <c r="AN14" s="17"/>
      <c r="AO14" s="17">
        <v>0.144387489139741</v>
      </c>
      <c r="AP14" s="17">
        <v>0.108873731186777</v>
      </c>
    </row>
    <row r="15" spans="2:42" ht="29" x14ac:dyDescent="0.35">
      <c r="B15" s="18" t="s">
        <v>447</v>
      </c>
      <c r="C15" s="17">
        <v>4.15141362034585E-2</v>
      </c>
      <c r="D15" s="17">
        <v>3.1157176586944699E-2</v>
      </c>
      <c r="E15" s="17">
        <v>5.1299896864050801E-2</v>
      </c>
      <c r="F15" s="17"/>
      <c r="G15" s="17">
        <v>5.4160785468307E-2</v>
      </c>
      <c r="H15" s="17">
        <v>6.7393831929272396E-2</v>
      </c>
      <c r="I15" s="17">
        <v>5.3527406402908498E-2</v>
      </c>
      <c r="J15" s="17">
        <v>4.2436513701865901E-2</v>
      </c>
      <c r="K15" s="17">
        <v>2.8975612284540798E-2</v>
      </c>
      <c r="L15" s="17">
        <v>9.7773327757271194E-3</v>
      </c>
      <c r="M15" s="17"/>
      <c r="N15" s="17">
        <v>5.3057651464884802E-2</v>
      </c>
      <c r="O15" s="17">
        <v>4.3338832305482598E-2</v>
      </c>
      <c r="P15" s="17">
        <v>3.4978766142120997E-2</v>
      </c>
      <c r="Q15" s="17">
        <v>3.3456536173172201E-2</v>
      </c>
      <c r="R15" s="17"/>
      <c r="S15" s="17">
        <v>5.6923949074828201E-2</v>
      </c>
      <c r="T15" s="17">
        <v>3.04818240012306E-2</v>
      </c>
      <c r="U15" s="17">
        <v>2.7091542849695002E-2</v>
      </c>
      <c r="V15" s="17">
        <v>4.2877456971120199E-2</v>
      </c>
      <c r="W15" s="17">
        <v>4.3689198721782098E-2</v>
      </c>
      <c r="X15" s="17">
        <v>4.8883955076759203E-2</v>
      </c>
      <c r="Y15" s="17">
        <v>4.7176390679785303E-2</v>
      </c>
      <c r="Z15" s="17">
        <v>2.22549070127449E-2</v>
      </c>
      <c r="AA15" s="17">
        <v>4.4221199869934502E-2</v>
      </c>
      <c r="AB15" s="17">
        <v>4.2553424897819998E-2</v>
      </c>
      <c r="AC15" s="17">
        <v>3.0615654610451501E-2</v>
      </c>
      <c r="AD15" s="17">
        <v>4.0175677951765E-2</v>
      </c>
      <c r="AE15" s="17"/>
      <c r="AF15" s="17">
        <v>4.5511683443707901E-2</v>
      </c>
      <c r="AG15" s="17">
        <v>3.6486015432346398E-2</v>
      </c>
      <c r="AH15" s="17"/>
      <c r="AI15" s="17">
        <v>4.5383006120332497E-2</v>
      </c>
      <c r="AJ15" s="17">
        <v>3.97699259279439E-2</v>
      </c>
      <c r="AK15" s="17"/>
      <c r="AL15" s="17">
        <v>4.7319604195641102E-2</v>
      </c>
      <c r="AM15" s="17">
        <v>4.1072946633930602E-2</v>
      </c>
      <c r="AN15" s="17"/>
      <c r="AO15" s="17">
        <v>3.4740532406800799E-2</v>
      </c>
      <c r="AP15" s="17">
        <v>4.3360757357077603E-2</v>
      </c>
    </row>
    <row r="16" spans="2:42" x14ac:dyDescent="0.35">
      <c r="B16" s="18" t="s">
        <v>448</v>
      </c>
      <c r="C16" s="17">
        <v>2.5020956466662501E-2</v>
      </c>
      <c r="D16" s="17">
        <v>2.0149552114269699E-2</v>
      </c>
      <c r="E16" s="17">
        <v>2.9958329565803701E-2</v>
      </c>
      <c r="F16" s="17"/>
      <c r="G16" s="17">
        <v>2.7362538331974998E-2</v>
      </c>
      <c r="H16" s="17">
        <v>1.2752662436652001E-2</v>
      </c>
      <c r="I16" s="17">
        <v>1.26381252698689E-2</v>
      </c>
      <c r="J16" s="17">
        <v>2.7549072324170899E-2</v>
      </c>
      <c r="K16" s="17">
        <v>2.8743070526498601E-2</v>
      </c>
      <c r="L16" s="17">
        <v>3.90153639147977E-2</v>
      </c>
      <c r="M16" s="17"/>
      <c r="N16" s="17">
        <v>2.9098568574172801E-2</v>
      </c>
      <c r="O16" s="17">
        <v>2.66588272461834E-2</v>
      </c>
      <c r="P16" s="17">
        <v>2.3482717872331402E-2</v>
      </c>
      <c r="Q16" s="17">
        <v>2.0603196323455999E-2</v>
      </c>
      <c r="R16" s="17"/>
      <c r="S16" s="17">
        <v>3.2956141133535399E-2</v>
      </c>
      <c r="T16" s="17">
        <v>2.2158586302291401E-2</v>
      </c>
      <c r="U16" s="17">
        <v>1.7293153596781099E-2</v>
      </c>
      <c r="V16" s="17">
        <v>1.29393620310793E-2</v>
      </c>
      <c r="W16" s="17">
        <v>1.77962569186025E-2</v>
      </c>
      <c r="X16" s="17">
        <v>1.05152788077155E-2</v>
      </c>
      <c r="Y16" s="17">
        <v>3.9433854297252699E-2</v>
      </c>
      <c r="Z16" s="17">
        <v>3.68989460896074E-2</v>
      </c>
      <c r="AA16" s="17">
        <v>3.0095125840707799E-2</v>
      </c>
      <c r="AB16" s="17">
        <v>3.9651947127330597E-2</v>
      </c>
      <c r="AC16" s="17">
        <v>0</v>
      </c>
      <c r="AD16" s="17">
        <v>4.2575933327574499E-2</v>
      </c>
      <c r="AE16" s="17"/>
      <c r="AF16" s="17">
        <v>2.8112008823961698E-2</v>
      </c>
      <c r="AG16" s="17">
        <v>2.10703510416815E-2</v>
      </c>
      <c r="AH16" s="17"/>
      <c r="AI16" s="17">
        <v>2.5505701637139999E-2</v>
      </c>
      <c r="AJ16" s="17">
        <v>2.4802417842847601E-2</v>
      </c>
      <c r="AK16" s="17"/>
      <c r="AL16" s="17">
        <v>3.0405660361127899E-2</v>
      </c>
      <c r="AM16" s="17">
        <v>2.4611743084307601E-2</v>
      </c>
      <c r="AN16" s="17"/>
      <c r="AO16" s="17">
        <v>2.5472951975542699E-2</v>
      </c>
      <c r="AP16" s="17">
        <v>2.4897733365179898E-2</v>
      </c>
    </row>
    <row r="17" spans="2:42" x14ac:dyDescent="0.35">
      <c r="B17" s="18" t="s">
        <v>449</v>
      </c>
      <c r="C17" s="17">
        <v>1.17640573590275E-2</v>
      </c>
      <c r="D17" s="17">
        <v>1.4682517324425701E-2</v>
      </c>
      <c r="E17" s="17">
        <v>8.3067266922480804E-3</v>
      </c>
      <c r="F17" s="17"/>
      <c r="G17" s="17">
        <v>1.8787382863344498E-2</v>
      </c>
      <c r="H17" s="17">
        <v>2.8716638448685401E-2</v>
      </c>
      <c r="I17" s="17">
        <v>1.7157786261595101E-2</v>
      </c>
      <c r="J17" s="17">
        <v>5.80696563241911E-3</v>
      </c>
      <c r="K17" s="17">
        <v>0</v>
      </c>
      <c r="L17" s="17">
        <v>1.5484358435793001E-3</v>
      </c>
      <c r="M17" s="17"/>
      <c r="N17" s="17">
        <v>1.1516880370117E-2</v>
      </c>
      <c r="O17" s="17">
        <v>6.9188189300399498E-3</v>
      </c>
      <c r="P17" s="17">
        <v>1.65010459332216E-2</v>
      </c>
      <c r="Q17" s="17">
        <v>1.30519003081222E-2</v>
      </c>
      <c r="R17" s="17"/>
      <c r="S17" s="17">
        <v>1.63662695455901E-2</v>
      </c>
      <c r="T17" s="17">
        <v>1.84373139795759E-2</v>
      </c>
      <c r="U17" s="17">
        <v>4.0442549871440798E-3</v>
      </c>
      <c r="V17" s="17">
        <v>1.8879079883640602E-2</v>
      </c>
      <c r="W17" s="17">
        <v>5.3119899704200798E-3</v>
      </c>
      <c r="X17" s="17">
        <v>1.6243925019508099E-2</v>
      </c>
      <c r="Y17" s="17">
        <v>9.3498049749120692E-3</v>
      </c>
      <c r="Z17" s="17">
        <v>0</v>
      </c>
      <c r="AA17" s="17">
        <v>1.0334587659962599E-2</v>
      </c>
      <c r="AB17" s="17">
        <v>0</v>
      </c>
      <c r="AC17" s="17">
        <v>0</v>
      </c>
      <c r="AD17" s="17">
        <v>4.4564230692352901E-2</v>
      </c>
      <c r="AE17" s="17"/>
      <c r="AF17" s="17">
        <v>1.38368261610323E-2</v>
      </c>
      <c r="AG17" s="17">
        <v>9.0705048653494397E-3</v>
      </c>
      <c r="AH17" s="17"/>
      <c r="AI17" s="17">
        <v>1.05208769113827E-2</v>
      </c>
      <c r="AJ17" s="17">
        <v>1.23245228586928E-2</v>
      </c>
      <c r="AK17" s="17"/>
      <c r="AL17" s="17">
        <v>6.0583243155791699E-3</v>
      </c>
      <c r="AM17" s="17">
        <v>1.2197667519081801E-2</v>
      </c>
      <c r="AN17" s="17"/>
      <c r="AO17" s="17">
        <v>8.8382763955629495E-3</v>
      </c>
      <c r="AP17" s="17">
        <v>1.25616843210083E-2</v>
      </c>
    </row>
    <row r="18" spans="2:42" ht="29" x14ac:dyDescent="0.35">
      <c r="B18" s="18" t="s">
        <v>450</v>
      </c>
      <c r="C18" s="17">
        <v>5.72662541473783E-3</v>
      </c>
      <c r="D18" s="17">
        <v>7.9761365844862493E-3</v>
      </c>
      <c r="E18" s="17">
        <v>3.5719394317966701E-3</v>
      </c>
      <c r="F18" s="17"/>
      <c r="G18" s="17">
        <v>1.35607167807854E-2</v>
      </c>
      <c r="H18" s="17">
        <v>1.08021979977059E-2</v>
      </c>
      <c r="I18" s="17">
        <v>9.7561564541665501E-3</v>
      </c>
      <c r="J18" s="17">
        <v>1.9073329369525801E-3</v>
      </c>
      <c r="K18" s="17">
        <v>0</v>
      </c>
      <c r="L18" s="17">
        <v>0</v>
      </c>
      <c r="M18" s="17"/>
      <c r="N18" s="17">
        <v>3.9641031179768298E-3</v>
      </c>
      <c r="O18" s="17">
        <v>6.7149844613676804E-3</v>
      </c>
      <c r="P18" s="17">
        <v>9.4498435137600496E-3</v>
      </c>
      <c r="Q18" s="17">
        <v>3.4034969771971199E-3</v>
      </c>
      <c r="R18" s="17"/>
      <c r="S18" s="17">
        <v>2.4685139328344701E-3</v>
      </c>
      <c r="T18" s="17">
        <v>3.29293236890396E-3</v>
      </c>
      <c r="U18" s="17">
        <v>4.0442549871440798E-3</v>
      </c>
      <c r="V18" s="17">
        <v>8.5005974026749701E-3</v>
      </c>
      <c r="W18" s="17">
        <v>0</v>
      </c>
      <c r="X18" s="17">
        <v>1.1996664348351799E-2</v>
      </c>
      <c r="Y18" s="17">
        <v>1.04169376956223E-2</v>
      </c>
      <c r="Z18" s="17">
        <v>0</v>
      </c>
      <c r="AA18" s="17">
        <v>2.9369968810366801E-3</v>
      </c>
      <c r="AB18" s="17">
        <v>3.76787243668859E-3</v>
      </c>
      <c r="AC18" s="17">
        <v>0</v>
      </c>
      <c r="AD18" s="17">
        <v>4.3014782813141098E-2</v>
      </c>
      <c r="AE18" s="17"/>
      <c r="AF18" s="17">
        <v>4.7115660163229199E-3</v>
      </c>
      <c r="AG18" s="17">
        <v>7.14739315624711E-3</v>
      </c>
      <c r="AH18" s="17"/>
      <c r="AI18" s="17">
        <v>9.75504099542507E-3</v>
      </c>
      <c r="AJ18" s="17">
        <v>3.91048685209653E-3</v>
      </c>
      <c r="AK18" s="17"/>
      <c r="AL18" s="17">
        <v>1.16622843850685E-2</v>
      </c>
      <c r="AM18" s="17">
        <v>5.2755419138881101E-3</v>
      </c>
      <c r="AN18" s="17"/>
      <c r="AO18" s="17">
        <v>6.02706508979066E-3</v>
      </c>
      <c r="AP18" s="17">
        <v>5.6447194934595999E-3</v>
      </c>
    </row>
    <row r="19" spans="2:42" x14ac:dyDescent="0.35">
      <c r="B19" s="18" t="s">
        <v>107</v>
      </c>
      <c r="C19" s="17">
        <v>5.3850165208389599E-3</v>
      </c>
      <c r="D19" s="17">
        <v>5.66049276621755E-3</v>
      </c>
      <c r="E19" s="17">
        <v>5.1551103580814396E-3</v>
      </c>
      <c r="F19" s="17"/>
      <c r="G19" s="17">
        <v>4.3295846516278698E-3</v>
      </c>
      <c r="H19" s="17">
        <v>1.9532287351698399E-3</v>
      </c>
      <c r="I19" s="17">
        <v>4.5620531365699202E-3</v>
      </c>
      <c r="J19" s="17">
        <v>6.3224543724476898E-3</v>
      </c>
      <c r="K19" s="17">
        <v>6.5308961783716798E-3</v>
      </c>
      <c r="L19" s="17">
        <v>8.0361346646788297E-3</v>
      </c>
      <c r="M19" s="17"/>
      <c r="N19" s="17">
        <v>1.92934629280367E-3</v>
      </c>
      <c r="O19" s="17">
        <v>1.0251124571857799E-2</v>
      </c>
      <c r="P19" s="17">
        <v>7.2768023804649397E-3</v>
      </c>
      <c r="Q19" s="17">
        <v>2.4699048019324798E-3</v>
      </c>
      <c r="R19" s="17"/>
      <c r="S19" s="17">
        <v>0</v>
      </c>
      <c r="T19" s="17">
        <v>5.2024559889190898E-3</v>
      </c>
      <c r="U19" s="17">
        <v>0</v>
      </c>
      <c r="V19" s="17">
        <v>9.3882071254342593E-3</v>
      </c>
      <c r="W19" s="17">
        <v>0</v>
      </c>
      <c r="X19" s="17">
        <v>4.89701353710456E-3</v>
      </c>
      <c r="Y19" s="17">
        <v>7.9096954645243699E-3</v>
      </c>
      <c r="Z19" s="17">
        <v>1.5660328464384501E-2</v>
      </c>
      <c r="AA19" s="17">
        <v>4.7739153067011004E-3</v>
      </c>
      <c r="AB19" s="17">
        <v>3.40594081002288E-3</v>
      </c>
      <c r="AC19" s="17">
        <v>1.7052857877991E-2</v>
      </c>
      <c r="AD19" s="17">
        <v>1.6128859123009699E-2</v>
      </c>
      <c r="AE19" s="17"/>
      <c r="AF19" s="17">
        <v>4.5461126428283502E-3</v>
      </c>
      <c r="AG19" s="17">
        <v>6.5649953996813702E-3</v>
      </c>
      <c r="AH19" s="17"/>
      <c r="AI19" s="17">
        <v>1.55252642451525E-3</v>
      </c>
      <c r="AJ19" s="17">
        <v>7.1128256099118603E-3</v>
      </c>
      <c r="AK19" s="17"/>
      <c r="AL19" s="17">
        <v>0</v>
      </c>
      <c r="AM19" s="17">
        <v>5.7942536613983103E-3</v>
      </c>
      <c r="AN19" s="17"/>
      <c r="AO19" s="17">
        <v>1.17545590229053E-3</v>
      </c>
      <c r="AP19" s="17">
        <v>6.53262773622905E-3</v>
      </c>
    </row>
    <row r="20" spans="2:42" x14ac:dyDescent="0.35">
      <c r="B20" s="18" t="s">
        <v>99</v>
      </c>
      <c r="C20" s="17">
        <v>3.3215171560727801E-3</v>
      </c>
      <c r="D20" s="17">
        <v>1.8996606047406699E-3</v>
      </c>
      <c r="E20" s="17">
        <v>4.7337616912341502E-3</v>
      </c>
      <c r="F20" s="17"/>
      <c r="G20" s="17">
        <v>4.7739633110128804E-3</v>
      </c>
      <c r="H20" s="17">
        <v>1.98621521511261E-3</v>
      </c>
      <c r="I20" s="17">
        <v>0</v>
      </c>
      <c r="J20" s="17">
        <v>1.79364510576499E-3</v>
      </c>
      <c r="K20" s="17">
        <v>2.5742361259791799E-3</v>
      </c>
      <c r="L20" s="17">
        <v>7.8890623997469305E-3</v>
      </c>
      <c r="M20" s="17"/>
      <c r="N20" s="17">
        <v>0</v>
      </c>
      <c r="O20" s="17">
        <v>5.12014503513119E-3</v>
      </c>
      <c r="P20" s="17">
        <v>3.3682332421313302E-3</v>
      </c>
      <c r="Q20" s="17">
        <v>5.0437576005988097E-3</v>
      </c>
      <c r="R20" s="17"/>
      <c r="S20" s="17">
        <v>5.0614198733944802E-3</v>
      </c>
      <c r="T20" s="17">
        <v>2.19255589606948E-3</v>
      </c>
      <c r="U20" s="17">
        <v>3.8741227041601098E-3</v>
      </c>
      <c r="V20" s="17">
        <v>0</v>
      </c>
      <c r="W20" s="17">
        <v>0</v>
      </c>
      <c r="X20" s="17">
        <v>7.7549368865028404E-3</v>
      </c>
      <c r="Y20" s="17">
        <v>0</v>
      </c>
      <c r="Z20" s="17">
        <v>7.6382435516964197E-3</v>
      </c>
      <c r="AA20" s="17">
        <v>0</v>
      </c>
      <c r="AB20" s="17">
        <v>7.2621256934769698E-3</v>
      </c>
      <c r="AC20" s="17">
        <v>0</v>
      </c>
      <c r="AD20" s="17">
        <v>1.20701472436781E-2</v>
      </c>
      <c r="AE20" s="17"/>
      <c r="AF20" s="17">
        <v>2.4771157077104499E-3</v>
      </c>
      <c r="AG20" s="17">
        <v>4.4906475843960996E-3</v>
      </c>
      <c r="AH20" s="17"/>
      <c r="AI20" s="17">
        <v>0</v>
      </c>
      <c r="AJ20" s="17">
        <v>4.8189633040169599E-3</v>
      </c>
      <c r="AK20" s="17"/>
      <c r="AL20" s="17">
        <v>0</v>
      </c>
      <c r="AM20" s="17">
        <v>3.5739375856127598E-3</v>
      </c>
      <c r="AN20" s="17"/>
      <c r="AO20" s="17">
        <v>0</v>
      </c>
      <c r="AP20" s="17">
        <v>4.2270297940483204E-3</v>
      </c>
    </row>
    <row r="21" spans="2:42" x14ac:dyDescent="0.35">
      <c r="B21" s="18" t="s">
        <v>124</v>
      </c>
      <c r="C21" s="19">
        <v>4.7277907558145602E-3</v>
      </c>
      <c r="D21" s="19">
        <v>4.8178195354606802E-3</v>
      </c>
      <c r="E21" s="19">
        <v>4.6741725559230297E-3</v>
      </c>
      <c r="F21" s="19"/>
      <c r="G21" s="19">
        <v>1.9604309529666301E-2</v>
      </c>
      <c r="H21" s="19">
        <v>4.6043782125433303E-3</v>
      </c>
      <c r="I21" s="19">
        <v>0</v>
      </c>
      <c r="J21" s="19">
        <v>3.7182253068605499E-3</v>
      </c>
      <c r="K21" s="19">
        <v>4.0495186703302499E-3</v>
      </c>
      <c r="L21" s="19">
        <v>0</v>
      </c>
      <c r="M21" s="19"/>
      <c r="N21" s="19">
        <v>1.09039515699209E-3</v>
      </c>
      <c r="O21" s="19">
        <v>2.5575054295560399E-3</v>
      </c>
      <c r="P21" s="19">
        <v>5.43139366066201E-3</v>
      </c>
      <c r="Q21" s="19">
        <v>9.0096673302855392E-3</v>
      </c>
      <c r="R21" s="19"/>
      <c r="S21" s="19">
        <v>4.9714719676079598E-3</v>
      </c>
      <c r="T21" s="19">
        <v>8.4754019990398704E-3</v>
      </c>
      <c r="U21" s="19">
        <v>0</v>
      </c>
      <c r="V21" s="19">
        <v>3.5542905313022499E-3</v>
      </c>
      <c r="W21" s="19">
        <v>5.3119899704200798E-3</v>
      </c>
      <c r="X21" s="19">
        <v>1.1299568063332901E-2</v>
      </c>
      <c r="Y21" s="19">
        <v>1.1575019626958999E-2</v>
      </c>
      <c r="Z21" s="19">
        <v>0</v>
      </c>
      <c r="AA21" s="19">
        <v>2.66834217462706E-3</v>
      </c>
      <c r="AB21" s="19">
        <v>0</v>
      </c>
      <c r="AC21" s="19">
        <v>0</v>
      </c>
      <c r="AD21" s="19">
        <v>0</v>
      </c>
      <c r="AE21" s="19"/>
      <c r="AF21" s="19">
        <v>1.7226111574566701E-3</v>
      </c>
      <c r="AG21" s="19">
        <v>7.2803990991819299E-3</v>
      </c>
      <c r="AH21" s="19"/>
      <c r="AI21" s="19">
        <v>2.1307585536477001E-3</v>
      </c>
      <c r="AJ21" s="19">
        <v>5.8986159192828801E-3</v>
      </c>
      <c r="AK21" s="19"/>
      <c r="AL21" s="19">
        <v>0</v>
      </c>
      <c r="AM21" s="19">
        <v>5.0870816814013696E-3</v>
      </c>
      <c r="AN21" s="19"/>
      <c r="AO21" s="19">
        <v>4.6787462176488799E-3</v>
      </c>
      <c r="AP21" s="19">
        <v>4.74116128712477E-3</v>
      </c>
    </row>
    <row r="22" spans="2:42" x14ac:dyDescent="0.35">
      <c r="B22" s="16"/>
    </row>
    <row r="23" spans="2:42" x14ac:dyDescent="0.35">
      <c r="B23" t="s">
        <v>60</v>
      </c>
    </row>
    <row r="24" spans="2:42" x14ac:dyDescent="0.35">
      <c r="B24" t="s">
        <v>61</v>
      </c>
    </row>
    <row r="26" spans="2:42" x14ac:dyDescent="0.35">
      <c r="B26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L19"/>
  <sheetViews>
    <sheetView showGridLines="0" workbookViewId="0">
      <pane xSplit="2" topLeftCell="H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0" t="s">
        <v>462</v>
      </c>
      <c r="E2" s="26"/>
      <c r="F2" s="26"/>
      <c r="G2" s="26"/>
      <c r="H2" s="26"/>
      <c r="I2" s="26"/>
      <c r="J2" s="26"/>
      <c r="K2" s="26"/>
      <c r="L2" s="26"/>
    </row>
    <row r="6" spans="2:12" ht="50" customHeight="1" x14ac:dyDescent="0.35">
      <c r="B6" s="20" t="s">
        <v>15</v>
      </c>
      <c r="C6" s="20" t="s">
        <v>452</v>
      </c>
      <c r="D6" s="20" t="s">
        <v>453</v>
      </c>
      <c r="E6" s="20" t="s">
        <v>454</v>
      </c>
      <c r="F6" s="20" t="s">
        <v>455</v>
      </c>
      <c r="G6" s="20" t="s">
        <v>456</v>
      </c>
      <c r="H6" s="20" t="s">
        <v>457</v>
      </c>
      <c r="I6" s="20" t="s">
        <v>458</v>
      </c>
      <c r="J6" s="20" t="s">
        <v>459</v>
      </c>
      <c r="K6" s="20" t="s">
        <v>460</v>
      </c>
    </row>
    <row r="7" spans="2:12" x14ac:dyDescent="0.35">
      <c r="B7" s="18" t="s">
        <v>461</v>
      </c>
      <c r="C7" s="17">
        <v>0.16635984402991799</v>
      </c>
      <c r="D7" s="17">
        <v>0.30207474115344002</v>
      </c>
      <c r="E7" s="17">
        <v>0.13047083942667501</v>
      </c>
      <c r="F7" s="17">
        <v>0.62809631306840197</v>
      </c>
      <c r="G7" s="17">
        <v>0.12361604400415301</v>
      </c>
      <c r="H7" s="17">
        <v>0.193416849351736</v>
      </c>
      <c r="I7" s="17">
        <v>0.115033816981507</v>
      </c>
      <c r="J7" s="17">
        <v>0.17088003399528201</v>
      </c>
      <c r="K7" s="17">
        <v>0.1115341339664</v>
      </c>
    </row>
    <row r="8" spans="2:12" x14ac:dyDescent="0.35">
      <c r="B8" s="18" t="s">
        <v>145</v>
      </c>
      <c r="C8" s="17">
        <v>0.189971950742329</v>
      </c>
      <c r="D8" s="17">
        <v>0.30633689098615002</v>
      </c>
      <c r="E8" s="17">
        <v>0.221139602889911</v>
      </c>
      <c r="F8" s="17">
        <v>0.18250988945516899</v>
      </c>
      <c r="G8" s="17">
        <v>0.258074668677089</v>
      </c>
      <c r="H8" s="17">
        <v>0.247704759313356</v>
      </c>
      <c r="I8" s="17">
        <v>0.178364879628826</v>
      </c>
      <c r="J8" s="17">
        <v>0.17259886247286901</v>
      </c>
      <c r="K8" s="17">
        <v>0.139753005780206</v>
      </c>
    </row>
    <row r="9" spans="2:12" x14ac:dyDescent="0.35">
      <c r="B9" s="18" t="s">
        <v>147</v>
      </c>
      <c r="C9" s="17">
        <v>0.106218921898708</v>
      </c>
      <c r="D9" s="17">
        <v>0.141401925463643</v>
      </c>
      <c r="E9" s="17">
        <v>0.15709628755142399</v>
      </c>
      <c r="F9" s="17">
        <v>5.45119595107642E-2</v>
      </c>
      <c r="G9" s="17">
        <v>0.378801464387928</v>
      </c>
      <c r="H9" s="17">
        <v>0.168102511510686</v>
      </c>
      <c r="I9" s="17">
        <v>0.16838898028287</v>
      </c>
      <c r="J9" s="17">
        <v>7.4137313024925697E-2</v>
      </c>
      <c r="K9" s="17">
        <v>0.130626008684361</v>
      </c>
    </row>
    <row r="10" spans="2:12" x14ac:dyDescent="0.35">
      <c r="B10" s="18" t="s">
        <v>149</v>
      </c>
      <c r="C10" s="17">
        <v>5.9281856577265299E-2</v>
      </c>
      <c r="D10" s="17">
        <v>6.2944149319814804E-2</v>
      </c>
      <c r="E10" s="17">
        <v>0.124391198457244</v>
      </c>
      <c r="F10" s="17">
        <v>2.2908481674402702E-2</v>
      </c>
      <c r="G10" s="17">
        <v>0.162931996672181</v>
      </c>
      <c r="H10" s="17">
        <v>9.5162202319352199E-2</v>
      </c>
      <c r="I10" s="17">
        <v>0.17960115800353901</v>
      </c>
      <c r="J10" s="17">
        <v>5.0698147565581997E-2</v>
      </c>
      <c r="K10" s="17">
        <v>0.14334362078385099</v>
      </c>
    </row>
    <row r="11" spans="2:12" x14ac:dyDescent="0.35">
      <c r="B11" s="18" t="s">
        <v>152</v>
      </c>
      <c r="C11" s="17">
        <v>0.45832312489056398</v>
      </c>
      <c r="D11" s="17">
        <v>0.17233212143962601</v>
      </c>
      <c r="E11" s="17">
        <v>0.33876842009268199</v>
      </c>
      <c r="F11" s="17">
        <v>0.102930336705265</v>
      </c>
      <c r="G11" s="17">
        <v>6.4015344033861304E-2</v>
      </c>
      <c r="H11" s="17">
        <v>0.27454505576542898</v>
      </c>
      <c r="I11" s="17">
        <v>0.33383133638266799</v>
      </c>
      <c r="J11" s="17">
        <v>0.50825401205048804</v>
      </c>
      <c r="K11" s="17">
        <v>0.44604131533246399</v>
      </c>
    </row>
    <row r="12" spans="2:12" x14ac:dyDescent="0.35">
      <c r="B12" s="18" t="s">
        <v>75</v>
      </c>
      <c r="C12" s="17">
        <v>1.98443018612149E-2</v>
      </c>
      <c r="D12" s="17">
        <v>1.4910171637326801E-2</v>
      </c>
      <c r="E12" s="17">
        <v>2.81336515820623E-2</v>
      </c>
      <c r="F12" s="17">
        <v>9.0430195859966204E-3</v>
      </c>
      <c r="G12" s="17">
        <v>1.2560482224787801E-2</v>
      </c>
      <c r="H12" s="17">
        <v>2.10686217394415E-2</v>
      </c>
      <c r="I12" s="17">
        <v>2.4779828720589901E-2</v>
      </c>
      <c r="J12" s="17">
        <v>2.3431630890853799E-2</v>
      </c>
      <c r="K12" s="17">
        <v>2.8701915452718298E-2</v>
      </c>
    </row>
    <row r="13" spans="2:12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60</v>
      </c>
    </row>
    <row r="15" spans="2:12" x14ac:dyDescent="0.35">
      <c r="B15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P19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0.16635984402991799</v>
      </c>
      <c r="D9" s="17">
        <v>0.19100614625187601</v>
      </c>
      <c r="E9" s="17">
        <v>0.142810394618999</v>
      </c>
      <c r="F9" s="17"/>
      <c r="G9" s="17">
        <v>0.29400551588386797</v>
      </c>
      <c r="H9" s="17">
        <v>0.240456657674399</v>
      </c>
      <c r="I9" s="17">
        <v>0.21452455223565001</v>
      </c>
      <c r="J9" s="17">
        <v>0.13892485395891499</v>
      </c>
      <c r="K9" s="17">
        <v>0.10406962052115901</v>
      </c>
      <c r="L9" s="17">
        <v>4.5243351364759099E-2</v>
      </c>
      <c r="M9" s="17"/>
      <c r="N9" s="17">
        <v>0.15803158137784101</v>
      </c>
      <c r="O9" s="17">
        <v>0.15398746675185901</v>
      </c>
      <c r="P9" s="17">
        <v>0.177725009809551</v>
      </c>
      <c r="Q9" s="17">
        <v>0.17907734857635299</v>
      </c>
      <c r="R9" s="17"/>
      <c r="S9" s="17">
        <v>0.18234939635144301</v>
      </c>
      <c r="T9" s="17">
        <v>0.14783957263578201</v>
      </c>
      <c r="U9" s="17">
        <v>0.11384150386622199</v>
      </c>
      <c r="V9" s="17">
        <v>0.186410492661052</v>
      </c>
      <c r="W9" s="17">
        <v>0.158920139679668</v>
      </c>
      <c r="X9" s="17">
        <v>0.19365514296523501</v>
      </c>
      <c r="Y9" s="17">
        <v>0.17387710185521399</v>
      </c>
      <c r="Z9" s="17">
        <v>0.18198012781978201</v>
      </c>
      <c r="AA9" s="17">
        <v>0.18239365767927501</v>
      </c>
      <c r="AB9" s="17">
        <v>0.13125513300932401</v>
      </c>
      <c r="AC9" s="17">
        <v>0.20982566575550601</v>
      </c>
      <c r="AD9" s="17">
        <v>0.12087099540942101</v>
      </c>
      <c r="AE9" s="17"/>
      <c r="AF9" s="17">
        <v>0.16422514279542</v>
      </c>
      <c r="AG9" s="17">
        <v>0.16994493700570701</v>
      </c>
      <c r="AH9" s="17"/>
      <c r="AI9" s="17">
        <v>0.187292831673639</v>
      </c>
      <c r="AJ9" s="17">
        <v>0.156922583814435</v>
      </c>
      <c r="AK9" s="17"/>
      <c r="AL9" s="17">
        <v>0.188871148802399</v>
      </c>
      <c r="AM9" s="17">
        <v>0.16464908567667999</v>
      </c>
      <c r="AN9" s="17"/>
      <c r="AO9" s="17">
        <v>0.181799035787615</v>
      </c>
      <c r="AP9" s="17">
        <v>0.162150808640424</v>
      </c>
    </row>
    <row r="10" spans="2:42" x14ac:dyDescent="0.35">
      <c r="B10" s="18" t="s">
        <v>145</v>
      </c>
      <c r="C10" s="17">
        <v>0.189971950742329</v>
      </c>
      <c r="D10" s="17">
        <v>0.216706573067172</v>
      </c>
      <c r="E10" s="17">
        <v>0.16249298849413299</v>
      </c>
      <c r="F10" s="17"/>
      <c r="G10" s="17">
        <v>0.29985172872597599</v>
      </c>
      <c r="H10" s="17">
        <v>0.31751395744958399</v>
      </c>
      <c r="I10" s="17">
        <v>0.258419424687026</v>
      </c>
      <c r="J10" s="17">
        <v>0.172039422358786</v>
      </c>
      <c r="K10" s="17">
        <v>9.34229204271457E-2</v>
      </c>
      <c r="L10" s="17">
        <v>3.5803915877075501E-2</v>
      </c>
      <c r="M10" s="17"/>
      <c r="N10" s="17">
        <v>0.23818974967585799</v>
      </c>
      <c r="O10" s="17">
        <v>0.17286861395974801</v>
      </c>
      <c r="P10" s="17">
        <v>0.200783187585581</v>
      </c>
      <c r="Q10" s="17">
        <v>0.145903051179326</v>
      </c>
      <c r="R10" s="17"/>
      <c r="S10" s="17">
        <v>0.25234955232390299</v>
      </c>
      <c r="T10" s="17">
        <v>0.180037228326832</v>
      </c>
      <c r="U10" s="17">
        <v>0.170104750442132</v>
      </c>
      <c r="V10" s="17">
        <v>0.152357952336095</v>
      </c>
      <c r="W10" s="17">
        <v>0.24877788625105501</v>
      </c>
      <c r="X10" s="17">
        <v>0.20356822896640001</v>
      </c>
      <c r="Y10" s="17">
        <v>0.16161482576790301</v>
      </c>
      <c r="Z10" s="17">
        <v>0.16112650889896399</v>
      </c>
      <c r="AA10" s="17">
        <v>0.15204170371991699</v>
      </c>
      <c r="AB10" s="17">
        <v>0.200643506782647</v>
      </c>
      <c r="AC10" s="17">
        <v>0.18727118752392699</v>
      </c>
      <c r="AD10" s="17">
        <v>0.155249437778199</v>
      </c>
      <c r="AE10" s="17"/>
      <c r="AF10" s="17">
        <v>0.18269552208588299</v>
      </c>
      <c r="AG10" s="17">
        <v>0.19824577089735601</v>
      </c>
      <c r="AH10" s="17"/>
      <c r="AI10" s="17">
        <v>0.23778502631534401</v>
      </c>
      <c r="AJ10" s="17">
        <v>0.168416287328918</v>
      </c>
      <c r="AK10" s="17"/>
      <c r="AL10" s="17">
        <v>0.232386459762115</v>
      </c>
      <c r="AM10" s="17">
        <v>0.186748637996247</v>
      </c>
      <c r="AN10" s="17"/>
      <c r="AO10" s="17">
        <v>0.225649382341511</v>
      </c>
      <c r="AP10" s="17">
        <v>0.18024556256321</v>
      </c>
    </row>
    <row r="11" spans="2:42" x14ac:dyDescent="0.35">
      <c r="B11" s="18" t="s">
        <v>147</v>
      </c>
      <c r="C11" s="17">
        <v>0.106218921898708</v>
      </c>
      <c r="D11" s="17">
        <v>0.106008811078096</v>
      </c>
      <c r="E11" s="17">
        <v>0.10539269606506101</v>
      </c>
      <c r="F11" s="17"/>
      <c r="G11" s="17">
        <v>0.159951781305576</v>
      </c>
      <c r="H11" s="17">
        <v>0.16272417482342</v>
      </c>
      <c r="I11" s="17">
        <v>0.12852899683761301</v>
      </c>
      <c r="J11" s="17">
        <v>0.102930476492058</v>
      </c>
      <c r="K11" s="17">
        <v>7.5983129481251604E-2</v>
      </c>
      <c r="L11" s="17">
        <v>2.8866418653840899E-2</v>
      </c>
      <c r="M11" s="17"/>
      <c r="N11" s="17">
        <v>0.13176393522851901</v>
      </c>
      <c r="O11" s="17">
        <v>9.4069079029181504E-2</v>
      </c>
      <c r="P11" s="17">
        <v>0.11170575174943501</v>
      </c>
      <c r="Q11" s="17">
        <v>8.5266362755700195E-2</v>
      </c>
      <c r="R11" s="17"/>
      <c r="S11" s="17">
        <v>0.114821587586503</v>
      </c>
      <c r="T11" s="17">
        <v>0.106223921668449</v>
      </c>
      <c r="U11" s="17">
        <v>0.127779924220358</v>
      </c>
      <c r="V11" s="17">
        <v>9.5511100001313395E-2</v>
      </c>
      <c r="W11" s="17">
        <v>0.10151516309306099</v>
      </c>
      <c r="X11" s="17">
        <v>9.9180904060139102E-2</v>
      </c>
      <c r="Y11" s="17">
        <v>7.9631157122622198E-2</v>
      </c>
      <c r="Z11" s="17">
        <v>0.11981851637306699</v>
      </c>
      <c r="AA11" s="17">
        <v>0.134257431397734</v>
      </c>
      <c r="AB11" s="17">
        <v>9.7919264031154293E-2</v>
      </c>
      <c r="AC11" s="17">
        <v>6.2446367751940103E-2</v>
      </c>
      <c r="AD11" s="17">
        <v>0.120568660620597</v>
      </c>
      <c r="AE11" s="17"/>
      <c r="AF11" s="17">
        <v>0.106202200404373</v>
      </c>
      <c r="AG11" s="17">
        <v>0.107181878197704</v>
      </c>
      <c r="AH11" s="17"/>
      <c r="AI11" s="17">
        <v>0.11513218209524401</v>
      </c>
      <c r="AJ11" s="17">
        <v>0.102200539177871</v>
      </c>
      <c r="AK11" s="17"/>
      <c r="AL11" s="17">
        <v>0.10037067839567899</v>
      </c>
      <c r="AM11" s="17">
        <v>0.106663362215504</v>
      </c>
      <c r="AN11" s="17"/>
      <c r="AO11" s="17">
        <v>0.110211037461175</v>
      </c>
      <c r="AP11" s="17">
        <v>0.105130590595808</v>
      </c>
    </row>
    <row r="12" spans="2:42" x14ac:dyDescent="0.35">
      <c r="B12" s="18" t="s">
        <v>149</v>
      </c>
      <c r="C12" s="17">
        <v>5.9281856577265299E-2</v>
      </c>
      <c r="D12" s="17">
        <v>5.98624252870264E-2</v>
      </c>
      <c r="E12" s="17">
        <v>5.8381843143204999E-2</v>
      </c>
      <c r="F12" s="17"/>
      <c r="G12" s="17">
        <v>7.1592267987016303E-2</v>
      </c>
      <c r="H12" s="17">
        <v>7.6073708357221298E-2</v>
      </c>
      <c r="I12" s="17">
        <v>7.6599537754731495E-2</v>
      </c>
      <c r="J12" s="17">
        <v>7.4402893215054694E-2</v>
      </c>
      <c r="K12" s="17">
        <v>5.0759592723803801E-2</v>
      </c>
      <c r="L12" s="17">
        <v>1.66470729661252E-2</v>
      </c>
      <c r="M12" s="17"/>
      <c r="N12" s="17">
        <v>6.1499519195984703E-2</v>
      </c>
      <c r="O12" s="17">
        <v>5.4585054097270803E-2</v>
      </c>
      <c r="P12" s="17">
        <v>6.01800965538783E-2</v>
      </c>
      <c r="Q12" s="17">
        <v>6.1765166699880199E-2</v>
      </c>
      <c r="R12" s="17"/>
      <c r="S12" s="17">
        <v>7.8806809842845701E-2</v>
      </c>
      <c r="T12" s="17">
        <v>5.0559079484257002E-2</v>
      </c>
      <c r="U12" s="17">
        <v>3.65782931597513E-2</v>
      </c>
      <c r="V12" s="17">
        <v>6.1689085834805403E-2</v>
      </c>
      <c r="W12" s="17">
        <v>5.7459946551066302E-2</v>
      </c>
      <c r="X12" s="17">
        <v>6.1582897562031398E-2</v>
      </c>
      <c r="Y12" s="17">
        <v>5.9491291955662502E-2</v>
      </c>
      <c r="Z12" s="17">
        <v>5.17669884596847E-2</v>
      </c>
      <c r="AA12" s="17">
        <v>6.2321277224892703E-2</v>
      </c>
      <c r="AB12" s="17">
        <v>4.5771697874176301E-2</v>
      </c>
      <c r="AC12" s="17">
        <v>6.8950894991311795E-2</v>
      </c>
      <c r="AD12" s="17">
        <v>7.9576410678699902E-2</v>
      </c>
      <c r="AE12" s="17"/>
      <c r="AF12" s="17">
        <v>5.3791549896683603E-2</v>
      </c>
      <c r="AG12" s="17">
        <v>6.7217193281215504E-2</v>
      </c>
      <c r="AH12" s="17"/>
      <c r="AI12" s="17">
        <v>5.0870460169075801E-2</v>
      </c>
      <c r="AJ12" s="17">
        <v>6.3073983053940602E-2</v>
      </c>
      <c r="AK12" s="17"/>
      <c r="AL12" s="17">
        <v>5.2198516252923398E-2</v>
      </c>
      <c r="AM12" s="17">
        <v>5.9820158721506603E-2</v>
      </c>
      <c r="AN12" s="17"/>
      <c r="AO12" s="17">
        <v>5.4482896609832798E-2</v>
      </c>
      <c r="AP12" s="17">
        <v>6.0590149955098399E-2</v>
      </c>
    </row>
    <row r="13" spans="2:42" x14ac:dyDescent="0.35">
      <c r="B13" s="18" t="s">
        <v>152</v>
      </c>
      <c r="C13" s="17">
        <v>0.45832312489056398</v>
      </c>
      <c r="D13" s="17">
        <v>0.41217485595680198</v>
      </c>
      <c r="E13" s="17">
        <v>0.50670073613148603</v>
      </c>
      <c r="F13" s="17"/>
      <c r="G13" s="17">
        <v>0.137911726995331</v>
      </c>
      <c r="H13" s="17">
        <v>0.17002652964471801</v>
      </c>
      <c r="I13" s="17">
        <v>0.30312098100836898</v>
      </c>
      <c r="J13" s="17">
        <v>0.49681706015774502</v>
      </c>
      <c r="K13" s="17">
        <v>0.66750880719672301</v>
      </c>
      <c r="L13" s="17">
        <v>0.86313595372750496</v>
      </c>
      <c r="M13" s="17"/>
      <c r="N13" s="17">
        <v>0.40196497148378002</v>
      </c>
      <c r="O13" s="17">
        <v>0.50365607203342899</v>
      </c>
      <c r="P13" s="17">
        <v>0.42039944587903</v>
      </c>
      <c r="Q13" s="17">
        <v>0.506461410813418</v>
      </c>
      <c r="R13" s="17"/>
      <c r="S13" s="17">
        <v>0.35709993632227099</v>
      </c>
      <c r="T13" s="17">
        <v>0.50466816098543299</v>
      </c>
      <c r="U13" s="17">
        <v>0.53344221222419996</v>
      </c>
      <c r="V13" s="17">
        <v>0.46918277072641601</v>
      </c>
      <c r="W13" s="17">
        <v>0.41480133304092198</v>
      </c>
      <c r="X13" s="17">
        <v>0.406462591347028</v>
      </c>
      <c r="Y13" s="17">
        <v>0.50889512876119702</v>
      </c>
      <c r="Z13" s="17">
        <v>0.44378856825128599</v>
      </c>
      <c r="AA13" s="17">
        <v>0.454270440657144</v>
      </c>
      <c r="AB13" s="17">
        <v>0.50879339318999595</v>
      </c>
      <c r="AC13" s="17">
        <v>0.46392017454589901</v>
      </c>
      <c r="AD13" s="17">
        <v>0.49240017439438799</v>
      </c>
      <c r="AE13" s="17"/>
      <c r="AF13" s="17">
        <v>0.47830453864354799</v>
      </c>
      <c r="AG13" s="17">
        <v>0.43131114906816798</v>
      </c>
      <c r="AH13" s="17"/>
      <c r="AI13" s="17">
        <v>0.38977142682315902</v>
      </c>
      <c r="AJ13" s="17">
        <v>0.48922842249481902</v>
      </c>
      <c r="AK13" s="17"/>
      <c r="AL13" s="17">
        <v>0.40017916322457198</v>
      </c>
      <c r="AM13" s="17">
        <v>0.46274180559858102</v>
      </c>
      <c r="AN13" s="17"/>
      <c r="AO13" s="17">
        <v>0.41628581341426502</v>
      </c>
      <c r="AP13" s="17">
        <v>0.46978334472977401</v>
      </c>
    </row>
    <row r="14" spans="2:42" x14ac:dyDescent="0.35">
      <c r="B14" s="18" t="s">
        <v>75</v>
      </c>
      <c r="C14" s="19">
        <v>1.98443018612149E-2</v>
      </c>
      <c r="D14" s="19">
        <v>1.42411883590274E-2</v>
      </c>
      <c r="E14" s="19">
        <v>2.42213415471157E-2</v>
      </c>
      <c r="F14" s="19"/>
      <c r="G14" s="19">
        <v>3.6686979102232599E-2</v>
      </c>
      <c r="H14" s="19">
        <v>3.32049720506572E-2</v>
      </c>
      <c r="I14" s="19">
        <v>1.88065074766103E-2</v>
      </c>
      <c r="J14" s="19">
        <v>1.48852938174416E-2</v>
      </c>
      <c r="K14" s="19">
        <v>8.2559296499170494E-3</v>
      </c>
      <c r="L14" s="19">
        <v>1.0303287410694599E-2</v>
      </c>
      <c r="M14" s="19"/>
      <c r="N14" s="19">
        <v>8.5502430380175708E-3</v>
      </c>
      <c r="O14" s="19">
        <v>2.08337141285121E-2</v>
      </c>
      <c r="P14" s="19">
        <v>2.9206508422525201E-2</v>
      </c>
      <c r="Q14" s="19">
        <v>2.1526659975323499E-2</v>
      </c>
      <c r="R14" s="19"/>
      <c r="S14" s="19">
        <v>1.4572717573033999E-2</v>
      </c>
      <c r="T14" s="19">
        <v>1.06720368992463E-2</v>
      </c>
      <c r="U14" s="19">
        <v>1.8253316087338298E-2</v>
      </c>
      <c r="V14" s="19">
        <v>3.4848598440317902E-2</v>
      </c>
      <c r="W14" s="19">
        <v>1.8525531384228001E-2</v>
      </c>
      <c r="X14" s="19">
        <v>3.55502350991658E-2</v>
      </c>
      <c r="Y14" s="19">
        <v>1.6490494537400899E-2</v>
      </c>
      <c r="Z14" s="19">
        <v>4.1519290197215897E-2</v>
      </c>
      <c r="AA14" s="19">
        <v>1.47154893210377E-2</v>
      </c>
      <c r="AB14" s="19">
        <v>1.56170051127025E-2</v>
      </c>
      <c r="AC14" s="19">
        <v>7.58570943141586E-3</v>
      </c>
      <c r="AD14" s="19">
        <v>3.1334321118694101E-2</v>
      </c>
      <c r="AE14" s="19"/>
      <c r="AF14" s="19">
        <v>1.4781046174092E-2</v>
      </c>
      <c r="AG14" s="19">
        <v>2.6099071549849001E-2</v>
      </c>
      <c r="AH14" s="19"/>
      <c r="AI14" s="19">
        <v>1.9148072923538002E-2</v>
      </c>
      <c r="AJ14" s="19">
        <v>2.01581841300165E-2</v>
      </c>
      <c r="AK14" s="19"/>
      <c r="AL14" s="19">
        <v>2.5994033562312498E-2</v>
      </c>
      <c r="AM14" s="19">
        <v>1.93769497914811E-2</v>
      </c>
      <c r="AN14" s="19"/>
      <c r="AO14" s="19">
        <v>1.15718343856001E-2</v>
      </c>
      <c r="AP14" s="19">
        <v>2.2099543515684501E-2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0.30207474115344002</v>
      </c>
      <c r="D9" s="17">
        <v>0.29655290887629598</v>
      </c>
      <c r="E9" s="17">
        <v>0.30842643755093901</v>
      </c>
      <c r="F9" s="17"/>
      <c r="G9" s="17">
        <v>0.44287528368828499</v>
      </c>
      <c r="H9" s="17">
        <v>0.40732269413636402</v>
      </c>
      <c r="I9" s="17">
        <v>0.36548618994796001</v>
      </c>
      <c r="J9" s="17">
        <v>0.30194657960351801</v>
      </c>
      <c r="K9" s="17">
        <v>0.21151024482793701</v>
      </c>
      <c r="L9" s="17">
        <v>0.131059575694675</v>
      </c>
      <c r="M9" s="17"/>
      <c r="N9" s="17">
        <v>0.34082757078523801</v>
      </c>
      <c r="O9" s="17">
        <v>0.29519396787950603</v>
      </c>
      <c r="P9" s="17">
        <v>0.28096794541605202</v>
      </c>
      <c r="Q9" s="17">
        <v>0.28845675366506401</v>
      </c>
      <c r="R9" s="17"/>
      <c r="S9" s="17">
        <v>0.30799641633705899</v>
      </c>
      <c r="T9" s="17">
        <v>0.29183334579157599</v>
      </c>
      <c r="U9" s="17">
        <v>0.25255633304865599</v>
      </c>
      <c r="V9" s="17">
        <v>0.24999865242519301</v>
      </c>
      <c r="W9" s="17">
        <v>0.275563383797512</v>
      </c>
      <c r="X9" s="17">
        <v>0.344019370690477</v>
      </c>
      <c r="Y9" s="17">
        <v>0.33188282153151899</v>
      </c>
      <c r="Z9" s="17">
        <v>0.26046427510178399</v>
      </c>
      <c r="AA9" s="17">
        <v>0.32434256428310998</v>
      </c>
      <c r="AB9" s="17">
        <v>0.30426519844623101</v>
      </c>
      <c r="AC9" s="17">
        <v>0.38908717165589601</v>
      </c>
      <c r="AD9" s="17">
        <v>0.28627540450170402</v>
      </c>
      <c r="AE9" s="17"/>
      <c r="AF9" s="17">
        <v>0.28789001926263402</v>
      </c>
      <c r="AG9" s="17">
        <v>0.32314726839355601</v>
      </c>
      <c r="AH9" s="17"/>
      <c r="AI9" s="17">
        <v>0.314409954807226</v>
      </c>
      <c r="AJ9" s="17">
        <v>0.29651363238838102</v>
      </c>
      <c r="AK9" s="17"/>
      <c r="AL9" s="17">
        <v>0.25705501449185703</v>
      </c>
      <c r="AM9" s="17">
        <v>0.30549603877369003</v>
      </c>
      <c r="AN9" s="17"/>
      <c r="AO9" s="17">
        <v>0.29037201711441002</v>
      </c>
      <c r="AP9" s="17">
        <v>0.30526514000376898</v>
      </c>
    </row>
    <row r="10" spans="2:42" x14ac:dyDescent="0.35">
      <c r="B10" s="18" t="s">
        <v>145</v>
      </c>
      <c r="C10" s="17">
        <v>0.30633689098615002</v>
      </c>
      <c r="D10" s="17">
        <v>0.33542320927176</v>
      </c>
      <c r="E10" s="17">
        <v>0.27683353543497602</v>
      </c>
      <c r="F10" s="17"/>
      <c r="G10" s="17">
        <v>0.30024669043636598</v>
      </c>
      <c r="H10" s="17">
        <v>0.40454322267165999</v>
      </c>
      <c r="I10" s="17">
        <v>0.369287253158674</v>
      </c>
      <c r="J10" s="17">
        <v>0.32843669130970499</v>
      </c>
      <c r="K10" s="17">
        <v>0.26469937279002598</v>
      </c>
      <c r="L10" s="17">
        <v>0.188850596682415</v>
      </c>
      <c r="M10" s="17"/>
      <c r="N10" s="17">
        <v>0.351605124252788</v>
      </c>
      <c r="O10" s="17">
        <v>0.32046496048045497</v>
      </c>
      <c r="P10" s="17">
        <v>0.28314755363862998</v>
      </c>
      <c r="Q10" s="17">
        <v>0.263277634950706</v>
      </c>
      <c r="R10" s="17"/>
      <c r="S10" s="17">
        <v>0.352124180481657</v>
      </c>
      <c r="T10" s="17">
        <v>0.27227900759204998</v>
      </c>
      <c r="U10" s="17">
        <v>0.27704121836559198</v>
      </c>
      <c r="V10" s="17">
        <v>0.32262895127122598</v>
      </c>
      <c r="W10" s="17">
        <v>0.34467271162281199</v>
      </c>
      <c r="X10" s="17">
        <v>0.28051251805591099</v>
      </c>
      <c r="Y10" s="17">
        <v>0.28816751709288801</v>
      </c>
      <c r="Z10" s="17">
        <v>0.287495802196859</v>
      </c>
      <c r="AA10" s="17">
        <v>0.30665739076458198</v>
      </c>
      <c r="AB10" s="17">
        <v>0.31967782674003697</v>
      </c>
      <c r="AC10" s="17">
        <v>0.29864937755048698</v>
      </c>
      <c r="AD10" s="17">
        <v>0.30262170299230101</v>
      </c>
      <c r="AE10" s="17"/>
      <c r="AF10" s="17">
        <v>0.30658907555363202</v>
      </c>
      <c r="AG10" s="17">
        <v>0.30634270330247199</v>
      </c>
      <c r="AH10" s="17"/>
      <c r="AI10" s="17">
        <v>0.34000857921456801</v>
      </c>
      <c r="AJ10" s="17">
        <v>0.29115661719462799</v>
      </c>
      <c r="AK10" s="17"/>
      <c r="AL10" s="17">
        <v>0.37451224807816902</v>
      </c>
      <c r="AM10" s="17">
        <v>0.30115586914805897</v>
      </c>
      <c r="AN10" s="17"/>
      <c r="AO10" s="17">
        <v>0.36502219029404698</v>
      </c>
      <c r="AP10" s="17">
        <v>0.29033809354218099</v>
      </c>
    </row>
    <row r="11" spans="2:42" x14ac:dyDescent="0.35">
      <c r="B11" s="18" t="s">
        <v>147</v>
      </c>
      <c r="C11" s="17">
        <v>0.141401925463643</v>
      </c>
      <c r="D11" s="17">
        <v>0.130360519727656</v>
      </c>
      <c r="E11" s="17">
        <v>0.15112378954804501</v>
      </c>
      <c r="F11" s="17"/>
      <c r="G11" s="17">
        <v>0.133674882729897</v>
      </c>
      <c r="H11" s="17">
        <v>0.113640856900506</v>
      </c>
      <c r="I11" s="17">
        <v>0.138602860458475</v>
      </c>
      <c r="J11" s="17">
        <v>0.14089511760738899</v>
      </c>
      <c r="K11" s="17">
        <v>0.184419459670257</v>
      </c>
      <c r="L11" s="17">
        <v>0.14309118308754401</v>
      </c>
      <c r="M11" s="17"/>
      <c r="N11" s="17">
        <v>0.14020960288058901</v>
      </c>
      <c r="O11" s="17">
        <v>0.13036468021185399</v>
      </c>
      <c r="P11" s="17">
        <v>0.164908672457346</v>
      </c>
      <c r="Q11" s="17">
        <v>0.132756907005457</v>
      </c>
      <c r="R11" s="17"/>
      <c r="S11" s="17">
        <v>0.14429891047241</v>
      </c>
      <c r="T11" s="17">
        <v>0.16511554377458401</v>
      </c>
      <c r="U11" s="17">
        <v>0.14969399629956301</v>
      </c>
      <c r="V11" s="17">
        <v>0.13239306942455301</v>
      </c>
      <c r="W11" s="17">
        <v>0.156816979442821</v>
      </c>
      <c r="X11" s="17">
        <v>0.13816111392062599</v>
      </c>
      <c r="Y11" s="17">
        <v>0.116248904077115</v>
      </c>
      <c r="Z11" s="17">
        <v>0.187953140515352</v>
      </c>
      <c r="AA11" s="17">
        <v>9.7431646413842499E-2</v>
      </c>
      <c r="AB11" s="17">
        <v>0.15761120456406799</v>
      </c>
      <c r="AC11" s="17">
        <v>0.122104690764225</v>
      </c>
      <c r="AD11" s="17">
        <v>0.153722871327302</v>
      </c>
      <c r="AE11" s="17"/>
      <c r="AF11" s="17">
        <v>0.14819682377481</v>
      </c>
      <c r="AG11" s="17">
        <v>0.13263103315000699</v>
      </c>
      <c r="AH11" s="17"/>
      <c r="AI11" s="17">
        <v>0.155508246103359</v>
      </c>
      <c r="AJ11" s="17">
        <v>0.135042345033661</v>
      </c>
      <c r="AK11" s="17"/>
      <c r="AL11" s="17">
        <v>0.162976955128453</v>
      </c>
      <c r="AM11" s="17">
        <v>0.13976231982578699</v>
      </c>
      <c r="AN11" s="17"/>
      <c r="AO11" s="17">
        <v>0.153003497611894</v>
      </c>
      <c r="AP11" s="17">
        <v>0.13823910266098999</v>
      </c>
    </row>
    <row r="12" spans="2:42" x14ac:dyDescent="0.35">
      <c r="B12" s="18" t="s">
        <v>149</v>
      </c>
      <c r="C12" s="17">
        <v>6.2944149319814804E-2</v>
      </c>
      <c r="D12" s="17">
        <v>7.4237344320380802E-2</v>
      </c>
      <c r="E12" s="17">
        <v>5.2374921742647698E-2</v>
      </c>
      <c r="F12" s="17"/>
      <c r="G12" s="17">
        <v>5.2478337666961798E-2</v>
      </c>
      <c r="H12" s="17">
        <v>3.1024268727121E-2</v>
      </c>
      <c r="I12" s="17">
        <v>3.6111657643982303E-2</v>
      </c>
      <c r="J12" s="17">
        <v>7.3725162735647901E-2</v>
      </c>
      <c r="K12" s="17">
        <v>9.1547664606917697E-2</v>
      </c>
      <c r="L12" s="17">
        <v>8.9938343304699006E-2</v>
      </c>
      <c r="M12" s="17"/>
      <c r="N12" s="17">
        <v>5.52921502354181E-2</v>
      </c>
      <c r="O12" s="17">
        <v>5.5769824197555898E-2</v>
      </c>
      <c r="P12" s="17">
        <v>7.1456755892902596E-2</v>
      </c>
      <c r="Q12" s="17">
        <v>7.2008202231229904E-2</v>
      </c>
      <c r="R12" s="17"/>
      <c r="S12" s="17">
        <v>5.3306779040797503E-2</v>
      </c>
      <c r="T12" s="17">
        <v>7.3063955060309896E-2</v>
      </c>
      <c r="U12" s="17">
        <v>7.4114062954978702E-2</v>
      </c>
      <c r="V12" s="17">
        <v>7.5356595642246393E-2</v>
      </c>
      <c r="W12" s="17">
        <v>5.3881543333147403E-2</v>
      </c>
      <c r="X12" s="17">
        <v>2.90516168893603E-2</v>
      </c>
      <c r="Y12" s="17">
        <v>6.7878380993249804E-2</v>
      </c>
      <c r="Z12" s="17">
        <v>4.5454561940041598E-2</v>
      </c>
      <c r="AA12" s="17">
        <v>9.5931498402515095E-2</v>
      </c>
      <c r="AB12" s="17">
        <v>4.3015802064252699E-2</v>
      </c>
      <c r="AC12" s="17">
        <v>5.6495829476311099E-2</v>
      </c>
      <c r="AD12" s="17">
        <v>7.9619451854505502E-2</v>
      </c>
      <c r="AE12" s="17"/>
      <c r="AF12" s="17">
        <v>6.0762502421200501E-2</v>
      </c>
      <c r="AG12" s="17">
        <v>6.6446072343276694E-2</v>
      </c>
      <c r="AH12" s="17"/>
      <c r="AI12" s="17">
        <v>5.3955534458010899E-2</v>
      </c>
      <c r="AJ12" s="17">
        <v>6.6996504333412504E-2</v>
      </c>
      <c r="AK12" s="17"/>
      <c r="AL12" s="17">
        <v>7.4261257908935202E-2</v>
      </c>
      <c r="AM12" s="17">
        <v>6.2084099746988301E-2</v>
      </c>
      <c r="AN12" s="17"/>
      <c r="AO12" s="17">
        <v>4.2908935150031399E-2</v>
      </c>
      <c r="AP12" s="17">
        <v>6.8406153212257806E-2</v>
      </c>
    </row>
    <row r="13" spans="2:42" x14ac:dyDescent="0.35">
      <c r="B13" s="18" t="s">
        <v>152</v>
      </c>
      <c r="C13" s="17">
        <v>0.17233212143962601</v>
      </c>
      <c r="D13" s="17">
        <v>0.14936810355088301</v>
      </c>
      <c r="E13" s="17">
        <v>0.196001398044794</v>
      </c>
      <c r="F13" s="17"/>
      <c r="G13" s="17">
        <v>4.9628718784367101E-2</v>
      </c>
      <c r="H13" s="17">
        <v>3.4669870376427901E-2</v>
      </c>
      <c r="I13" s="17">
        <v>6.2323102155340898E-2</v>
      </c>
      <c r="J13" s="17">
        <v>0.146887525298629</v>
      </c>
      <c r="K13" s="17">
        <v>0.239100332140608</v>
      </c>
      <c r="L13" s="17">
        <v>0.43242980774726297</v>
      </c>
      <c r="M13" s="17"/>
      <c r="N13" s="17">
        <v>0.10456815459895299</v>
      </c>
      <c r="O13" s="17">
        <v>0.18288971378910601</v>
      </c>
      <c r="P13" s="17">
        <v>0.18517560456441401</v>
      </c>
      <c r="Q13" s="17">
        <v>0.221535488261765</v>
      </c>
      <c r="R13" s="17"/>
      <c r="S13" s="17">
        <v>0.13332630996418399</v>
      </c>
      <c r="T13" s="17">
        <v>0.18375172922673999</v>
      </c>
      <c r="U13" s="17">
        <v>0.212732024761255</v>
      </c>
      <c r="V13" s="17">
        <v>0.201450907230522</v>
      </c>
      <c r="W13" s="17">
        <v>0.14872896874828301</v>
      </c>
      <c r="X13" s="17">
        <v>0.193082638332436</v>
      </c>
      <c r="Y13" s="17">
        <v>0.18386146464944</v>
      </c>
      <c r="Z13" s="17">
        <v>0.21091548714678601</v>
      </c>
      <c r="AA13" s="17">
        <v>0.160507217442205</v>
      </c>
      <c r="AB13" s="17">
        <v>0.16779767701557899</v>
      </c>
      <c r="AC13" s="17">
        <v>0.120668773064969</v>
      </c>
      <c r="AD13" s="17">
        <v>0.163107436881922</v>
      </c>
      <c r="AE13" s="17"/>
      <c r="AF13" s="17">
        <v>0.183433589764703</v>
      </c>
      <c r="AG13" s="17">
        <v>0.156446115043155</v>
      </c>
      <c r="AH13" s="17"/>
      <c r="AI13" s="17">
        <v>0.118417023226166</v>
      </c>
      <c r="AJ13" s="17">
        <v>0.19663877178709299</v>
      </c>
      <c r="AK13" s="17"/>
      <c r="AL13" s="17">
        <v>0.110504437547435</v>
      </c>
      <c r="AM13" s="17">
        <v>0.177030748540496</v>
      </c>
      <c r="AN13" s="17"/>
      <c r="AO13" s="17">
        <v>0.13384893732575201</v>
      </c>
      <c r="AP13" s="17">
        <v>0.18282341440222299</v>
      </c>
    </row>
    <row r="14" spans="2:42" x14ac:dyDescent="0.35">
      <c r="B14" s="18" t="s">
        <v>75</v>
      </c>
      <c r="C14" s="19">
        <v>1.4910171637326801E-2</v>
      </c>
      <c r="D14" s="19">
        <v>1.40579142530239E-2</v>
      </c>
      <c r="E14" s="19">
        <v>1.52399176785989E-2</v>
      </c>
      <c r="F14" s="19"/>
      <c r="G14" s="19">
        <v>2.1096086694122999E-2</v>
      </c>
      <c r="H14" s="19">
        <v>8.7990871879219303E-3</v>
      </c>
      <c r="I14" s="19">
        <v>2.8188936635567999E-2</v>
      </c>
      <c r="J14" s="19">
        <v>8.1089234451107804E-3</v>
      </c>
      <c r="K14" s="19">
        <v>8.7229259642537093E-3</v>
      </c>
      <c r="L14" s="19">
        <v>1.46304934834037E-2</v>
      </c>
      <c r="M14" s="19"/>
      <c r="N14" s="19">
        <v>7.4973972470128696E-3</v>
      </c>
      <c r="O14" s="19">
        <v>1.53168534415221E-2</v>
      </c>
      <c r="P14" s="19">
        <v>1.4343468030656101E-2</v>
      </c>
      <c r="Q14" s="19">
        <v>2.1965013885778002E-2</v>
      </c>
      <c r="R14" s="19"/>
      <c r="S14" s="19">
        <v>8.9474037038925203E-3</v>
      </c>
      <c r="T14" s="19">
        <v>1.3956418554740099E-2</v>
      </c>
      <c r="U14" s="19">
        <v>3.3862364569954402E-2</v>
      </c>
      <c r="V14" s="19">
        <v>1.8171824006260499E-2</v>
      </c>
      <c r="W14" s="19">
        <v>2.0336413055424701E-2</v>
      </c>
      <c r="X14" s="19">
        <v>1.51727421111898E-2</v>
      </c>
      <c r="Y14" s="19">
        <v>1.19609116557892E-2</v>
      </c>
      <c r="Z14" s="19">
        <v>7.7167330991787996E-3</v>
      </c>
      <c r="AA14" s="19">
        <v>1.5129682693745599E-2</v>
      </c>
      <c r="AB14" s="19">
        <v>7.6322911698327202E-3</v>
      </c>
      <c r="AC14" s="19">
        <v>1.2994157488112499E-2</v>
      </c>
      <c r="AD14" s="19">
        <v>1.4653132442265999E-2</v>
      </c>
      <c r="AE14" s="19"/>
      <c r="AF14" s="19">
        <v>1.3127989223021001E-2</v>
      </c>
      <c r="AG14" s="19">
        <v>1.49868077675327E-2</v>
      </c>
      <c r="AH14" s="19"/>
      <c r="AI14" s="19">
        <v>1.7700662190669798E-2</v>
      </c>
      <c r="AJ14" s="19">
        <v>1.36521292628238E-2</v>
      </c>
      <c r="AK14" s="19"/>
      <c r="AL14" s="19">
        <v>2.06900868451513E-2</v>
      </c>
      <c r="AM14" s="19">
        <v>1.4470923964980301E-2</v>
      </c>
      <c r="AN14" s="19"/>
      <c r="AO14" s="19">
        <v>1.48444225038659E-2</v>
      </c>
      <c r="AP14" s="19">
        <v>1.49280961785792E-2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0.13047083942667501</v>
      </c>
      <c r="D9" s="17">
        <v>0.16224883789417599</v>
      </c>
      <c r="E9" s="17">
        <v>0.100391811976909</v>
      </c>
      <c r="F9" s="17"/>
      <c r="G9" s="17">
        <v>0.20926803492645499</v>
      </c>
      <c r="H9" s="17">
        <v>0.20310139833376001</v>
      </c>
      <c r="I9" s="17">
        <v>0.117945425502405</v>
      </c>
      <c r="J9" s="17">
        <v>0.13595651845134701</v>
      </c>
      <c r="K9" s="17">
        <v>8.7829366083874205E-2</v>
      </c>
      <c r="L9" s="17">
        <v>5.2730024430317698E-2</v>
      </c>
      <c r="M9" s="17"/>
      <c r="N9" s="17">
        <v>0.15771998577973301</v>
      </c>
      <c r="O9" s="17">
        <v>0.14924687642472401</v>
      </c>
      <c r="P9" s="17">
        <v>0.12013940367046801</v>
      </c>
      <c r="Q9" s="17">
        <v>9.0857587470375603E-2</v>
      </c>
      <c r="R9" s="17"/>
      <c r="S9" s="17">
        <v>0.18592482497434301</v>
      </c>
      <c r="T9" s="17">
        <v>9.2270073455284499E-2</v>
      </c>
      <c r="U9" s="17">
        <v>9.9984254524745103E-2</v>
      </c>
      <c r="V9" s="17">
        <v>0.120567772462936</v>
      </c>
      <c r="W9" s="17">
        <v>0.16229810164216801</v>
      </c>
      <c r="X9" s="17">
        <v>0.118887440119638</v>
      </c>
      <c r="Y9" s="17">
        <v>0.10127134461491701</v>
      </c>
      <c r="Z9" s="17">
        <v>0.13137189764152199</v>
      </c>
      <c r="AA9" s="17">
        <v>0.13463661507862301</v>
      </c>
      <c r="AB9" s="17">
        <v>0.128034481762168</v>
      </c>
      <c r="AC9" s="17">
        <v>0.18045818603748201</v>
      </c>
      <c r="AD9" s="17">
        <v>9.4434421493122797E-2</v>
      </c>
      <c r="AE9" s="17"/>
      <c r="AF9" s="17">
        <v>0.13423083291844901</v>
      </c>
      <c r="AG9" s="17">
        <v>0.12580337238974501</v>
      </c>
      <c r="AH9" s="17"/>
      <c r="AI9" s="17">
        <v>0.16006752886814599</v>
      </c>
      <c r="AJ9" s="17">
        <v>0.117127705396794</v>
      </c>
      <c r="AK9" s="17"/>
      <c r="AL9" s="17">
        <v>0.123214812123967</v>
      </c>
      <c r="AM9" s="17">
        <v>0.131022265007951</v>
      </c>
      <c r="AN9" s="17"/>
      <c r="AO9" s="17">
        <v>0.128706771495463</v>
      </c>
      <c r="AP9" s="17">
        <v>0.130951759961148</v>
      </c>
    </row>
    <row r="10" spans="2:42" x14ac:dyDescent="0.35">
      <c r="B10" s="18" t="s">
        <v>145</v>
      </c>
      <c r="C10" s="17">
        <v>0.221139602889911</v>
      </c>
      <c r="D10" s="17">
        <v>0.28504198730174402</v>
      </c>
      <c r="E10" s="17">
        <v>0.15971179138902</v>
      </c>
      <c r="F10" s="17"/>
      <c r="G10" s="17">
        <v>0.25420999008539202</v>
      </c>
      <c r="H10" s="17">
        <v>0.296964345498966</v>
      </c>
      <c r="I10" s="17">
        <v>0.31917566264432501</v>
      </c>
      <c r="J10" s="17">
        <v>0.192251677861799</v>
      </c>
      <c r="K10" s="17">
        <v>0.17263807996123401</v>
      </c>
      <c r="L10" s="17">
        <v>0.11320762618253</v>
      </c>
      <c r="M10" s="17"/>
      <c r="N10" s="17">
        <v>0.27285585622137598</v>
      </c>
      <c r="O10" s="17">
        <v>0.20179370428034701</v>
      </c>
      <c r="P10" s="17">
        <v>0.23503117573747601</v>
      </c>
      <c r="Q10" s="17">
        <v>0.174715227139247</v>
      </c>
      <c r="R10" s="17"/>
      <c r="S10" s="17">
        <v>0.26727352107625801</v>
      </c>
      <c r="T10" s="17">
        <v>0.20067093919385001</v>
      </c>
      <c r="U10" s="17">
        <v>0.18039319869709</v>
      </c>
      <c r="V10" s="17">
        <v>0.17433145528136901</v>
      </c>
      <c r="W10" s="17">
        <v>0.222570526379927</v>
      </c>
      <c r="X10" s="17">
        <v>0.21408199207007</v>
      </c>
      <c r="Y10" s="17">
        <v>0.235167530600978</v>
      </c>
      <c r="Z10" s="17">
        <v>0.182312107287006</v>
      </c>
      <c r="AA10" s="17">
        <v>0.237388831174142</v>
      </c>
      <c r="AB10" s="17">
        <v>0.239571855899195</v>
      </c>
      <c r="AC10" s="17">
        <v>0.238471166979319</v>
      </c>
      <c r="AD10" s="17">
        <v>0.23226054209282501</v>
      </c>
      <c r="AE10" s="17"/>
      <c r="AF10" s="17">
        <v>0.227458993218532</v>
      </c>
      <c r="AG10" s="17">
        <v>0.214567868830599</v>
      </c>
      <c r="AH10" s="17"/>
      <c r="AI10" s="17">
        <v>0.28868754705280603</v>
      </c>
      <c r="AJ10" s="17">
        <v>0.190686829643402</v>
      </c>
      <c r="AK10" s="17"/>
      <c r="AL10" s="17">
        <v>0.296127201701752</v>
      </c>
      <c r="AM10" s="17">
        <v>0.21544088118749599</v>
      </c>
      <c r="AN10" s="17"/>
      <c r="AO10" s="17">
        <v>0.28570545239043799</v>
      </c>
      <c r="AP10" s="17">
        <v>0.203537648735479</v>
      </c>
    </row>
    <row r="11" spans="2:42" x14ac:dyDescent="0.35">
      <c r="B11" s="18" t="s">
        <v>147</v>
      </c>
      <c r="C11" s="17">
        <v>0.15709628755142399</v>
      </c>
      <c r="D11" s="17">
        <v>0.173183860621901</v>
      </c>
      <c r="E11" s="17">
        <v>0.140711577173632</v>
      </c>
      <c r="F11" s="17"/>
      <c r="G11" s="17">
        <v>0.17844887930807299</v>
      </c>
      <c r="H11" s="17">
        <v>0.19963611869138601</v>
      </c>
      <c r="I11" s="17">
        <v>0.18064443439064301</v>
      </c>
      <c r="J11" s="17">
        <v>0.17475630475423901</v>
      </c>
      <c r="K11" s="17">
        <v>0.12686989998018999</v>
      </c>
      <c r="L11" s="17">
        <v>9.4790409485359203E-2</v>
      </c>
      <c r="M11" s="17"/>
      <c r="N11" s="17">
        <v>0.16991750567322</v>
      </c>
      <c r="O11" s="17">
        <v>0.15385541653021401</v>
      </c>
      <c r="P11" s="17">
        <v>0.16086900620479599</v>
      </c>
      <c r="Q11" s="17">
        <v>0.142749887217135</v>
      </c>
      <c r="R11" s="17"/>
      <c r="S11" s="17">
        <v>0.174729028896632</v>
      </c>
      <c r="T11" s="17">
        <v>0.15642402258500701</v>
      </c>
      <c r="U11" s="17">
        <v>0.15045870891808699</v>
      </c>
      <c r="V11" s="17">
        <v>0.17470190686582199</v>
      </c>
      <c r="W11" s="17">
        <v>0.147931990898406</v>
      </c>
      <c r="X11" s="17">
        <v>0.15107391467647199</v>
      </c>
      <c r="Y11" s="17">
        <v>0.135790178575208</v>
      </c>
      <c r="Z11" s="17">
        <v>0.14344014425030299</v>
      </c>
      <c r="AA11" s="17">
        <v>0.14961941609077101</v>
      </c>
      <c r="AB11" s="17">
        <v>0.17260465362056501</v>
      </c>
      <c r="AC11" s="17">
        <v>0.11376431306111499</v>
      </c>
      <c r="AD11" s="17">
        <v>0.210190652147144</v>
      </c>
      <c r="AE11" s="17"/>
      <c r="AF11" s="17">
        <v>0.15634509949164199</v>
      </c>
      <c r="AG11" s="17">
        <v>0.157894098925383</v>
      </c>
      <c r="AH11" s="17"/>
      <c r="AI11" s="17">
        <v>0.17655196872110199</v>
      </c>
      <c r="AJ11" s="17">
        <v>0.14832504433508401</v>
      </c>
      <c r="AK11" s="17"/>
      <c r="AL11" s="17">
        <v>0.14787344572398001</v>
      </c>
      <c r="AM11" s="17">
        <v>0.157797182228848</v>
      </c>
      <c r="AN11" s="17"/>
      <c r="AO11" s="17">
        <v>0.15589715129168999</v>
      </c>
      <c r="AP11" s="17">
        <v>0.15742319630631599</v>
      </c>
    </row>
    <row r="12" spans="2:42" x14ac:dyDescent="0.35">
      <c r="B12" s="18" t="s">
        <v>149</v>
      </c>
      <c r="C12" s="17">
        <v>0.124391198457244</v>
      </c>
      <c r="D12" s="17">
        <v>0.109085791801699</v>
      </c>
      <c r="E12" s="17">
        <v>0.139472765334579</v>
      </c>
      <c r="F12" s="17"/>
      <c r="G12" s="17">
        <v>9.8772741138648201E-2</v>
      </c>
      <c r="H12" s="17">
        <v>0.114218755189693</v>
      </c>
      <c r="I12" s="17">
        <v>0.122757898540927</v>
      </c>
      <c r="J12" s="17">
        <v>0.15388348502319299</v>
      </c>
      <c r="K12" s="17">
        <v>0.136691710249224</v>
      </c>
      <c r="L12" s="17">
        <v>0.11896135011617601</v>
      </c>
      <c r="M12" s="17"/>
      <c r="N12" s="17">
        <v>0.13121624939961801</v>
      </c>
      <c r="O12" s="17">
        <v>0.123888364020938</v>
      </c>
      <c r="P12" s="17">
        <v>0.12518307648180199</v>
      </c>
      <c r="Q12" s="17">
        <v>0.11595063254264899</v>
      </c>
      <c r="R12" s="17"/>
      <c r="S12" s="17">
        <v>0.12562920052587701</v>
      </c>
      <c r="T12" s="17">
        <v>0.13995295813058201</v>
      </c>
      <c r="U12" s="17">
        <v>0.12775123986133399</v>
      </c>
      <c r="V12" s="17">
        <v>0.12373758837830599</v>
      </c>
      <c r="W12" s="17">
        <v>0.120772464096724</v>
      </c>
      <c r="X12" s="17">
        <v>0.10231939195338099</v>
      </c>
      <c r="Y12" s="17">
        <v>0.107881136722805</v>
      </c>
      <c r="Z12" s="17">
        <v>9.4248627469220206E-2</v>
      </c>
      <c r="AA12" s="17">
        <v>0.12498198462769999</v>
      </c>
      <c r="AB12" s="17">
        <v>0.10916919330731099</v>
      </c>
      <c r="AC12" s="17">
        <v>0.16901751591106901</v>
      </c>
      <c r="AD12" s="17">
        <v>0.17259623880604499</v>
      </c>
      <c r="AE12" s="17"/>
      <c r="AF12" s="17">
        <v>0.11777403827682099</v>
      </c>
      <c r="AG12" s="17">
        <v>0.133549030007901</v>
      </c>
      <c r="AH12" s="17"/>
      <c r="AI12" s="17">
        <v>0.11092377558965</v>
      </c>
      <c r="AJ12" s="17">
        <v>0.130462743341167</v>
      </c>
      <c r="AK12" s="17"/>
      <c r="AL12" s="17">
        <v>0.11339892518907101</v>
      </c>
      <c r="AM12" s="17">
        <v>0.12522656200034701</v>
      </c>
      <c r="AN12" s="17"/>
      <c r="AO12" s="17">
        <v>0.114690053693105</v>
      </c>
      <c r="AP12" s="17">
        <v>0.12703592638547401</v>
      </c>
    </row>
    <row r="13" spans="2:42" x14ac:dyDescent="0.35">
      <c r="B13" s="18" t="s">
        <v>152</v>
      </c>
      <c r="C13" s="17">
        <v>0.33876842009268199</v>
      </c>
      <c r="D13" s="17">
        <v>0.24814304463399001</v>
      </c>
      <c r="E13" s="17">
        <v>0.42689687732196602</v>
      </c>
      <c r="F13" s="17"/>
      <c r="G13" s="17">
        <v>0.21068920289217699</v>
      </c>
      <c r="H13" s="17">
        <v>0.16168872320493999</v>
      </c>
      <c r="I13" s="17">
        <v>0.23000112429816499</v>
      </c>
      <c r="J13" s="17">
        <v>0.32108777613540901</v>
      </c>
      <c r="K13" s="17">
        <v>0.44744531849281999</v>
      </c>
      <c r="L13" s="17">
        <v>0.599243525456018</v>
      </c>
      <c r="M13" s="17"/>
      <c r="N13" s="17">
        <v>0.249704319336468</v>
      </c>
      <c r="O13" s="17">
        <v>0.34379863297555502</v>
      </c>
      <c r="P13" s="17">
        <v>0.32535467371676902</v>
      </c>
      <c r="Q13" s="17">
        <v>0.44216108058902798</v>
      </c>
      <c r="R13" s="17"/>
      <c r="S13" s="17">
        <v>0.223590305344465</v>
      </c>
      <c r="T13" s="17">
        <v>0.38710917683266599</v>
      </c>
      <c r="U13" s="17">
        <v>0.40526715454455797</v>
      </c>
      <c r="V13" s="17">
        <v>0.37113923160206902</v>
      </c>
      <c r="W13" s="17">
        <v>0.31570943633918502</v>
      </c>
      <c r="X13" s="17">
        <v>0.38264895922728698</v>
      </c>
      <c r="Y13" s="17">
        <v>0.385128271288808</v>
      </c>
      <c r="Z13" s="17">
        <v>0.42411982279292298</v>
      </c>
      <c r="AA13" s="17">
        <v>0.329542490581968</v>
      </c>
      <c r="AB13" s="17">
        <v>0.32763806899158099</v>
      </c>
      <c r="AC13" s="17">
        <v>0.27547296104181401</v>
      </c>
      <c r="AD13" s="17">
        <v>0.24893530594463001</v>
      </c>
      <c r="AE13" s="17"/>
      <c r="AF13" s="17">
        <v>0.343634976474884</v>
      </c>
      <c r="AG13" s="17">
        <v>0.332157080219735</v>
      </c>
      <c r="AH13" s="17"/>
      <c r="AI13" s="17">
        <v>0.24325637148367801</v>
      </c>
      <c r="AJ13" s="17">
        <v>0.38182830584709299</v>
      </c>
      <c r="AK13" s="17"/>
      <c r="AL13" s="17">
        <v>0.29283584948123398</v>
      </c>
      <c r="AM13" s="17">
        <v>0.34225908976524999</v>
      </c>
      <c r="AN13" s="17"/>
      <c r="AO13" s="17">
        <v>0.29544343152300401</v>
      </c>
      <c r="AP13" s="17">
        <v>0.35057968670567102</v>
      </c>
    </row>
    <row r="14" spans="2:42" x14ac:dyDescent="0.35">
      <c r="B14" s="18" t="s">
        <v>75</v>
      </c>
      <c r="C14" s="19">
        <v>2.81336515820623E-2</v>
      </c>
      <c r="D14" s="19">
        <v>2.2296477746489698E-2</v>
      </c>
      <c r="E14" s="19">
        <v>3.2815176803894598E-2</v>
      </c>
      <c r="F14" s="19"/>
      <c r="G14" s="19">
        <v>4.8611151649254503E-2</v>
      </c>
      <c r="H14" s="19">
        <v>2.4390659081255098E-2</v>
      </c>
      <c r="I14" s="19">
        <v>2.9475454623534899E-2</v>
      </c>
      <c r="J14" s="19">
        <v>2.2064237774013801E-2</v>
      </c>
      <c r="K14" s="19">
        <v>2.8525625232657399E-2</v>
      </c>
      <c r="L14" s="19">
        <v>2.1067064329598099E-2</v>
      </c>
      <c r="M14" s="19"/>
      <c r="N14" s="19">
        <v>1.85860835895841E-2</v>
      </c>
      <c r="O14" s="19">
        <v>2.7417005768222601E-2</v>
      </c>
      <c r="P14" s="19">
        <v>3.3422664188689701E-2</v>
      </c>
      <c r="Q14" s="19">
        <v>3.35655850415661E-2</v>
      </c>
      <c r="R14" s="19"/>
      <c r="S14" s="19">
        <v>2.2853119182425601E-2</v>
      </c>
      <c r="T14" s="19">
        <v>2.35728298026113E-2</v>
      </c>
      <c r="U14" s="19">
        <v>3.6145443454185799E-2</v>
      </c>
      <c r="V14" s="19">
        <v>3.5522045409498097E-2</v>
      </c>
      <c r="W14" s="19">
        <v>3.0717480643588799E-2</v>
      </c>
      <c r="X14" s="19">
        <v>3.0988301953151401E-2</v>
      </c>
      <c r="Y14" s="19">
        <v>3.4761538197283198E-2</v>
      </c>
      <c r="Z14" s="19">
        <v>2.4507400559026799E-2</v>
      </c>
      <c r="AA14" s="19">
        <v>2.3830662446795499E-2</v>
      </c>
      <c r="AB14" s="19">
        <v>2.29817464191794E-2</v>
      </c>
      <c r="AC14" s="19">
        <v>2.2815856969202099E-2</v>
      </c>
      <c r="AD14" s="19">
        <v>4.1582839516233198E-2</v>
      </c>
      <c r="AE14" s="19"/>
      <c r="AF14" s="19">
        <v>2.05560596196727E-2</v>
      </c>
      <c r="AG14" s="19">
        <v>3.6028549626637298E-2</v>
      </c>
      <c r="AH14" s="19"/>
      <c r="AI14" s="19">
        <v>2.0512808284618201E-2</v>
      </c>
      <c r="AJ14" s="19">
        <v>3.1569371436460603E-2</v>
      </c>
      <c r="AK14" s="19"/>
      <c r="AL14" s="19">
        <v>2.6549765779997601E-2</v>
      </c>
      <c r="AM14" s="19">
        <v>2.8254019810107899E-2</v>
      </c>
      <c r="AN14" s="19"/>
      <c r="AO14" s="19">
        <v>1.9557139606300102E-2</v>
      </c>
      <c r="AP14" s="19">
        <v>3.0471781905912199E-2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0.62809631306840197</v>
      </c>
      <c r="D9" s="17">
        <v>0.59795903283315799</v>
      </c>
      <c r="E9" s="17">
        <v>0.65804049269351805</v>
      </c>
      <c r="F9" s="17"/>
      <c r="G9" s="17">
        <v>0.70978604039285398</v>
      </c>
      <c r="H9" s="17">
        <v>0.67507667869920995</v>
      </c>
      <c r="I9" s="17">
        <v>0.71940681351404001</v>
      </c>
      <c r="J9" s="17">
        <v>0.65221660562627803</v>
      </c>
      <c r="K9" s="17">
        <v>0.59291777624422004</v>
      </c>
      <c r="L9" s="17">
        <v>0.464676222313124</v>
      </c>
      <c r="M9" s="17"/>
      <c r="N9" s="17">
        <v>0.682232449395481</v>
      </c>
      <c r="O9" s="17">
        <v>0.61506261534514195</v>
      </c>
      <c r="P9" s="17">
        <v>0.59714536730704504</v>
      </c>
      <c r="Q9" s="17">
        <v>0.61223148047309495</v>
      </c>
      <c r="R9" s="17"/>
      <c r="S9" s="17">
        <v>0.66145442501523399</v>
      </c>
      <c r="T9" s="17">
        <v>0.59392221377624999</v>
      </c>
      <c r="U9" s="17">
        <v>0.60630281058058899</v>
      </c>
      <c r="V9" s="17">
        <v>0.61663209848546097</v>
      </c>
      <c r="W9" s="17">
        <v>0.65416703731800296</v>
      </c>
      <c r="X9" s="17">
        <v>0.61332143668038497</v>
      </c>
      <c r="Y9" s="17">
        <v>0.60639918691561501</v>
      </c>
      <c r="Z9" s="17">
        <v>0.55694843980348296</v>
      </c>
      <c r="AA9" s="17">
        <v>0.64166813237716802</v>
      </c>
      <c r="AB9" s="17">
        <v>0.65130924585150596</v>
      </c>
      <c r="AC9" s="17">
        <v>0.73938506518828995</v>
      </c>
      <c r="AD9" s="17">
        <v>0.54443982212345399</v>
      </c>
      <c r="AE9" s="17"/>
      <c r="AF9" s="17">
        <v>0.61871334317735804</v>
      </c>
      <c r="AG9" s="17">
        <v>0.64137289135484099</v>
      </c>
      <c r="AH9" s="17"/>
      <c r="AI9" s="17">
        <v>0.65641098075488602</v>
      </c>
      <c r="AJ9" s="17">
        <v>0.61533115544158501</v>
      </c>
      <c r="AK9" s="17"/>
      <c r="AL9" s="17">
        <v>0.65907402389680303</v>
      </c>
      <c r="AM9" s="17">
        <v>0.62574214576892795</v>
      </c>
      <c r="AN9" s="17"/>
      <c r="AO9" s="17">
        <v>0.65315398004754499</v>
      </c>
      <c r="AP9" s="17">
        <v>0.62126508713711004</v>
      </c>
    </row>
    <row r="10" spans="2:42" x14ac:dyDescent="0.35">
      <c r="B10" s="18" t="s">
        <v>145</v>
      </c>
      <c r="C10" s="17">
        <v>0.18250988945516899</v>
      </c>
      <c r="D10" s="17">
        <v>0.19542784668625199</v>
      </c>
      <c r="E10" s="17">
        <v>0.16861427274097801</v>
      </c>
      <c r="F10" s="17"/>
      <c r="G10" s="17">
        <v>0.16324865860617199</v>
      </c>
      <c r="H10" s="17">
        <v>0.21612588306731401</v>
      </c>
      <c r="I10" s="17">
        <v>0.193505875340376</v>
      </c>
      <c r="J10" s="17">
        <v>0.180541740711988</v>
      </c>
      <c r="K10" s="17">
        <v>0.178769087893522</v>
      </c>
      <c r="L10" s="17">
        <v>0.163073345562673</v>
      </c>
      <c r="M10" s="17"/>
      <c r="N10" s="17">
        <v>0.182982221629409</v>
      </c>
      <c r="O10" s="17">
        <v>0.201664480518645</v>
      </c>
      <c r="P10" s="17">
        <v>0.18771819292866801</v>
      </c>
      <c r="Q10" s="17">
        <v>0.15583269979936901</v>
      </c>
      <c r="R10" s="17"/>
      <c r="S10" s="17">
        <v>0.18873416929737699</v>
      </c>
      <c r="T10" s="17">
        <v>0.193964205051712</v>
      </c>
      <c r="U10" s="17">
        <v>0.18754275222327699</v>
      </c>
      <c r="V10" s="17">
        <v>0.160736770413725</v>
      </c>
      <c r="W10" s="17">
        <v>0.18134212213894901</v>
      </c>
      <c r="X10" s="17">
        <v>0.201344374271408</v>
      </c>
      <c r="Y10" s="17">
        <v>0.18687508622625901</v>
      </c>
      <c r="Z10" s="17">
        <v>0.21183024399672601</v>
      </c>
      <c r="AA10" s="17">
        <v>0.15053177225801401</v>
      </c>
      <c r="AB10" s="17">
        <v>0.18689459659754001</v>
      </c>
      <c r="AC10" s="17">
        <v>0.12554727648849101</v>
      </c>
      <c r="AD10" s="17">
        <v>0.250295309581059</v>
      </c>
      <c r="AE10" s="17"/>
      <c r="AF10" s="17">
        <v>0.19221832301180899</v>
      </c>
      <c r="AG10" s="17">
        <v>0.17029986220013299</v>
      </c>
      <c r="AH10" s="17"/>
      <c r="AI10" s="17">
        <v>0.19040529937471101</v>
      </c>
      <c r="AJ10" s="17">
        <v>0.17895038618756101</v>
      </c>
      <c r="AK10" s="17"/>
      <c r="AL10" s="17">
        <v>0.141497570411765</v>
      </c>
      <c r="AM10" s="17">
        <v>0.18562664204229301</v>
      </c>
      <c r="AN10" s="17"/>
      <c r="AO10" s="17">
        <v>0.19184548882602201</v>
      </c>
      <c r="AP10" s="17">
        <v>0.179964816581489</v>
      </c>
    </row>
    <row r="11" spans="2:42" x14ac:dyDescent="0.35">
      <c r="B11" s="18" t="s">
        <v>147</v>
      </c>
      <c r="C11" s="17">
        <v>5.45119595107642E-2</v>
      </c>
      <c r="D11" s="17">
        <v>6.0162160310345499E-2</v>
      </c>
      <c r="E11" s="17">
        <v>4.9390870382330199E-2</v>
      </c>
      <c r="F11" s="17"/>
      <c r="G11" s="17">
        <v>5.4584392965337701E-2</v>
      </c>
      <c r="H11" s="17">
        <v>4.8043321201616702E-2</v>
      </c>
      <c r="I11" s="17">
        <v>4.3005350210201E-2</v>
      </c>
      <c r="J11" s="17">
        <v>5.5549489947998902E-2</v>
      </c>
      <c r="K11" s="17">
        <v>4.3109270740219897E-2</v>
      </c>
      <c r="L11" s="17">
        <v>7.5930450248725107E-2</v>
      </c>
      <c r="M11" s="17"/>
      <c r="N11" s="17">
        <v>4.9647051062397397E-2</v>
      </c>
      <c r="O11" s="17">
        <v>4.7318285827275597E-2</v>
      </c>
      <c r="P11" s="17">
        <v>5.9770487662042703E-2</v>
      </c>
      <c r="Q11" s="17">
        <v>6.2017374373487102E-2</v>
      </c>
      <c r="R11" s="17"/>
      <c r="S11" s="17">
        <v>4.2932002082630698E-2</v>
      </c>
      <c r="T11" s="17">
        <v>6.6235941175972896E-2</v>
      </c>
      <c r="U11" s="17">
        <v>7.5454312482838501E-2</v>
      </c>
      <c r="V11" s="17">
        <v>6.3955418883038198E-2</v>
      </c>
      <c r="W11" s="17">
        <v>4.5076444926435401E-2</v>
      </c>
      <c r="X11" s="17">
        <v>3.6465540906359999E-2</v>
      </c>
      <c r="Y11" s="17">
        <v>6.3114678646121997E-2</v>
      </c>
      <c r="Z11" s="17">
        <v>5.8089715075256398E-2</v>
      </c>
      <c r="AA11" s="17">
        <v>6.3756093286207405E-2</v>
      </c>
      <c r="AB11" s="17">
        <v>4.9483705585355198E-2</v>
      </c>
      <c r="AC11" s="17">
        <v>1.8164615360880099E-2</v>
      </c>
      <c r="AD11" s="17">
        <v>6.36094594968033E-2</v>
      </c>
      <c r="AE11" s="17"/>
      <c r="AF11" s="17">
        <v>5.5545850851872698E-2</v>
      </c>
      <c r="AG11" s="17">
        <v>5.2843570412116202E-2</v>
      </c>
      <c r="AH11" s="17"/>
      <c r="AI11" s="17">
        <v>4.9122190361825302E-2</v>
      </c>
      <c r="AJ11" s="17">
        <v>5.6941839794727403E-2</v>
      </c>
      <c r="AK11" s="17"/>
      <c r="AL11" s="17">
        <v>6.3233697189714499E-2</v>
      </c>
      <c r="AM11" s="17">
        <v>5.3849146504595997E-2</v>
      </c>
      <c r="AN11" s="17"/>
      <c r="AO11" s="17">
        <v>5.3921567703957E-2</v>
      </c>
      <c r="AP11" s="17">
        <v>5.46729122372746E-2</v>
      </c>
    </row>
    <row r="12" spans="2:42" x14ac:dyDescent="0.35">
      <c r="B12" s="18" t="s">
        <v>149</v>
      </c>
      <c r="C12" s="17">
        <v>2.2908481674402702E-2</v>
      </c>
      <c r="D12" s="17">
        <v>2.0304748948628899E-2</v>
      </c>
      <c r="E12" s="17">
        <v>2.5616604043306901E-2</v>
      </c>
      <c r="F12" s="17"/>
      <c r="G12" s="17">
        <v>2.95214216554248E-2</v>
      </c>
      <c r="H12" s="17">
        <v>2.6551517998322099E-2</v>
      </c>
      <c r="I12" s="17">
        <v>5.9821239653696599E-3</v>
      </c>
      <c r="J12" s="17">
        <v>1.9428423167745401E-2</v>
      </c>
      <c r="K12" s="17">
        <v>2.28233972127985E-2</v>
      </c>
      <c r="L12" s="17">
        <v>3.2174897134258702E-2</v>
      </c>
      <c r="M12" s="17"/>
      <c r="N12" s="17">
        <v>1.62078443818344E-2</v>
      </c>
      <c r="O12" s="17">
        <v>2.31378385852638E-2</v>
      </c>
      <c r="P12" s="17">
        <v>1.9653507869326001E-2</v>
      </c>
      <c r="Q12" s="17">
        <v>3.3076767943088399E-2</v>
      </c>
      <c r="R12" s="17"/>
      <c r="S12" s="17">
        <v>3.13380940367637E-2</v>
      </c>
      <c r="T12" s="17">
        <v>2.66983165376154E-2</v>
      </c>
      <c r="U12" s="17">
        <v>8.7261237541634892E-3</v>
      </c>
      <c r="V12" s="17">
        <v>3.0260735465202901E-2</v>
      </c>
      <c r="W12" s="17">
        <v>1.62027553750131E-2</v>
      </c>
      <c r="X12" s="17">
        <v>4.1313284583406197E-2</v>
      </c>
      <c r="Y12" s="17">
        <v>2.0810595380968699E-2</v>
      </c>
      <c r="Z12" s="17">
        <v>9.3417037161360808E-3</v>
      </c>
      <c r="AA12" s="17">
        <v>2.1457678425265501E-2</v>
      </c>
      <c r="AB12" s="17">
        <v>1.0139213653101799E-2</v>
      </c>
      <c r="AC12" s="17">
        <v>2.2407223443669799E-2</v>
      </c>
      <c r="AD12" s="17">
        <v>1.1478620756932E-2</v>
      </c>
      <c r="AE12" s="17"/>
      <c r="AF12" s="17">
        <v>2.01999432281692E-2</v>
      </c>
      <c r="AG12" s="17">
        <v>2.6767125084917499E-2</v>
      </c>
      <c r="AH12" s="17"/>
      <c r="AI12" s="17">
        <v>1.35217062010883E-2</v>
      </c>
      <c r="AJ12" s="17">
        <v>2.7140340223870799E-2</v>
      </c>
      <c r="AK12" s="17"/>
      <c r="AL12" s="17">
        <v>2.1397635466177699E-2</v>
      </c>
      <c r="AM12" s="17">
        <v>2.3023299220400299E-2</v>
      </c>
      <c r="AN12" s="17"/>
      <c r="AO12" s="17">
        <v>1.27318580001961E-2</v>
      </c>
      <c r="AP12" s="17">
        <v>2.56828347534067E-2</v>
      </c>
    </row>
    <row r="13" spans="2:42" x14ac:dyDescent="0.35">
      <c r="B13" s="18" t="s">
        <v>152</v>
      </c>
      <c r="C13" s="17">
        <v>0.102930336705265</v>
      </c>
      <c r="D13" s="17">
        <v>0.115860726070181</v>
      </c>
      <c r="E13" s="17">
        <v>9.1052616868456296E-2</v>
      </c>
      <c r="F13" s="17"/>
      <c r="G13" s="17">
        <v>1.61380900100687E-2</v>
      </c>
      <c r="H13" s="17">
        <v>2.7667425766031501E-2</v>
      </c>
      <c r="I13" s="17">
        <v>3.31612059369253E-2</v>
      </c>
      <c r="J13" s="17">
        <v>8.8020937318744302E-2</v>
      </c>
      <c r="K13" s="17">
        <v>0.158740742257727</v>
      </c>
      <c r="L13" s="17">
        <v>0.25401257452937698</v>
      </c>
      <c r="M13" s="17"/>
      <c r="N13" s="17">
        <v>6.7007391980226205E-2</v>
      </c>
      <c r="O13" s="17">
        <v>0.10136079884722</v>
      </c>
      <c r="P13" s="17">
        <v>0.123624962709981</v>
      </c>
      <c r="Q13" s="17">
        <v>0.12651847726878299</v>
      </c>
      <c r="R13" s="17"/>
      <c r="S13" s="17">
        <v>7.0287258616914094E-2</v>
      </c>
      <c r="T13" s="17">
        <v>0.10811814852943601</v>
      </c>
      <c r="U13" s="17">
        <v>0.108472708645793</v>
      </c>
      <c r="V13" s="17">
        <v>0.118296424963709</v>
      </c>
      <c r="W13" s="17">
        <v>9.4186751526701903E-2</v>
      </c>
      <c r="X13" s="17">
        <v>9.58930405058291E-2</v>
      </c>
      <c r="Y13" s="17">
        <v>0.107989732225134</v>
      </c>
      <c r="Z13" s="17">
        <v>0.156073164309219</v>
      </c>
      <c r="AA13" s="17">
        <v>0.114046043936762</v>
      </c>
      <c r="AB13" s="17">
        <v>9.7647917322309499E-2</v>
      </c>
      <c r="AC13" s="17">
        <v>8.7399973802697706E-2</v>
      </c>
      <c r="AD13" s="17">
        <v>0.13017678804175201</v>
      </c>
      <c r="AE13" s="17"/>
      <c r="AF13" s="17">
        <v>0.108641181323827</v>
      </c>
      <c r="AG13" s="17">
        <v>9.5251818923403106E-2</v>
      </c>
      <c r="AH13" s="17"/>
      <c r="AI13" s="17">
        <v>8.4341958994482102E-2</v>
      </c>
      <c r="AJ13" s="17">
        <v>0.111310571788095</v>
      </c>
      <c r="AK13" s="17"/>
      <c r="AL13" s="17">
        <v>0.104669280638372</v>
      </c>
      <c r="AM13" s="17">
        <v>0.102798184753637</v>
      </c>
      <c r="AN13" s="17"/>
      <c r="AO13" s="17">
        <v>8.3766241616184595E-2</v>
      </c>
      <c r="AP13" s="17">
        <v>0.10815485594846699</v>
      </c>
    </row>
    <row r="14" spans="2:42" x14ac:dyDescent="0.35">
      <c r="B14" s="18" t="s">
        <v>75</v>
      </c>
      <c r="C14" s="19">
        <v>9.0430195859966204E-3</v>
      </c>
      <c r="D14" s="19">
        <v>1.0285485151435099E-2</v>
      </c>
      <c r="E14" s="19">
        <v>7.2851432714108903E-3</v>
      </c>
      <c r="F14" s="19"/>
      <c r="G14" s="19">
        <v>2.6721396370143698E-2</v>
      </c>
      <c r="H14" s="19">
        <v>6.5351732675062004E-3</v>
      </c>
      <c r="I14" s="19">
        <v>4.9386310330880798E-3</v>
      </c>
      <c r="J14" s="19">
        <v>4.2428032272449597E-3</v>
      </c>
      <c r="K14" s="19">
        <v>3.6397256515118799E-3</v>
      </c>
      <c r="L14" s="19">
        <v>1.01325102118427E-2</v>
      </c>
      <c r="M14" s="19"/>
      <c r="N14" s="19">
        <v>1.92304155065142E-3</v>
      </c>
      <c r="O14" s="19">
        <v>1.14559808764534E-2</v>
      </c>
      <c r="P14" s="19">
        <v>1.2087481522937E-2</v>
      </c>
      <c r="Q14" s="19">
        <v>1.03232001421778E-2</v>
      </c>
      <c r="R14" s="19"/>
      <c r="S14" s="19">
        <v>5.2540509510803496E-3</v>
      </c>
      <c r="T14" s="19">
        <v>1.10611749290141E-2</v>
      </c>
      <c r="U14" s="19">
        <v>1.35012923133392E-2</v>
      </c>
      <c r="V14" s="19">
        <v>1.01185517888637E-2</v>
      </c>
      <c r="W14" s="19">
        <v>9.0248887148974208E-3</v>
      </c>
      <c r="X14" s="19">
        <v>1.1662323052611299E-2</v>
      </c>
      <c r="Y14" s="19">
        <v>1.48107206059017E-2</v>
      </c>
      <c r="Z14" s="19">
        <v>7.7167330991787996E-3</v>
      </c>
      <c r="AA14" s="19">
        <v>8.5402797165836306E-3</v>
      </c>
      <c r="AB14" s="19">
        <v>4.5253209901875303E-3</v>
      </c>
      <c r="AC14" s="19">
        <v>7.0958457159724497E-3</v>
      </c>
      <c r="AD14" s="19">
        <v>0</v>
      </c>
      <c r="AE14" s="19"/>
      <c r="AF14" s="19">
        <v>4.6813584069639296E-3</v>
      </c>
      <c r="AG14" s="19">
        <v>1.34647320245889E-2</v>
      </c>
      <c r="AH14" s="19"/>
      <c r="AI14" s="19">
        <v>6.1978643130074802E-3</v>
      </c>
      <c r="AJ14" s="19">
        <v>1.03257065641599E-2</v>
      </c>
      <c r="AK14" s="19"/>
      <c r="AL14" s="19">
        <v>1.0127792397167899E-2</v>
      </c>
      <c r="AM14" s="19">
        <v>8.9605817101456493E-3</v>
      </c>
      <c r="AN14" s="19"/>
      <c r="AO14" s="19">
        <v>4.5808638060948403E-3</v>
      </c>
      <c r="AP14" s="19">
        <v>1.0259493342252599E-2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0.12361604400415301</v>
      </c>
      <c r="D9" s="17">
        <v>0.102285824842913</v>
      </c>
      <c r="E9" s="17">
        <v>0.143961008334449</v>
      </c>
      <c r="F9" s="17"/>
      <c r="G9" s="17">
        <v>0.18884453767045201</v>
      </c>
      <c r="H9" s="17">
        <v>0.195925535315188</v>
      </c>
      <c r="I9" s="17">
        <v>0.137851652286508</v>
      </c>
      <c r="J9" s="17">
        <v>0.11559536924335199</v>
      </c>
      <c r="K9" s="17">
        <v>6.4087469459263705E-2</v>
      </c>
      <c r="L9" s="17">
        <v>5.5729223110771497E-2</v>
      </c>
      <c r="M9" s="17"/>
      <c r="N9" s="17">
        <v>0.145468883020413</v>
      </c>
      <c r="O9" s="17">
        <v>0.122760449185067</v>
      </c>
      <c r="P9" s="17">
        <v>0.109610696347578</v>
      </c>
      <c r="Q9" s="17">
        <v>0.113624988660336</v>
      </c>
      <c r="R9" s="17"/>
      <c r="S9" s="17">
        <v>0.13030919644191899</v>
      </c>
      <c r="T9" s="17">
        <v>9.4161811757218702E-2</v>
      </c>
      <c r="U9" s="17">
        <v>8.7297132719994494E-2</v>
      </c>
      <c r="V9" s="17">
        <v>0.10878469024969099</v>
      </c>
      <c r="W9" s="17">
        <v>9.8660138490549207E-2</v>
      </c>
      <c r="X9" s="17">
        <v>0.151573579784306</v>
      </c>
      <c r="Y9" s="17">
        <v>0.164245458645808</v>
      </c>
      <c r="Z9" s="17">
        <v>0.11568594137975199</v>
      </c>
      <c r="AA9" s="17">
        <v>0.145773782061657</v>
      </c>
      <c r="AB9" s="17">
        <v>0.116942573707727</v>
      </c>
      <c r="AC9" s="17">
        <v>0.16007136978747</v>
      </c>
      <c r="AD9" s="17">
        <v>0.116124938907239</v>
      </c>
      <c r="AE9" s="17"/>
      <c r="AF9" s="17">
        <v>0.12946585170571601</v>
      </c>
      <c r="AG9" s="17">
        <v>0.116145379354051</v>
      </c>
      <c r="AH9" s="17"/>
      <c r="AI9" s="17">
        <v>0.16095614961482699</v>
      </c>
      <c r="AJ9" s="17">
        <v>0.106781930349703</v>
      </c>
      <c r="AK9" s="17"/>
      <c r="AL9" s="17">
        <v>0.127136653762629</v>
      </c>
      <c r="AM9" s="17">
        <v>0.123348493428401</v>
      </c>
      <c r="AN9" s="17"/>
      <c r="AO9" s="17">
        <v>0.143893167835385</v>
      </c>
      <c r="AP9" s="17">
        <v>0.118088090653857</v>
      </c>
    </row>
    <row r="10" spans="2:42" x14ac:dyDescent="0.35">
      <c r="B10" s="18" t="s">
        <v>145</v>
      </c>
      <c r="C10" s="17">
        <v>0.258074668677089</v>
      </c>
      <c r="D10" s="17">
        <v>0.271892952081978</v>
      </c>
      <c r="E10" s="17">
        <v>0.24448916152096301</v>
      </c>
      <c r="F10" s="17"/>
      <c r="G10" s="17">
        <v>0.27788492983530699</v>
      </c>
      <c r="H10" s="17">
        <v>0.31473569829974701</v>
      </c>
      <c r="I10" s="17">
        <v>0.32256694807535902</v>
      </c>
      <c r="J10" s="17">
        <v>0.27239245569704401</v>
      </c>
      <c r="K10" s="17">
        <v>0.239106453593665</v>
      </c>
      <c r="L10" s="17">
        <v>0.147074491115363</v>
      </c>
      <c r="M10" s="17"/>
      <c r="N10" s="17">
        <v>0.31187962995559099</v>
      </c>
      <c r="O10" s="17">
        <v>0.24610235621346599</v>
      </c>
      <c r="P10" s="17">
        <v>0.244907512999995</v>
      </c>
      <c r="Q10" s="17">
        <v>0.22348645392973901</v>
      </c>
      <c r="R10" s="17"/>
      <c r="S10" s="17">
        <v>0.26416234124532401</v>
      </c>
      <c r="T10" s="17">
        <v>0.243300396732202</v>
      </c>
      <c r="U10" s="17">
        <v>0.20036732826641299</v>
      </c>
      <c r="V10" s="17">
        <v>0.229689018389653</v>
      </c>
      <c r="W10" s="17">
        <v>0.29129281915746802</v>
      </c>
      <c r="X10" s="17">
        <v>0.28028051815191202</v>
      </c>
      <c r="Y10" s="17">
        <v>0.298265555213103</v>
      </c>
      <c r="Z10" s="17">
        <v>0.22978338350584401</v>
      </c>
      <c r="AA10" s="17">
        <v>0.26203981523216102</v>
      </c>
      <c r="AB10" s="17">
        <v>0.21242942045308999</v>
      </c>
      <c r="AC10" s="17">
        <v>0.31780048766319902</v>
      </c>
      <c r="AD10" s="17">
        <v>0.342456332711014</v>
      </c>
      <c r="AE10" s="17"/>
      <c r="AF10" s="17">
        <v>0.26498588836457998</v>
      </c>
      <c r="AG10" s="17">
        <v>0.24940867435313899</v>
      </c>
      <c r="AH10" s="17"/>
      <c r="AI10" s="17">
        <v>0.29081550492649799</v>
      </c>
      <c r="AJ10" s="17">
        <v>0.243314052724071</v>
      </c>
      <c r="AK10" s="17"/>
      <c r="AL10" s="17">
        <v>0.29553519002478601</v>
      </c>
      <c r="AM10" s="17">
        <v>0.25522783680928102</v>
      </c>
      <c r="AN10" s="17"/>
      <c r="AO10" s="17">
        <v>0.273239840826068</v>
      </c>
      <c r="AP10" s="17">
        <v>0.25394033656537002</v>
      </c>
    </row>
    <row r="11" spans="2:42" x14ac:dyDescent="0.35">
      <c r="B11" s="18" t="s">
        <v>147</v>
      </c>
      <c r="C11" s="17">
        <v>0.378801464387928</v>
      </c>
      <c r="D11" s="17">
        <v>0.38020953543672098</v>
      </c>
      <c r="E11" s="17">
        <v>0.376875178965492</v>
      </c>
      <c r="F11" s="17"/>
      <c r="G11" s="17">
        <v>0.35792194291477197</v>
      </c>
      <c r="H11" s="17">
        <v>0.363971171176181</v>
      </c>
      <c r="I11" s="17">
        <v>0.39577790064115798</v>
      </c>
      <c r="J11" s="17">
        <v>0.38995142412635903</v>
      </c>
      <c r="K11" s="17">
        <v>0.421903655918698</v>
      </c>
      <c r="L11" s="17">
        <v>0.35308802326591798</v>
      </c>
      <c r="M11" s="17"/>
      <c r="N11" s="17">
        <v>0.365773011223825</v>
      </c>
      <c r="O11" s="17">
        <v>0.407331113238248</v>
      </c>
      <c r="P11" s="17">
        <v>0.38020811202941102</v>
      </c>
      <c r="Q11" s="17">
        <v>0.36431278128762301</v>
      </c>
      <c r="R11" s="17"/>
      <c r="S11" s="17">
        <v>0.35840185748008502</v>
      </c>
      <c r="T11" s="17">
        <v>0.42614332492589801</v>
      </c>
      <c r="U11" s="17">
        <v>0.42245601066165001</v>
      </c>
      <c r="V11" s="17">
        <v>0.39033682433410799</v>
      </c>
      <c r="W11" s="17">
        <v>0.37810000606885402</v>
      </c>
      <c r="X11" s="17">
        <v>0.32465862367529502</v>
      </c>
      <c r="Y11" s="17">
        <v>0.35382144307306101</v>
      </c>
      <c r="Z11" s="17">
        <v>0.40131909745411498</v>
      </c>
      <c r="AA11" s="17">
        <v>0.34216499414316998</v>
      </c>
      <c r="AB11" s="17">
        <v>0.43051910720882502</v>
      </c>
      <c r="AC11" s="17">
        <v>0.34744094742250797</v>
      </c>
      <c r="AD11" s="17">
        <v>0.34975136490561198</v>
      </c>
      <c r="AE11" s="17"/>
      <c r="AF11" s="17">
        <v>0.36715354447239801</v>
      </c>
      <c r="AG11" s="17">
        <v>0.39715482961920701</v>
      </c>
      <c r="AH11" s="17"/>
      <c r="AI11" s="17">
        <v>0.35483022011357901</v>
      </c>
      <c r="AJ11" s="17">
        <v>0.389608467848508</v>
      </c>
      <c r="AK11" s="17"/>
      <c r="AL11" s="17">
        <v>0.38532152427157501</v>
      </c>
      <c r="AM11" s="17">
        <v>0.37830596903471397</v>
      </c>
      <c r="AN11" s="17"/>
      <c r="AO11" s="17">
        <v>0.38467662424510801</v>
      </c>
      <c r="AP11" s="17">
        <v>0.37719977719173903</v>
      </c>
    </row>
    <row r="12" spans="2:42" x14ac:dyDescent="0.35">
      <c r="B12" s="18" t="s">
        <v>149</v>
      </c>
      <c r="C12" s="17">
        <v>0.162931996672181</v>
      </c>
      <c r="D12" s="17">
        <v>0.15671065684289601</v>
      </c>
      <c r="E12" s="17">
        <v>0.17018719148138101</v>
      </c>
      <c r="F12" s="17"/>
      <c r="G12" s="17">
        <v>0.10823073379015501</v>
      </c>
      <c r="H12" s="17">
        <v>8.5184887617797897E-2</v>
      </c>
      <c r="I12" s="17">
        <v>0.107232261292616</v>
      </c>
      <c r="J12" s="17">
        <v>0.16141257361192499</v>
      </c>
      <c r="K12" s="17">
        <v>0.19336471300833699</v>
      </c>
      <c r="L12" s="17">
        <v>0.28926299686179802</v>
      </c>
      <c r="M12" s="17"/>
      <c r="N12" s="17">
        <v>0.131352251718864</v>
      </c>
      <c r="O12" s="17">
        <v>0.15503638820149401</v>
      </c>
      <c r="P12" s="17">
        <v>0.166972544623438</v>
      </c>
      <c r="Q12" s="17">
        <v>0.201120086096747</v>
      </c>
      <c r="R12" s="17"/>
      <c r="S12" s="17">
        <v>0.173324899597883</v>
      </c>
      <c r="T12" s="17">
        <v>0.14847666810582999</v>
      </c>
      <c r="U12" s="17">
        <v>0.20255307624649599</v>
      </c>
      <c r="V12" s="17">
        <v>0.168525075499106</v>
      </c>
      <c r="W12" s="17">
        <v>0.17144613211948101</v>
      </c>
      <c r="X12" s="17">
        <v>0.18268479715102801</v>
      </c>
      <c r="Y12" s="17">
        <v>0.112285869219468</v>
      </c>
      <c r="Z12" s="17">
        <v>0.17054379616772</v>
      </c>
      <c r="AA12" s="17">
        <v>0.15025474879999401</v>
      </c>
      <c r="AB12" s="17">
        <v>0.17691550192675801</v>
      </c>
      <c r="AC12" s="17">
        <v>0.15606178421764599</v>
      </c>
      <c r="AD12" s="17">
        <v>0.11617567152654799</v>
      </c>
      <c r="AE12" s="17"/>
      <c r="AF12" s="17">
        <v>0.16715250884657201</v>
      </c>
      <c r="AG12" s="17">
        <v>0.15715333102262499</v>
      </c>
      <c r="AH12" s="17"/>
      <c r="AI12" s="17">
        <v>0.14045944663796101</v>
      </c>
      <c r="AJ12" s="17">
        <v>0.17306334084473801</v>
      </c>
      <c r="AK12" s="17"/>
      <c r="AL12" s="17">
        <v>0.15075000846206699</v>
      </c>
      <c r="AM12" s="17">
        <v>0.163857773223125</v>
      </c>
      <c r="AN12" s="17"/>
      <c r="AO12" s="17">
        <v>0.14081772235332199</v>
      </c>
      <c r="AP12" s="17">
        <v>0.168960794337361</v>
      </c>
    </row>
    <row r="13" spans="2:42" x14ac:dyDescent="0.35">
      <c r="B13" s="18" t="s">
        <v>152</v>
      </c>
      <c r="C13" s="17">
        <v>6.4015344033861304E-2</v>
      </c>
      <c r="D13" s="17">
        <v>7.4437136203028595E-2</v>
      </c>
      <c r="E13" s="17">
        <v>5.4304636114975803E-2</v>
      </c>
      <c r="F13" s="17"/>
      <c r="G13" s="17">
        <v>3.8744265745879497E-2</v>
      </c>
      <c r="H13" s="17">
        <v>2.58845473080139E-2</v>
      </c>
      <c r="I13" s="17">
        <v>2.4115344612345699E-2</v>
      </c>
      <c r="J13" s="17">
        <v>5.28818776991416E-2</v>
      </c>
      <c r="K13" s="17">
        <v>7.7220298523715494E-2</v>
      </c>
      <c r="L13" s="17">
        <v>0.14477439291742999</v>
      </c>
      <c r="M13" s="17"/>
      <c r="N13" s="17">
        <v>3.9271122488598598E-2</v>
      </c>
      <c r="O13" s="17">
        <v>5.5084250946585402E-2</v>
      </c>
      <c r="P13" s="17">
        <v>8.3364101733896204E-2</v>
      </c>
      <c r="Q13" s="17">
        <v>8.11777461010917E-2</v>
      </c>
      <c r="R13" s="17"/>
      <c r="S13" s="17">
        <v>5.9929735427610702E-2</v>
      </c>
      <c r="T13" s="17">
        <v>7.9493036744070503E-2</v>
      </c>
      <c r="U13" s="17">
        <v>6.1818275386782098E-2</v>
      </c>
      <c r="V13" s="17">
        <v>8.78611068787538E-2</v>
      </c>
      <c r="W13" s="17">
        <v>5.51889141932283E-2</v>
      </c>
      <c r="X13" s="17">
        <v>5.2616772614241601E-2</v>
      </c>
      <c r="Y13" s="17">
        <v>5.8664007898743403E-2</v>
      </c>
      <c r="Z13" s="17">
        <v>7.4951048393389993E-2</v>
      </c>
      <c r="AA13" s="17">
        <v>8.3369541924895901E-2</v>
      </c>
      <c r="AB13" s="17">
        <v>5.1956587499430898E-2</v>
      </c>
      <c r="AC13" s="17">
        <v>1.14087473912608E-2</v>
      </c>
      <c r="AD13" s="17">
        <v>5.7538012663191702E-2</v>
      </c>
      <c r="AE13" s="17"/>
      <c r="AF13" s="17">
        <v>6.2124292712663197E-2</v>
      </c>
      <c r="AG13" s="17">
        <v>6.5462439903874001E-2</v>
      </c>
      <c r="AH13" s="17"/>
      <c r="AI13" s="17">
        <v>4.3286545268253498E-2</v>
      </c>
      <c r="AJ13" s="17">
        <v>7.3360549373631498E-2</v>
      </c>
      <c r="AK13" s="17"/>
      <c r="AL13" s="17">
        <v>3.11288310817745E-2</v>
      </c>
      <c r="AM13" s="17">
        <v>6.6514571746793899E-2</v>
      </c>
      <c r="AN13" s="17"/>
      <c r="AO13" s="17">
        <v>4.7063573850143502E-2</v>
      </c>
      <c r="AP13" s="17">
        <v>6.8636738841155606E-2</v>
      </c>
    </row>
    <row r="14" spans="2:42" x14ac:dyDescent="0.35">
      <c r="B14" s="18" t="s">
        <v>75</v>
      </c>
      <c r="C14" s="19">
        <v>1.2560482224787801E-2</v>
      </c>
      <c r="D14" s="19">
        <v>1.4463894592462201E-2</v>
      </c>
      <c r="E14" s="19">
        <v>1.0182823582739999E-2</v>
      </c>
      <c r="F14" s="19"/>
      <c r="G14" s="19">
        <v>2.8373590043434201E-2</v>
      </c>
      <c r="H14" s="19">
        <v>1.4298160283072301E-2</v>
      </c>
      <c r="I14" s="19">
        <v>1.2455893092013901E-2</v>
      </c>
      <c r="J14" s="19">
        <v>7.7662996221780902E-3</v>
      </c>
      <c r="K14" s="19">
        <v>4.3174094963201702E-3</v>
      </c>
      <c r="L14" s="19">
        <v>1.0070872728720001E-2</v>
      </c>
      <c r="M14" s="19"/>
      <c r="N14" s="19">
        <v>6.25510159270928E-3</v>
      </c>
      <c r="O14" s="19">
        <v>1.368544221514E-2</v>
      </c>
      <c r="P14" s="19">
        <v>1.49370322656828E-2</v>
      </c>
      <c r="Q14" s="19">
        <v>1.62779439244632E-2</v>
      </c>
      <c r="R14" s="19"/>
      <c r="S14" s="19">
        <v>1.3871969807179E-2</v>
      </c>
      <c r="T14" s="19">
        <v>8.4247617347813896E-3</v>
      </c>
      <c r="U14" s="19">
        <v>2.55081767186645E-2</v>
      </c>
      <c r="V14" s="19">
        <v>1.4803284648687701E-2</v>
      </c>
      <c r="W14" s="19">
        <v>5.3119899704200798E-3</v>
      </c>
      <c r="X14" s="19">
        <v>8.1857086232181298E-3</v>
      </c>
      <c r="Y14" s="19">
        <v>1.2717665949816701E-2</v>
      </c>
      <c r="Z14" s="19">
        <v>7.7167330991787996E-3</v>
      </c>
      <c r="AA14" s="19">
        <v>1.6397117838122598E-2</v>
      </c>
      <c r="AB14" s="19">
        <v>1.1236809204168601E-2</v>
      </c>
      <c r="AC14" s="19">
        <v>7.2166635179148298E-3</v>
      </c>
      <c r="AD14" s="19">
        <v>1.79536792863958E-2</v>
      </c>
      <c r="AE14" s="19"/>
      <c r="AF14" s="19">
        <v>9.1179138980706995E-3</v>
      </c>
      <c r="AG14" s="19">
        <v>1.4675345747104201E-2</v>
      </c>
      <c r="AH14" s="19"/>
      <c r="AI14" s="19">
        <v>9.6521334388815008E-3</v>
      </c>
      <c r="AJ14" s="19">
        <v>1.38716588593481E-2</v>
      </c>
      <c r="AK14" s="19"/>
      <c r="AL14" s="19">
        <v>1.0127792397167899E-2</v>
      </c>
      <c r="AM14" s="19">
        <v>1.27453557576861E-2</v>
      </c>
      <c r="AN14" s="19"/>
      <c r="AO14" s="19">
        <v>1.0309070889972899E-2</v>
      </c>
      <c r="AP14" s="19">
        <v>1.31742624105168E-2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0.193416849351736</v>
      </c>
      <c r="D9" s="17">
        <v>0.19899219298081799</v>
      </c>
      <c r="E9" s="17">
        <v>0.188625281260899</v>
      </c>
      <c r="F9" s="17"/>
      <c r="G9" s="17">
        <v>0.317817633954388</v>
      </c>
      <c r="H9" s="17">
        <v>0.26836861979183901</v>
      </c>
      <c r="I9" s="17">
        <v>0.22898040253058</v>
      </c>
      <c r="J9" s="17">
        <v>0.176029638788641</v>
      </c>
      <c r="K9" s="17">
        <v>0.13557374419448001</v>
      </c>
      <c r="L9" s="17">
        <v>7.2886589544568697E-2</v>
      </c>
      <c r="M9" s="17"/>
      <c r="N9" s="17">
        <v>0.24693904319881299</v>
      </c>
      <c r="O9" s="17">
        <v>0.186346254368915</v>
      </c>
      <c r="P9" s="17">
        <v>0.172377644604092</v>
      </c>
      <c r="Q9" s="17">
        <v>0.16405026282166699</v>
      </c>
      <c r="R9" s="17"/>
      <c r="S9" s="17">
        <v>0.260520572904679</v>
      </c>
      <c r="T9" s="17">
        <v>0.16547344054864099</v>
      </c>
      <c r="U9" s="17">
        <v>0.13751913179924799</v>
      </c>
      <c r="V9" s="17">
        <v>0.17384337063174701</v>
      </c>
      <c r="W9" s="17">
        <v>0.14971312649056701</v>
      </c>
      <c r="X9" s="17">
        <v>0.21398092012632899</v>
      </c>
      <c r="Y9" s="17">
        <v>0.189898172460435</v>
      </c>
      <c r="Z9" s="17">
        <v>0.209018350175181</v>
      </c>
      <c r="AA9" s="17">
        <v>0.19281464067156801</v>
      </c>
      <c r="AB9" s="17">
        <v>0.20109750728998799</v>
      </c>
      <c r="AC9" s="17">
        <v>0.2091560560331</v>
      </c>
      <c r="AD9" s="17">
        <v>0.19154240493727001</v>
      </c>
      <c r="AE9" s="17"/>
      <c r="AF9" s="17">
        <v>0.20553722714502001</v>
      </c>
      <c r="AG9" s="17">
        <v>0.17876984148685299</v>
      </c>
      <c r="AH9" s="17"/>
      <c r="AI9" s="17">
        <v>0.22439597359302299</v>
      </c>
      <c r="AJ9" s="17">
        <v>0.17945046950721699</v>
      </c>
      <c r="AK9" s="17"/>
      <c r="AL9" s="17">
        <v>0.23226634701830401</v>
      </c>
      <c r="AM9" s="17">
        <v>0.190464461503768</v>
      </c>
      <c r="AN9" s="17"/>
      <c r="AO9" s="17">
        <v>0.19828066793865401</v>
      </c>
      <c r="AP9" s="17">
        <v>0.19209087420474</v>
      </c>
    </row>
    <row r="10" spans="2:42" x14ac:dyDescent="0.35">
      <c r="B10" s="18" t="s">
        <v>145</v>
      </c>
      <c r="C10" s="17">
        <v>0.247704759313356</v>
      </c>
      <c r="D10" s="17">
        <v>0.23920508399538801</v>
      </c>
      <c r="E10" s="17">
        <v>0.25508655806838199</v>
      </c>
      <c r="F10" s="17"/>
      <c r="G10" s="17">
        <v>0.33598379417853602</v>
      </c>
      <c r="H10" s="17">
        <v>0.34219449882112302</v>
      </c>
      <c r="I10" s="17">
        <v>0.26410194686096</v>
      </c>
      <c r="J10" s="17">
        <v>0.23427335685653899</v>
      </c>
      <c r="K10" s="17">
        <v>0.19539249924927499</v>
      </c>
      <c r="L10" s="17">
        <v>0.144056713116723</v>
      </c>
      <c r="M10" s="17"/>
      <c r="N10" s="17">
        <v>0.298285032697094</v>
      </c>
      <c r="O10" s="17">
        <v>0.22770970915654201</v>
      </c>
      <c r="P10" s="17">
        <v>0.25718090945522298</v>
      </c>
      <c r="Q10" s="17">
        <v>0.20608766479940599</v>
      </c>
      <c r="R10" s="17"/>
      <c r="S10" s="17">
        <v>0.31166673488914898</v>
      </c>
      <c r="T10" s="17">
        <v>0.22159275380677301</v>
      </c>
      <c r="U10" s="17">
        <v>0.217625457580716</v>
      </c>
      <c r="V10" s="17">
        <v>0.229148005552989</v>
      </c>
      <c r="W10" s="17">
        <v>0.271590495615323</v>
      </c>
      <c r="X10" s="17">
        <v>0.246400737012685</v>
      </c>
      <c r="Y10" s="17">
        <v>0.23207237205952699</v>
      </c>
      <c r="Z10" s="17">
        <v>0.17607982086282001</v>
      </c>
      <c r="AA10" s="17">
        <v>0.245377559421632</v>
      </c>
      <c r="AB10" s="17">
        <v>0.26426182546805499</v>
      </c>
      <c r="AC10" s="17">
        <v>0.24239040111014301</v>
      </c>
      <c r="AD10" s="17">
        <v>0.25120517679367399</v>
      </c>
      <c r="AE10" s="17"/>
      <c r="AF10" s="17">
        <v>0.25471215554005899</v>
      </c>
      <c r="AG10" s="17">
        <v>0.23729259678623399</v>
      </c>
      <c r="AH10" s="17"/>
      <c r="AI10" s="17">
        <v>0.28481887355097202</v>
      </c>
      <c r="AJ10" s="17">
        <v>0.23097252979653199</v>
      </c>
      <c r="AK10" s="17"/>
      <c r="AL10" s="17">
        <v>0.26865641666157902</v>
      </c>
      <c r="AM10" s="17">
        <v>0.24611252717999399</v>
      </c>
      <c r="AN10" s="17"/>
      <c r="AO10" s="17">
        <v>0.27412979845214103</v>
      </c>
      <c r="AP10" s="17">
        <v>0.240500760124184</v>
      </c>
    </row>
    <row r="11" spans="2:42" x14ac:dyDescent="0.35">
      <c r="B11" s="18" t="s">
        <v>147</v>
      </c>
      <c r="C11" s="17">
        <v>0.168102511510686</v>
      </c>
      <c r="D11" s="17">
        <v>0.167185128234596</v>
      </c>
      <c r="E11" s="17">
        <v>0.16765107556118</v>
      </c>
      <c r="F11" s="17"/>
      <c r="G11" s="17">
        <v>0.18064586781030501</v>
      </c>
      <c r="H11" s="17">
        <v>0.15211807773126401</v>
      </c>
      <c r="I11" s="17">
        <v>0.19795577046917701</v>
      </c>
      <c r="J11" s="17">
        <v>0.15076308064013499</v>
      </c>
      <c r="K11" s="17">
        <v>0.17428436043367701</v>
      </c>
      <c r="L11" s="17">
        <v>0.15840456660815999</v>
      </c>
      <c r="M11" s="17"/>
      <c r="N11" s="17">
        <v>0.1934630149747</v>
      </c>
      <c r="O11" s="17">
        <v>0.15918075647543001</v>
      </c>
      <c r="P11" s="17">
        <v>0.16124452530702699</v>
      </c>
      <c r="Q11" s="17">
        <v>0.15415904189027799</v>
      </c>
      <c r="R11" s="17"/>
      <c r="S11" s="17">
        <v>0.17231129156289701</v>
      </c>
      <c r="T11" s="17">
        <v>0.19004609075825701</v>
      </c>
      <c r="U11" s="17">
        <v>0.157899636764437</v>
      </c>
      <c r="V11" s="17">
        <v>0.15645933672321199</v>
      </c>
      <c r="W11" s="17">
        <v>0.18740980033028001</v>
      </c>
      <c r="X11" s="17">
        <v>0.15538046028286401</v>
      </c>
      <c r="Y11" s="17">
        <v>0.15657834397363499</v>
      </c>
      <c r="Z11" s="17">
        <v>0.22971841859213099</v>
      </c>
      <c r="AA11" s="17">
        <v>0.13375085947863599</v>
      </c>
      <c r="AB11" s="17">
        <v>0.17533065053094199</v>
      </c>
      <c r="AC11" s="17">
        <v>0.15747681435291</v>
      </c>
      <c r="AD11" s="17">
        <v>0.17949442451047201</v>
      </c>
      <c r="AE11" s="17"/>
      <c r="AF11" s="17">
        <v>0.16382347977508599</v>
      </c>
      <c r="AG11" s="17">
        <v>0.17451495542776699</v>
      </c>
      <c r="AH11" s="17"/>
      <c r="AI11" s="17">
        <v>0.169405614245698</v>
      </c>
      <c r="AJ11" s="17">
        <v>0.16751503112770699</v>
      </c>
      <c r="AK11" s="17"/>
      <c r="AL11" s="17">
        <v>0.174394942964021</v>
      </c>
      <c r="AM11" s="17">
        <v>0.16762431489881599</v>
      </c>
      <c r="AN11" s="17"/>
      <c r="AO11" s="17">
        <v>0.15089863220685701</v>
      </c>
      <c r="AP11" s="17">
        <v>0.17279263635419001</v>
      </c>
    </row>
    <row r="12" spans="2:42" x14ac:dyDescent="0.35">
      <c r="B12" s="18" t="s">
        <v>149</v>
      </c>
      <c r="C12" s="17">
        <v>9.5162202319352199E-2</v>
      </c>
      <c r="D12" s="17">
        <v>0.105536848504624</v>
      </c>
      <c r="E12" s="17">
        <v>8.5723342502558406E-2</v>
      </c>
      <c r="F12" s="17"/>
      <c r="G12" s="17">
        <v>6.4226614241488802E-2</v>
      </c>
      <c r="H12" s="17">
        <v>7.0261829033161596E-2</v>
      </c>
      <c r="I12" s="17">
        <v>9.9885694707341099E-2</v>
      </c>
      <c r="J12" s="17">
        <v>0.110989035932313</v>
      </c>
      <c r="K12" s="17">
        <v>9.1730050305290106E-2</v>
      </c>
      <c r="L12" s="17">
        <v>0.121813284082449</v>
      </c>
      <c r="M12" s="17"/>
      <c r="N12" s="17">
        <v>7.2999839954977205E-2</v>
      </c>
      <c r="O12" s="17">
        <v>0.123556100550697</v>
      </c>
      <c r="P12" s="17">
        <v>0.100324760770304</v>
      </c>
      <c r="Q12" s="17">
        <v>8.49869556190644E-2</v>
      </c>
      <c r="R12" s="17"/>
      <c r="S12" s="17">
        <v>6.8932763449566795E-2</v>
      </c>
      <c r="T12" s="17">
        <v>8.9566781099164799E-2</v>
      </c>
      <c r="U12" s="17">
        <v>0.107813621220145</v>
      </c>
      <c r="V12" s="17">
        <v>0.13223794667174499</v>
      </c>
      <c r="W12" s="17">
        <v>0.122052208969589</v>
      </c>
      <c r="X12" s="17">
        <v>0.103218982015573</v>
      </c>
      <c r="Y12" s="17">
        <v>9.2937124455885603E-2</v>
      </c>
      <c r="Z12" s="17">
        <v>6.8686335552196498E-2</v>
      </c>
      <c r="AA12" s="17">
        <v>0.10412691802801601</v>
      </c>
      <c r="AB12" s="17">
        <v>8.3849859877156402E-2</v>
      </c>
      <c r="AC12" s="17">
        <v>9.0005841509307599E-2</v>
      </c>
      <c r="AD12" s="17">
        <v>6.0297684920453301E-2</v>
      </c>
      <c r="AE12" s="17"/>
      <c r="AF12" s="17">
        <v>9.1104492789372493E-2</v>
      </c>
      <c r="AG12" s="17">
        <v>0.10148156150411999</v>
      </c>
      <c r="AH12" s="17"/>
      <c r="AI12" s="17">
        <v>7.8050886270526004E-2</v>
      </c>
      <c r="AJ12" s="17">
        <v>0.102876530772157</v>
      </c>
      <c r="AK12" s="17"/>
      <c r="AL12" s="17">
        <v>9.8077438268530603E-2</v>
      </c>
      <c r="AM12" s="17">
        <v>9.4940657442139503E-2</v>
      </c>
      <c r="AN12" s="17"/>
      <c r="AO12" s="17">
        <v>8.5395553323143594E-2</v>
      </c>
      <c r="AP12" s="17">
        <v>9.7824788023769996E-2</v>
      </c>
    </row>
    <row r="13" spans="2:42" x14ac:dyDescent="0.35">
      <c r="B13" s="18" t="s">
        <v>152</v>
      </c>
      <c r="C13" s="17">
        <v>0.27454505576542898</v>
      </c>
      <c r="D13" s="17">
        <v>0.26745115990638102</v>
      </c>
      <c r="E13" s="17">
        <v>0.28346134096940401</v>
      </c>
      <c r="F13" s="17"/>
      <c r="G13" s="17">
        <v>6.5974070683199895E-2</v>
      </c>
      <c r="H13" s="17">
        <v>0.15373667670506699</v>
      </c>
      <c r="I13" s="17">
        <v>0.19079079490682699</v>
      </c>
      <c r="J13" s="17">
        <v>0.31212147270431401</v>
      </c>
      <c r="K13" s="17">
        <v>0.38364263551743999</v>
      </c>
      <c r="L13" s="17">
        <v>0.47733000860094599</v>
      </c>
      <c r="M13" s="17"/>
      <c r="N13" s="17">
        <v>0.17513993421139501</v>
      </c>
      <c r="O13" s="17">
        <v>0.27689625690062802</v>
      </c>
      <c r="P13" s="17">
        <v>0.29010959795292801</v>
      </c>
      <c r="Q13" s="17">
        <v>0.36682571198492597</v>
      </c>
      <c r="R13" s="17"/>
      <c r="S13" s="17">
        <v>0.16329975389430301</v>
      </c>
      <c r="T13" s="17">
        <v>0.301020081968699</v>
      </c>
      <c r="U13" s="17">
        <v>0.34370590369246801</v>
      </c>
      <c r="V13" s="17">
        <v>0.27035911597502199</v>
      </c>
      <c r="W13" s="17">
        <v>0.26392237862382101</v>
      </c>
      <c r="X13" s="17">
        <v>0.26699645251272702</v>
      </c>
      <c r="Y13" s="17">
        <v>0.30436264340335001</v>
      </c>
      <c r="Z13" s="17">
        <v>0.308780341718492</v>
      </c>
      <c r="AA13" s="17">
        <v>0.305100850217149</v>
      </c>
      <c r="AB13" s="17">
        <v>0.27093483584367101</v>
      </c>
      <c r="AC13" s="17">
        <v>0.29057047123623297</v>
      </c>
      <c r="AD13" s="17">
        <v>0.301257728516653</v>
      </c>
      <c r="AE13" s="17"/>
      <c r="AF13" s="17">
        <v>0.26852588528997601</v>
      </c>
      <c r="AG13" s="17">
        <v>0.28282708488907798</v>
      </c>
      <c r="AH13" s="17"/>
      <c r="AI13" s="17">
        <v>0.22833846026408999</v>
      </c>
      <c r="AJ13" s="17">
        <v>0.29537646659122802</v>
      </c>
      <c r="AK13" s="17"/>
      <c r="AL13" s="17">
        <v>0.207874394760141</v>
      </c>
      <c r="AM13" s="17">
        <v>0.27961172743921497</v>
      </c>
      <c r="AN13" s="17"/>
      <c r="AO13" s="17">
        <v>0.26857947814376998</v>
      </c>
      <c r="AP13" s="17">
        <v>0.276171392669743</v>
      </c>
    </row>
    <row r="14" spans="2:42" x14ac:dyDescent="0.35">
      <c r="B14" s="18" t="s">
        <v>75</v>
      </c>
      <c r="C14" s="19">
        <v>2.10686217394415E-2</v>
      </c>
      <c r="D14" s="19">
        <v>2.16295863781923E-2</v>
      </c>
      <c r="E14" s="19">
        <v>1.9452401637575799E-2</v>
      </c>
      <c r="F14" s="19"/>
      <c r="G14" s="19">
        <v>3.5352019132081997E-2</v>
      </c>
      <c r="H14" s="19">
        <v>1.3320297917545401E-2</v>
      </c>
      <c r="I14" s="19">
        <v>1.8285390525115099E-2</v>
      </c>
      <c r="J14" s="19">
        <v>1.58234150780589E-2</v>
      </c>
      <c r="K14" s="19">
        <v>1.9376710299837702E-2</v>
      </c>
      <c r="L14" s="19">
        <v>2.5508838047153402E-2</v>
      </c>
      <c r="M14" s="19"/>
      <c r="N14" s="19">
        <v>1.31731349630205E-2</v>
      </c>
      <c r="O14" s="19">
        <v>2.6310922547787399E-2</v>
      </c>
      <c r="P14" s="19">
        <v>1.8762561910426301E-2</v>
      </c>
      <c r="Q14" s="19">
        <v>2.3890362884659101E-2</v>
      </c>
      <c r="R14" s="19"/>
      <c r="S14" s="19">
        <v>2.3268883299404599E-2</v>
      </c>
      <c r="T14" s="19">
        <v>3.23008518184646E-2</v>
      </c>
      <c r="U14" s="19">
        <v>3.5436248942985901E-2</v>
      </c>
      <c r="V14" s="19">
        <v>3.7952224445285503E-2</v>
      </c>
      <c r="W14" s="19">
        <v>5.3119899704200798E-3</v>
      </c>
      <c r="X14" s="19">
        <v>1.4022448049822301E-2</v>
      </c>
      <c r="Y14" s="19">
        <v>2.4151343647167301E-2</v>
      </c>
      <c r="Z14" s="19">
        <v>7.7167330991787996E-3</v>
      </c>
      <c r="AA14" s="19">
        <v>1.88291721829996E-2</v>
      </c>
      <c r="AB14" s="19">
        <v>4.5253209901875303E-3</v>
      </c>
      <c r="AC14" s="19">
        <v>1.0400415758305699E-2</v>
      </c>
      <c r="AD14" s="19">
        <v>1.6202580321477901E-2</v>
      </c>
      <c r="AE14" s="19"/>
      <c r="AF14" s="19">
        <v>1.6296759460486698E-2</v>
      </c>
      <c r="AG14" s="19">
        <v>2.5113959905947902E-2</v>
      </c>
      <c r="AH14" s="19"/>
      <c r="AI14" s="19">
        <v>1.49901920756904E-2</v>
      </c>
      <c r="AJ14" s="19">
        <v>2.38089722051593E-2</v>
      </c>
      <c r="AK14" s="19"/>
      <c r="AL14" s="19">
        <v>1.8730460327424099E-2</v>
      </c>
      <c r="AM14" s="19">
        <v>2.1246311536068398E-2</v>
      </c>
      <c r="AN14" s="19"/>
      <c r="AO14" s="19">
        <v>2.27158699354356E-2</v>
      </c>
      <c r="AP14" s="19">
        <v>2.0619548623372199E-2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0.115033816981507</v>
      </c>
      <c r="D9" s="17">
        <v>0.119276211869004</v>
      </c>
      <c r="E9" s="17">
        <v>0.111151734138485</v>
      </c>
      <c r="F9" s="17"/>
      <c r="G9" s="17">
        <v>0.16111831440581401</v>
      </c>
      <c r="H9" s="17">
        <v>0.208588551766488</v>
      </c>
      <c r="I9" s="17">
        <v>0.14925112158558701</v>
      </c>
      <c r="J9" s="17">
        <v>0.123888502509355</v>
      </c>
      <c r="K9" s="17">
        <v>4.7005320877059997E-2</v>
      </c>
      <c r="L9" s="17">
        <v>1.8308980321386201E-2</v>
      </c>
      <c r="M9" s="17"/>
      <c r="N9" s="17">
        <v>0.17459017540956701</v>
      </c>
      <c r="O9" s="17">
        <v>0.11422471124181099</v>
      </c>
      <c r="P9" s="17">
        <v>8.0484905559633793E-2</v>
      </c>
      <c r="Q9" s="17">
        <v>8.3490167318500605E-2</v>
      </c>
      <c r="R9" s="17"/>
      <c r="S9" s="17">
        <v>0.17766856122376201</v>
      </c>
      <c r="T9" s="17">
        <v>0.10059683287785801</v>
      </c>
      <c r="U9" s="17">
        <v>8.7452052061352897E-2</v>
      </c>
      <c r="V9" s="17">
        <v>8.6914262333549694E-2</v>
      </c>
      <c r="W9" s="17">
        <v>0.11354351588882</v>
      </c>
      <c r="X9" s="17">
        <v>0.129025817743217</v>
      </c>
      <c r="Y9" s="17">
        <v>0.108074401651216</v>
      </c>
      <c r="Z9" s="17">
        <v>0.12411097452742099</v>
      </c>
      <c r="AA9" s="17">
        <v>8.1031619016733197E-2</v>
      </c>
      <c r="AB9" s="17">
        <v>0.11136817773478699</v>
      </c>
      <c r="AC9" s="17">
        <v>0.14929432312034299</v>
      </c>
      <c r="AD9" s="17">
        <v>9.0169171249839405E-2</v>
      </c>
      <c r="AE9" s="17"/>
      <c r="AF9" s="17">
        <v>0.126487822701568</v>
      </c>
      <c r="AG9" s="17">
        <v>0.100592292000585</v>
      </c>
      <c r="AH9" s="17"/>
      <c r="AI9" s="17">
        <v>0.147924425931002</v>
      </c>
      <c r="AJ9" s="17">
        <v>0.100205678705927</v>
      </c>
      <c r="AK9" s="17"/>
      <c r="AL9" s="17">
        <v>0.11344613676233101</v>
      </c>
      <c r="AM9" s="17">
        <v>0.115154473568261</v>
      </c>
      <c r="AN9" s="17"/>
      <c r="AO9" s="17">
        <v>0.114592702483837</v>
      </c>
      <c r="AP9" s="17">
        <v>0.115154073699647</v>
      </c>
    </row>
    <row r="10" spans="2:42" x14ac:dyDescent="0.35">
      <c r="B10" s="18" t="s">
        <v>145</v>
      </c>
      <c r="C10" s="17">
        <v>0.178364879628826</v>
      </c>
      <c r="D10" s="17">
        <v>0.193996817943727</v>
      </c>
      <c r="E10" s="17">
        <v>0.16189740630617699</v>
      </c>
      <c r="F10" s="17"/>
      <c r="G10" s="17">
        <v>0.24054301370238801</v>
      </c>
      <c r="H10" s="17">
        <v>0.26658410709928498</v>
      </c>
      <c r="I10" s="17">
        <v>0.28899503766656198</v>
      </c>
      <c r="J10" s="17">
        <v>0.14074380294534899</v>
      </c>
      <c r="K10" s="17">
        <v>0.11175070401188</v>
      </c>
      <c r="L10" s="17">
        <v>4.9817711440793E-2</v>
      </c>
      <c r="M10" s="17"/>
      <c r="N10" s="17">
        <v>0.24280985529927601</v>
      </c>
      <c r="O10" s="17">
        <v>0.18205903139443699</v>
      </c>
      <c r="P10" s="17">
        <v>0.172241966140351</v>
      </c>
      <c r="Q10" s="17">
        <v>0.111373839187986</v>
      </c>
      <c r="R10" s="17"/>
      <c r="S10" s="17">
        <v>0.262945706481372</v>
      </c>
      <c r="T10" s="17">
        <v>0.212256724108772</v>
      </c>
      <c r="U10" s="17">
        <v>0.135442356346099</v>
      </c>
      <c r="V10" s="17">
        <v>0.165050717196287</v>
      </c>
      <c r="W10" s="17">
        <v>0.12525734970552299</v>
      </c>
      <c r="X10" s="17">
        <v>0.174079228128876</v>
      </c>
      <c r="Y10" s="17">
        <v>0.151929760331006</v>
      </c>
      <c r="Z10" s="17">
        <v>0.135105708297281</v>
      </c>
      <c r="AA10" s="17">
        <v>0.175867653963797</v>
      </c>
      <c r="AB10" s="17">
        <v>0.14824077691103099</v>
      </c>
      <c r="AC10" s="17">
        <v>0.174523960416789</v>
      </c>
      <c r="AD10" s="17">
        <v>0.16266164903647001</v>
      </c>
      <c r="AE10" s="17"/>
      <c r="AF10" s="17">
        <v>0.18416682710900201</v>
      </c>
      <c r="AG10" s="17">
        <v>0.17049042293568301</v>
      </c>
      <c r="AH10" s="17"/>
      <c r="AI10" s="17">
        <v>0.210485961801891</v>
      </c>
      <c r="AJ10" s="17">
        <v>0.163883668631643</v>
      </c>
      <c r="AK10" s="17"/>
      <c r="AL10" s="17">
        <v>0.229248818043957</v>
      </c>
      <c r="AM10" s="17">
        <v>0.17449792817625001</v>
      </c>
      <c r="AN10" s="17"/>
      <c r="AO10" s="17">
        <v>0.20152545195472399</v>
      </c>
      <c r="AP10" s="17">
        <v>0.172050840002234</v>
      </c>
    </row>
    <row r="11" spans="2:42" x14ac:dyDescent="0.35">
      <c r="B11" s="18" t="s">
        <v>147</v>
      </c>
      <c r="C11" s="17">
        <v>0.16838898028287</v>
      </c>
      <c r="D11" s="17">
        <v>0.18419267086278401</v>
      </c>
      <c r="E11" s="17">
        <v>0.15266698439154899</v>
      </c>
      <c r="F11" s="17"/>
      <c r="G11" s="17">
        <v>0.21619377538659401</v>
      </c>
      <c r="H11" s="17">
        <v>0.19161803855531301</v>
      </c>
      <c r="I11" s="17">
        <v>0.17044055361471</v>
      </c>
      <c r="J11" s="17">
        <v>0.18864106796739299</v>
      </c>
      <c r="K11" s="17">
        <v>0.159402475293516</v>
      </c>
      <c r="L11" s="17">
        <v>0.105316505016097</v>
      </c>
      <c r="M11" s="17"/>
      <c r="N11" s="17">
        <v>0.20594433858435801</v>
      </c>
      <c r="O11" s="17">
        <v>0.18399335088819799</v>
      </c>
      <c r="P11" s="17">
        <v>0.15824863678481299</v>
      </c>
      <c r="Q11" s="17">
        <v>0.115903156931146</v>
      </c>
      <c r="R11" s="17"/>
      <c r="S11" s="17">
        <v>0.18331558162773501</v>
      </c>
      <c r="T11" s="17">
        <v>0.18785956112663699</v>
      </c>
      <c r="U11" s="17">
        <v>0.16302861840243099</v>
      </c>
      <c r="V11" s="17">
        <v>0.119728788342189</v>
      </c>
      <c r="W11" s="17">
        <v>0.228857463993453</v>
      </c>
      <c r="X11" s="17">
        <v>0.139460766034355</v>
      </c>
      <c r="Y11" s="17">
        <v>0.153415958791078</v>
      </c>
      <c r="Z11" s="17">
        <v>0.115447931663993</v>
      </c>
      <c r="AA11" s="17">
        <v>0.159057765887436</v>
      </c>
      <c r="AB11" s="17">
        <v>0.19797080871959499</v>
      </c>
      <c r="AC11" s="17">
        <v>0.15407757412730699</v>
      </c>
      <c r="AD11" s="17">
        <v>0.19996956440170699</v>
      </c>
      <c r="AE11" s="17"/>
      <c r="AF11" s="17">
        <v>0.165796202734033</v>
      </c>
      <c r="AG11" s="17">
        <v>0.172610322616221</v>
      </c>
      <c r="AH11" s="17"/>
      <c r="AI11" s="17">
        <v>0.159580255867697</v>
      </c>
      <c r="AJ11" s="17">
        <v>0.17236023493066999</v>
      </c>
      <c r="AK11" s="17"/>
      <c r="AL11" s="17">
        <v>0.169742376496338</v>
      </c>
      <c r="AM11" s="17">
        <v>0.168286128231386</v>
      </c>
      <c r="AN11" s="17"/>
      <c r="AO11" s="17">
        <v>0.16386686378697399</v>
      </c>
      <c r="AP11" s="17">
        <v>0.169621800540909</v>
      </c>
    </row>
    <row r="12" spans="2:42" x14ac:dyDescent="0.35">
      <c r="B12" s="18" t="s">
        <v>149</v>
      </c>
      <c r="C12" s="17">
        <v>0.17960115800353901</v>
      </c>
      <c r="D12" s="17">
        <v>0.16549421716853499</v>
      </c>
      <c r="E12" s="17">
        <v>0.19467594388034501</v>
      </c>
      <c r="F12" s="17"/>
      <c r="G12" s="17">
        <v>0.18107575323477301</v>
      </c>
      <c r="H12" s="17">
        <v>0.141456765123608</v>
      </c>
      <c r="I12" s="17">
        <v>0.175080554771159</v>
      </c>
      <c r="J12" s="17">
        <v>0.163065761133867</v>
      </c>
      <c r="K12" s="17">
        <v>0.222543333592684</v>
      </c>
      <c r="L12" s="17">
        <v>0.198097526604987</v>
      </c>
      <c r="M12" s="17"/>
      <c r="N12" s="17">
        <v>0.17639408552630301</v>
      </c>
      <c r="O12" s="17">
        <v>0.173615702243369</v>
      </c>
      <c r="P12" s="17">
        <v>0.179858531741034</v>
      </c>
      <c r="Q12" s="17">
        <v>0.190240978315353</v>
      </c>
      <c r="R12" s="17"/>
      <c r="S12" s="17">
        <v>0.175917065418534</v>
      </c>
      <c r="T12" s="17">
        <v>0.16872642364263399</v>
      </c>
      <c r="U12" s="17">
        <v>0.210010826750859</v>
      </c>
      <c r="V12" s="17">
        <v>0.207877951742447</v>
      </c>
      <c r="W12" s="17">
        <v>0.18080276495509501</v>
      </c>
      <c r="X12" s="17">
        <v>0.19571249527461801</v>
      </c>
      <c r="Y12" s="17">
        <v>0.1717321334003</v>
      </c>
      <c r="Z12" s="17">
        <v>0.166487007490179</v>
      </c>
      <c r="AA12" s="17">
        <v>0.143560760752317</v>
      </c>
      <c r="AB12" s="17">
        <v>0.17160973619148501</v>
      </c>
      <c r="AC12" s="17">
        <v>0.19667669220119899</v>
      </c>
      <c r="AD12" s="17">
        <v>0.192883092263507</v>
      </c>
      <c r="AE12" s="17"/>
      <c r="AF12" s="17">
        <v>0.174120877738868</v>
      </c>
      <c r="AG12" s="17">
        <v>0.18858818293531501</v>
      </c>
      <c r="AH12" s="17"/>
      <c r="AI12" s="17">
        <v>0.16999619897962201</v>
      </c>
      <c r="AJ12" s="17">
        <v>0.183931380674595</v>
      </c>
      <c r="AK12" s="17"/>
      <c r="AL12" s="17">
        <v>0.147639594276221</v>
      </c>
      <c r="AM12" s="17">
        <v>0.18203009371747</v>
      </c>
      <c r="AN12" s="17"/>
      <c r="AO12" s="17">
        <v>0.17080178408508701</v>
      </c>
      <c r="AP12" s="17">
        <v>0.182000044992536</v>
      </c>
    </row>
    <row r="13" spans="2:42" x14ac:dyDescent="0.35">
      <c r="B13" s="18" t="s">
        <v>152</v>
      </c>
      <c r="C13" s="17">
        <v>0.33383133638266799</v>
      </c>
      <c r="D13" s="17">
        <v>0.31234846472304101</v>
      </c>
      <c r="E13" s="17">
        <v>0.35578362335667901</v>
      </c>
      <c r="F13" s="17"/>
      <c r="G13" s="17">
        <v>0.145974338775884</v>
      </c>
      <c r="H13" s="17">
        <v>0.163338518799095</v>
      </c>
      <c r="I13" s="17">
        <v>0.19561791765851999</v>
      </c>
      <c r="J13" s="17">
        <v>0.36588210669351701</v>
      </c>
      <c r="K13" s="17">
        <v>0.44892010868673898</v>
      </c>
      <c r="L13" s="17">
        <v>0.60819047974263196</v>
      </c>
      <c r="M13" s="17"/>
      <c r="N13" s="17">
        <v>0.18568512122518299</v>
      </c>
      <c r="O13" s="17">
        <v>0.32019887667556202</v>
      </c>
      <c r="P13" s="17">
        <v>0.37698629510014697</v>
      </c>
      <c r="Q13" s="17">
        <v>0.47189052477863902</v>
      </c>
      <c r="R13" s="17"/>
      <c r="S13" s="17">
        <v>0.17915314528067899</v>
      </c>
      <c r="T13" s="17">
        <v>0.304642734117898</v>
      </c>
      <c r="U13" s="17">
        <v>0.37805034342462701</v>
      </c>
      <c r="V13" s="17">
        <v>0.37640701592537701</v>
      </c>
      <c r="W13" s="17">
        <v>0.33715782697732799</v>
      </c>
      <c r="X13" s="17">
        <v>0.34196021146102301</v>
      </c>
      <c r="Y13" s="17">
        <v>0.370184463432086</v>
      </c>
      <c r="Z13" s="17">
        <v>0.42615686993017798</v>
      </c>
      <c r="AA13" s="17">
        <v>0.42388831241887198</v>
      </c>
      <c r="AB13" s="17">
        <v>0.35140834838391499</v>
      </c>
      <c r="AC13" s="17">
        <v>0.31245920001595701</v>
      </c>
      <c r="AD13" s="17">
        <v>0.33636284376208098</v>
      </c>
      <c r="AE13" s="17"/>
      <c r="AF13" s="17">
        <v>0.33204223858568199</v>
      </c>
      <c r="AG13" s="17">
        <v>0.33513671868796502</v>
      </c>
      <c r="AH13" s="17"/>
      <c r="AI13" s="17">
        <v>0.29170584504235297</v>
      </c>
      <c r="AJ13" s="17">
        <v>0.35282285494895899</v>
      </c>
      <c r="AK13" s="17"/>
      <c r="AL13" s="17">
        <v>0.32079306234305499</v>
      </c>
      <c r="AM13" s="17">
        <v>0.334822186822059</v>
      </c>
      <c r="AN13" s="17"/>
      <c r="AO13" s="17">
        <v>0.32943806211065702</v>
      </c>
      <c r="AP13" s="17">
        <v>0.33502903164915898</v>
      </c>
    </row>
    <row r="14" spans="2:42" x14ac:dyDescent="0.35">
      <c r="B14" s="18" t="s">
        <v>75</v>
      </c>
      <c r="C14" s="19">
        <v>2.4779828720589901E-2</v>
      </c>
      <c r="D14" s="19">
        <v>2.4691617432908201E-2</v>
      </c>
      <c r="E14" s="19">
        <v>2.38243079267654E-2</v>
      </c>
      <c r="F14" s="19"/>
      <c r="G14" s="19">
        <v>5.5094804494546901E-2</v>
      </c>
      <c r="H14" s="19">
        <v>2.8414018656210901E-2</v>
      </c>
      <c r="I14" s="19">
        <v>2.0614814703461298E-2</v>
      </c>
      <c r="J14" s="19">
        <v>1.77787587505185E-2</v>
      </c>
      <c r="K14" s="19">
        <v>1.03780575381212E-2</v>
      </c>
      <c r="L14" s="19">
        <v>2.0268796874105301E-2</v>
      </c>
      <c r="M14" s="19"/>
      <c r="N14" s="19">
        <v>1.45764239553123E-2</v>
      </c>
      <c r="O14" s="19">
        <v>2.5908327556622798E-2</v>
      </c>
      <c r="P14" s="19">
        <v>3.2179664674021703E-2</v>
      </c>
      <c r="Q14" s="19">
        <v>2.7101333468375E-2</v>
      </c>
      <c r="R14" s="19"/>
      <c r="S14" s="19">
        <v>2.0999939967918099E-2</v>
      </c>
      <c r="T14" s="19">
        <v>2.5917724126201299E-2</v>
      </c>
      <c r="U14" s="19">
        <v>2.60158030146302E-2</v>
      </c>
      <c r="V14" s="19">
        <v>4.4021264460149902E-2</v>
      </c>
      <c r="W14" s="19">
        <v>1.43810784797807E-2</v>
      </c>
      <c r="X14" s="19">
        <v>1.9761481357911701E-2</v>
      </c>
      <c r="Y14" s="19">
        <v>4.4663282394314101E-2</v>
      </c>
      <c r="Z14" s="19">
        <v>3.2691508090948097E-2</v>
      </c>
      <c r="AA14" s="19">
        <v>1.6593887960844201E-2</v>
      </c>
      <c r="AB14" s="19">
        <v>1.94021520591868E-2</v>
      </c>
      <c r="AC14" s="19">
        <v>1.2968250118405101E-2</v>
      </c>
      <c r="AD14" s="19">
        <v>1.79536792863958E-2</v>
      </c>
      <c r="AE14" s="19"/>
      <c r="AF14" s="19">
        <v>1.7386031130845799E-2</v>
      </c>
      <c r="AG14" s="19">
        <v>3.258206082423E-2</v>
      </c>
      <c r="AH14" s="19"/>
      <c r="AI14" s="19">
        <v>2.0307312377435601E-2</v>
      </c>
      <c r="AJ14" s="19">
        <v>2.67961821082064E-2</v>
      </c>
      <c r="AK14" s="19"/>
      <c r="AL14" s="19">
        <v>1.9130012078099098E-2</v>
      </c>
      <c r="AM14" s="19">
        <v>2.5209189484574498E-2</v>
      </c>
      <c r="AN14" s="19"/>
      <c r="AO14" s="19">
        <v>1.9775135578720699E-2</v>
      </c>
      <c r="AP14" s="19">
        <v>2.61442091155147E-2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0.17088003399528201</v>
      </c>
      <c r="D9" s="17">
        <v>0.179982193288274</v>
      </c>
      <c r="E9" s="17">
        <v>0.160668007450366</v>
      </c>
      <c r="F9" s="17"/>
      <c r="G9" s="17">
        <v>0.23334912305736799</v>
      </c>
      <c r="H9" s="17">
        <v>0.235309389708976</v>
      </c>
      <c r="I9" s="17">
        <v>0.213100955516694</v>
      </c>
      <c r="J9" s="17">
        <v>0.18406791754049401</v>
      </c>
      <c r="K9" s="17">
        <v>0.14413097347925499</v>
      </c>
      <c r="L9" s="17">
        <v>4.9261910819482002E-2</v>
      </c>
      <c r="M9" s="17"/>
      <c r="N9" s="17">
        <v>0.283779601436285</v>
      </c>
      <c r="O9" s="17">
        <v>0.189738537534759</v>
      </c>
      <c r="P9" s="17">
        <v>0.115446322155703</v>
      </c>
      <c r="Q9" s="17">
        <v>7.7655877347733507E-2</v>
      </c>
      <c r="R9" s="17"/>
      <c r="S9" s="17">
        <v>0.23032592898630999</v>
      </c>
      <c r="T9" s="17">
        <v>0.14582951190212701</v>
      </c>
      <c r="U9" s="17">
        <v>0.14793631734701701</v>
      </c>
      <c r="V9" s="17">
        <v>0.122111357635258</v>
      </c>
      <c r="W9" s="17">
        <v>0.16142044220768001</v>
      </c>
      <c r="X9" s="17">
        <v>0.173877722500828</v>
      </c>
      <c r="Y9" s="17">
        <v>0.17617476472014301</v>
      </c>
      <c r="Z9" s="17">
        <v>0.13914462737785999</v>
      </c>
      <c r="AA9" s="17">
        <v>0.151159159453713</v>
      </c>
      <c r="AB9" s="17">
        <v>0.218219207261515</v>
      </c>
      <c r="AC9" s="17">
        <v>0.21908832611725501</v>
      </c>
      <c r="AD9" s="17">
        <v>0.10083927362384</v>
      </c>
      <c r="AE9" s="17"/>
      <c r="AF9" s="17">
        <v>0.17433182991399301</v>
      </c>
      <c r="AG9" s="17">
        <v>0.16629547385066401</v>
      </c>
      <c r="AH9" s="17"/>
      <c r="AI9" s="17">
        <v>0.207413480064435</v>
      </c>
      <c r="AJ9" s="17">
        <v>0.15440958825714801</v>
      </c>
      <c r="AK9" s="17"/>
      <c r="AL9" s="17">
        <v>0.14831865747898501</v>
      </c>
      <c r="AM9" s="17">
        <v>0.17259459757682</v>
      </c>
      <c r="AN9" s="17"/>
      <c r="AO9" s="17">
        <v>0.184919438781221</v>
      </c>
      <c r="AP9" s="17">
        <v>0.167052608795903</v>
      </c>
    </row>
    <row r="10" spans="2:42" x14ac:dyDescent="0.35">
      <c r="B10" s="18" t="s">
        <v>145</v>
      </c>
      <c r="C10" s="17">
        <v>0.17259886247286901</v>
      </c>
      <c r="D10" s="17">
        <v>0.182307508503256</v>
      </c>
      <c r="E10" s="17">
        <v>0.162383351582396</v>
      </c>
      <c r="F10" s="17"/>
      <c r="G10" s="17">
        <v>0.24937610447477601</v>
      </c>
      <c r="H10" s="17">
        <v>0.26787968107958898</v>
      </c>
      <c r="I10" s="17">
        <v>0.25472493351377401</v>
      </c>
      <c r="J10" s="17">
        <v>0.18396042963517101</v>
      </c>
      <c r="K10" s="17">
        <v>9.0583822811308695E-2</v>
      </c>
      <c r="L10" s="17">
        <v>2.2257732878591601E-2</v>
      </c>
      <c r="M10" s="17"/>
      <c r="N10" s="17">
        <v>0.25024160278385699</v>
      </c>
      <c r="O10" s="17">
        <v>0.216365251553541</v>
      </c>
      <c r="P10" s="17">
        <v>0.125757461414431</v>
      </c>
      <c r="Q10" s="17">
        <v>8.6807764576273594E-2</v>
      </c>
      <c r="R10" s="17"/>
      <c r="S10" s="17">
        <v>0.276000100719135</v>
      </c>
      <c r="T10" s="17">
        <v>0.182647777243096</v>
      </c>
      <c r="U10" s="17">
        <v>0.143320210755736</v>
      </c>
      <c r="V10" s="17">
        <v>0.153983726692343</v>
      </c>
      <c r="W10" s="17">
        <v>0.11524778980318701</v>
      </c>
      <c r="X10" s="17">
        <v>0.14660006613641699</v>
      </c>
      <c r="Y10" s="17">
        <v>0.170316322091742</v>
      </c>
      <c r="Z10" s="17">
        <v>0.235750369886292</v>
      </c>
      <c r="AA10" s="17">
        <v>0.130254717838999</v>
      </c>
      <c r="AB10" s="17">
        <v>0.16307364144330899</v>
      </c>
      <c r="AC10" s="17">
        <v>0.11590431041858</v>
      </c>
      <c r="AD10" s="17">
        <v>0.19325020778615401</v>
      </c>
      <c r="AE10" s="17"/>
      <c r="AF10" s="17">
        <v>0.155651777937799</v>
      </c>
      <c r="AG10" s="17">
        <v>0.19553162009608299</v>
      </c>
      <c r="AH10" s="17"/>
      <c r="AI10" s="17">
        <v>0.18698335493309701</v>
      </c>
      <c r="AJ10" s="17">
        <v>0.16611387329094601</v>
      </c>
      <c r="AK10" s="17"/>
      <c r="AL10" s="17">
        <v>0.18934690555568801</v>
      </c>
      <c r="AM10" s="17">
        <v>0.171326086199174</v>
      </c>
      <c r="AN10" s="17"/>
      <c r="AO10" s="17">
        <v>0.18200969635543601</v>
      </c>
      <c r="AP10" s="17">
        <v>0.170033279152315</v>
      </c>
    </row>
    <row r="11" spans="2:42" x14ac:dyDescent="0.35">
      <c r="B11" s="18" t="s">
        <v>147</v>
      </c>
      <c r="C11" s="17">
        <v>7.4137313024925697E-2</v>
      </c>
      <c r="D11" s="17">
        <v>9.0724756484602598E-2</v>
      </c>
      <c r="E11" s="17">
        <v>5.8480446038034199E-2</v>
      </c>
      <c r="F11" s="17"/>
      <c r="G11" s="17">
        <v>0.14798511702960901</v>
      </c>
      <c r="H11" s="17">
        <v>0.11972443222104601</v>
      </c>
      <c r="I11" s="17">
        <v>7.9281214762237595E-2</v>
      </c>
      <c r="J11" s="17">
        <v>6.1801533673736302E-2</v>
      </c>
      <c r="K11" s="17">
        <v>4.3037896117751898E-2</v>
      </c>
      <c r="L11" s="17">
        <v>1.4160914585966199E-2</v>
      </c>
      <c r="M11" s="17"/>
      <c r="N11" s="17">
        <v>9.9135457223584397E-2</v>
      </c>
      <c r="O11" s="17">
        <v>6.5272731693218899E-2</v>
      </c>
      <c r="P11" s="17">
        <v>9.1571405706829603E-2</v>
      </c>
      <c r="Q11" s="17">
        <v>3.9215744939692397E-2</v>
      </c>
      <c r="R11" s="17"/>
      <c r="S11" s="17">
        <v>0.118228192769828</v>
      </c>
      <c r="T11" s="17">
        <v>6.9985233869507099E-2</v>
      </c>
      <c r="U11" s="17">
        <v>4.99863814477906E-2</v>
      </c>
      <c r="V11" s="17">
        <v>7.3863844010003898E-2</v>
      </c>
      <c r="W11" s="17">
        <v>8.3897978410223201E-2</v>
      </c>
      <c r="X11" s="17">
        <v>8.7221533248001595E-2</v>
      </c>
      <c r="Y11" s="17">
        <v>4.1156503166071202E-2</v>
      </c>
      <c r="Z11" s="17">
        <v>2.2413084948151502E-2</v>
      </c>
      <c r="AA11" s="17">
        <v>7.9150950782666901E-2</v>
      </c>
      <c r="AB11" s="17">
        <v>7.0196458164384398E-2</v>
      </c>
      <c r="AC11" s="17">
        <v>5.5265950015837499E-2</v>
      </c>
      <c r="AD11" s="17">
        <v>7.1292495189162503E-2</v>
      </c>
      <c r="AE11" s="17"/>
      <c r="AF11" s="17">
        <v>6.33017026898062E-2</v>
      </c>
      <c r="AG11" s="17">
        <v>8.86634375203708E-2</v>
      </c>
      <c r="AH11" s="17"/>
      <c r="AI11" s="17">
        <v>7.8792628468812506E-2</v>
      </c>
      <c r="AJ11" s="17">
        <v>7.2038547957231205E-2</v>
      </c>
      <c r="AK11" s="17"/>
      <c r="AL11" s="17">
        <v>6.9254416409452499E-2</v>
      </c>
      <c r="AM11" s="17">
        <v>7.4508391301256E-2</v>
      </c>
      <c r="AN11" s="17"/>
      <c r="AO11" s="17">
        <v>8.1138487694743397E-2</v>
      </c>
      <c r="AP11" s="17">
        <v>7.2228651456640994E-2</v>
      </c>
    </row>
    <row r="12" spans="2:42" x14ac:dyDescent="0.35">
      <c r="B12" s="18" t="s">
        <v>149</v>
      </c>
      <c r="C12" s="17">
        <v>5.0698147565581997E-2</v>
      </c>
      <c r="D12" s="17">
        <v>4.7564500214988398E-2</v>
      </c>
      <c r="E12" s="17">
        <v>5.4125106445032899E-2</v>
      </c>
      <c r="F12" s="17"/>
      <c r="G12" s="17">
        <v>7.5671609876660703E-2</v>
      </c>
      <c r="H12" s="17">
        <v>6.2514039544621605E-2</v>
      </c>
      <c r="I12" s="17">
        <v>6.0794522232606701E-2</v>
      </c>
      <c r="J12" s="17">
        <v>6.08005242412974E-2</v>
      </c>
      <c r="K12" s="17">
        <v>4.0638206408837203E-2</v>
      </c>
      <c r="L12" s="17">
        <v>1.46482736268285E-2</v>
      </c>
      <c r="M12" s="17"/>
      <c r="N12" s="17">
        <v>5.71693653454029E-2</v>
      </c>
      <c r="O12" s="17">
        <v>3.9573687135936203E-2</v>
      </c>
      <c r="P12" s="17">
        <v>5.7565915288160997E-2</v>
      </c>
      <c r="Q12" s="17">
        <v>4.9896178301305799E-2</v>
      </c>
      <c r="R12" s="17"/>
      <c r="S12" s="17">
        <v>5.9335257460354097E-2</v>
      </c>
      <c r="T12" s="17">
        <v>3.5169323468837402E-2</v>
      </c>
      <c r="U12" s="17">
        <v>5.9566514061556698E-2</v>
      </c>
      <c r="V12" s="17">
        <v>5.3479664681046903E-2</v>
      </c>
      <c r="W12" s="17">
        <v>5.0280395637922602E-2</v>
      </c>
      <c r="X12" s="17">
        <v>5.3011298353158098E-2</v>
      </c>
      <c r="Y12" s="17">
        <v>5.1684450676282703E-2</v>
      </c>
      <c r="Z12" s="17">
        <v>4.8973305546585702E-2</v>
      </c>
      <c r="AA12" s="17">
        <v>5.8735673612345003E-2</v>
      </c>
      <c r="AB12" s="17">
        <v>4.3122494515052602E-2</v>
      </c>
      <c r="AC12" s="17">
        <v>3.9065115204350201E-2</v>
      </c>
      <c r="AD12" s="17">
        <v>5.1946280336410897E-2</v>
      </c>
      <c r="AE12" s="17"/>
      <c r="AF12" s="17">
        <v>4.7408710985127202E-2</v>
      </c>
      <c r="AG12" s="17">
        <v>5.5586883461272503E-2</v>
      </c>
      <c r="AH12" s="17"/>
      <c r="AI12" s="17">
        <v>5.1403842328062797E-2</v>
      </c>
      <c r="AJ12" s="17">
        <v>5.0379997800264899E-2</v>
      </c>
      <c r="AK12" s="17"/>
      <c r="AL12" s="17">
        <v>5.95847028402018E-2</v>
      </c>
      <c r="AM12" s="17">
        <v>5.0022809160224301E-2</v>
      </c>
      <c r="AN12" s="17"/>
      <c r="AO12" s="17">
        <v>5.8266341690169303E-2</v>
      </c>
      <c r="AP12" s="17">
        <v>4.86349050458387E-2</v>
      </c>
    </row>
    <row r="13" spans="2:42" x14ac:dyDescent="0.35">
      <c r="B13" s="18" t="s">
        <v>152</v>
      </c>
      <c r="C13" s="17">
        <v>0.50825401205048804</v>
      </c>
      <c r="D13" s="17">
        <v>0.47624176981637201</v>
      </c>
      <c r="E13" s="17">
        <v>0.54110561220698195</v>
      </c>
      <c r="F13" s="17"/>
      <c r="G13" s="17">
        <v>0.24535274902638399</v>
      </c>
      <c r="H13" s="17">
        <v>0.28355983977610899</v>
      </c>
      <c r="I13" s="17">
        <v>0.36345065246207198</v>
      </c>
      <c r="J13" s="17">
        <v>0.49337299118581401</v>
      </c>
      <c r="K13" s="17">
        <v>0.66952895300843696</v>
      </c>
      <c r="L13" s="17">
        <v>0.88964315894787005</v>
      </c>
      <c r="M13" s="17"/>
      <c r="N13" s="17">
        <v>0.29466248292351699</v>
      </c>
      <c r="O13" s="17">
        <v>0.46230337847956798</v>
      </c>
      <c r="P13" s="17">
        <v>0.58612222515613799</v>
      </c>
      <c r="Q13" s="17">
        <v>0.71846659967042203</v>
      </c>
      <c r="R13" s="17"/>
      <c r="S13" s="17">
        <v>0.291350743969919</v>
      </c>
      <c r="T13" s="17">
        <v>0.54750354758104203</v>
      </c>
      <c r="U13" s="17">
        <v>0.56583108779508595</v>
      </c>
      <c r="V13" s="17">
        <v>0.56920718873860998</v>
      </c>
      <c r="W13" s="17">
        <v>0.56425267607524898</v>
      </c>
      <c r="X13" s="17">
        <v>0.51654750962756002</v>
      </c>
      <c r="Y13" s="17">
        <v>0.531405065539719</v>
      </c>
      <c r="Z13" s="17">
        <v>0.530042101510803</v>
      </c>
      <c r="AA13" s="17">
        <v>0.54789291070878299</v>
      </c>
      <c r="AB13" s="17">
        <v>0.48993262661819797</v>
      </c>
      <c r="AC13" s="17">
        <v>0.56470882189000005</v>
      </c>
      <c r="AD13" s="17">
        <v>0.58267174306443303</v>
      </c>
      <c r="AE13" s="17"/>
      <c r="AF13" s="17">
        <v>0.54256784983837603</v>
      </c>
      <c r="AG13" s="17">
        <v>0.46383097746652902</v>
      </c>
      <c r="AH13" s="17"/>
      <c r="AI13" s="17">
        <v>0.44955108625857598</v>
      </c>
      <c r="AJ13" s="17">
        <v>0.53471916817332499</v>
      </c>
      <c r="AK13" s="17"/>
      <c r="AL13" s="17">
        <v>0.506658081832147</v>
      </c>
      <c r="AM13" s="17">
        <v>0.50837529560023298</v>
      </c>
      <c r="AN13" s="17"/>
      <c r="AO13" s="17">
        <v>0.47344935817931399</v>
      </c>
      <c r="AP13" s="17">
        <v>0.51774246339962204</v>
      </c>
    </row>
    <row r="14" spans="2:42" x14ac:dyDescent="0.35">
      <c r="B14" s="18" t="s">
        <v>75</v>
      </c>
      <c r="C14" s="19">
        <v>2.3431630890853799E-2</v>
      </c>
      <c r="D14" s="19">
        <v>2.3179271692507001E-2</v>
      </c>
      <c r="E14" s="19">
        <v>2.3237476277189799E-2</v>
      </c>
      <c r="F14" s="19"/>
      <c r="G14" s="19">
        <v>4.8265296535201598E-2</v>
      </c>
      <c r="H14" s="19">
        <v>3.10126176696588E-2</v>
      </c>
      <c r="I14" s="19">
        <v>2.8647721512615701E-2</v>
      </c>
      <c r="J14" s="19">
        <v>1.5996603723487102E-2</v>
      </c>
      <c r="K14" s="19">
        <v>1.20801481744104E-2</v>
      </c>
      <c r="L14" s="19">
        <v>1.0028009141261601E-2</v>
      </c>
      <c r="M14" s="19"/>
      <c r="N14" s="19">
        <v>1.50114902873537E-2</v>
      </c>
      <c r="O14" s="19">
        <v>2.6746413602976801E-2</v>
      </c>
      <c r="P14" s="19">
        <v>2.3536670278738299E-2</v>
      </c>
      <c r="Q14" s="19">
        <v>2.79578351645722E-2</v>
      </c>
      <c r="R14" s="19"/>
      <c r="S14" s="19">
        <v>2.4759776094452901E-2</v>
      </c>
      <c r="T14" s="19">
        <v>1.8864605935391E-2</v>
      </c>
      <c r="U14" s="19">
        <v>3.3359488592813798E-2</v>
      </c>
      <c r="V14" s="19">
        <v>2.73542182427375E-2</v>
      </c>
      <c r="W14" s="19">
        <v>2.49007178657372E-2</v>
      </c>
      <c r="X14" s="19">
        <v>2.2741870134035499E-2</v>
      </c>
      <c r="Y14" s="19">
        <v>2.9262893806042099E-2</v>
      </c>
      <c r="Z14" s="19">
        <v>2.3676510730307701E-2</v>
      </c>
      <c r="AA14" s="19">
        <v>3.2806587603492997E-2</v>
      </c>
      <c r="AB14" s="19">
        <v>1.5455571997541301E-2</v>
      </c>
      <c r="AC14" s="19">
        <v>5.9674763539778403E-3</v>
      </c>
      <c r="AD14" s="19">
        <v>0</v>
      </c>
      <c r="AE14" s="19"/>
      <c r="AF14" s="19">
        <v>1.6738128634899398E-2</v>
      </c>
      <c r="AG14" s="19">
        <v>3.0091607605080499E-2</v>
      </c>
      <c r="AH14" s="19"/>
      <c r="AI14" s="19">
        <v>2.5855607947015701E-2</v>
      </c>
      <c r="AJ14" s="19">
        <v>2.2338824521084402E-2</v>
      </c>
      <c r="AK14" s="19"/>
      <c r="AL14" s="19">
        <v>2.6837235883525701E-2</v>
      </c>
      <c r="AM14" s="19">
        <v>2.3172820162292E-2</v>
      </c>
      <c r="AN14" s="19"/>
      <c r="AO14" s="19">
        <v>2.02166772991168E-2</v>
      </c>
      <c r="AP14" s="19">
        <v>2.4308092149679501E-2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0.1115341339664</v>
      </c>
      <c r="D9" s="17">
        <v>0.11195767938564199</v>
      </c>
      <c r="E9" s="17">
        <v>0.111316238149532</v>
      </c>
      <c r="F9" s="17"/>
      <c r="G9" s="17">
        <v>0.23340512798101501</v>
      </c>
      <c r="H9" s="17">
        <v>0.153893975956368</v>
      </c>
      <c r="I9" s="17">
        <v>0.14144843697693801</v>
      </c>
      <c r="J9" s="17">
        <v>8.9789880841075295E-2</v>
      </c>
      <c r="K9" s="17">
        <v>5.9059799883354497E-2</v>
      </c>
      <c r="L9" s="17">
        <v>2.38771428640627E-2</v>
      </c>
      <c r="M9" s="17"/>
      <c r="N9" s="17">
        <v>0.15224314896973401</v>
      </c>
      <c r="O9" s="17">
        <v>0.106387405084697</v>
      </c>
      <c r="P9" s="17">
        <v>9.7125772871127794E-2</v>
      </c>
      <c r="Q9" s="17">
        <v>8.5691905711673497E-2</v>
      </c>
      <c r="R9" s="17"/>
      <c r="S9" s="17">
        <v>0.18122279284857501</v>
      </c>
      <c r="T9" s="17">
        <v>8.1107554252064007E-2</v>
      </c>
      <c r="U9" s="17">
        <v>6.7578106742570199E-2</v>
      </c>
      <c r="V9" s="17">
        <v>0.11948209759136499</v>
      </c>
      <c r="W9" s="17">
        <v>9.4716921195884096E-2</v>
      </c>
      <c r="X9" s="17">
        <v>0.14519668022332399</v>
      </c>
      <c r="Y9" s="17">
        <v>0.1192108021494</v>
      </c>
      <c r="Z9" s="17">
        <v>7.6086326909099805E-2</v>
      </c>
      <c r="AA9" s="17">
        <v>6.9520474857238002E-2</v>
      </c>
      <c r="AB9" s="17">
        <v>0.105445075986659</v>
      </c>
      <c r="AC9" s="17">
        <v>0.15814334768350299</v>
      </c>
      <c r="AD9" s="17">
        <v>7.1436715401399203E-2</v>
      </c>
      <c r="AE9" s="17"/>
      <c r="AF9" s="17">
        <v>0.110998830654016</v>
      </c>
      <c r="AG9" s="17">
        <v>0.111819244517667</v>
      </c>
      <c r="AH9" s="17"/>
      <c r="AI9" s="17">
        <v>0.13711900354987999</v>
      </c>
      <c r="AJ9" s="17">
        <v>9.9999656616677104E-2</v>
      </c>
      <c r="AK9" s="17"/>
      <c r="AL9" s="17">
        <v>0.131434374732399</v>
      </c>
      <c r="AM9" s="17">
        <v>0.11002180478486299</v>
      </c>
      <c r="AN9" s="17"/>
      <c r="AO9" s="17">
        <v>0.110077725203177</v>
      </c>
      <c r="AP9" s="17">
        <v>0.111931180400059</v>
      </c>
    </row>
    <row r="10" spans="2:42" x14ac:dyDescent="0.35">
      <c r="B10" s="18" t="s">
        <v>145</v>
      </c>
      <c r="C10" s="17">
        <v>0.139753005780206</v>
      </c>
      <c r="D10" s="17">
        <v>0.15235546348391801</v>
      </c>
      <c r="E10" s="17">
        <v>0.12664508319114701</v>
      </c>
      <c r="F10" s="17"/>
      <c r="G10" s="17">
        <v>0.289051253060637</v>
      </c>
      <c r="H10" s="17">
        <v>0.20604368383548599</v>
      </c>
      <c r="I10" s="17">
        <v>0.203667265940493</v>
      </c>
      <c r="J10" s="17">
        <v>0.104098564736544</v>
      </c>
      <c r="K10" s="17">
        <v>5.6045189585874303E-2</v>
      </c>
      <c r="L10" s="17">
        <v>1.87532558045907E-2</v>
      </c>
      <c r="M10" s="17"/>
      <c r="N10" s="17">
        <v>0.19313505807126499</v>
      </c>
      <c r="O10" s="17">
        <v>0.13782275333046301</v>
      </c>
      <c r="P10" s="17">
        <v>0.139618450136933</v>
      </c>
      <c r="Q10" s="17">
        <v>8.0520532628753694E-2</v>
      </c>
      <c r="R10" s="17"/>
      <c r="S10" s="17">
        <v>0.188732788714642</v>
      </c>
      <c r="T10" s="17">
        <v>0.14835398094584301</v>
      </c>
      <c r="U10" s="17">
        <v>0.10833562325128999</v>
      </c>
      <c r="V10" s="17">
        <v>9.7679094210774697E-2</v>
      </c>
      <c r="W10" s="17">
        <v>0.15531589694359099</v>
      </c>
      <c r="X10" s="17">
        <v>0.13923453631100999</v>
      </c>
      <c r="Y10" s="17">
        <v>0.120276734307159</v>
      </c>
      <c r="Z10" s="17">
        <v>0.14709294984295501</v>
      </c>
      <c r="AA10" s="17">
        <v>0.128091576466171</v>
      </c>
      <c r="AB10" s="17">
        <v>0.151543658436679</v>
      </c>
      <c r="AC10" s="17">
        <v>0.13962586202003399</v>
      </c>
      <c r="AD10" s="17">
        <v>9.9121363193370796E-2</v>
      </c>
      <c r="AE10" s="17"/>
      <c r="AF10" s="17">
        <v>0.13864129977797501</v>
      </c>
      <c r="AG10" s="17">
        <v>0.14172176117037599</v>
      </c>
      <c r="AH10" s="17"/>
      <c r="AI10" s="17">
        <v>0.14743317019794699</v>
      </c>
      <c r="AJ10" s="17">
        <v>0.136290542067834</v>
      </c>
      <c r="AK10" s="17"/>
      <c r="AL10" s="17">
        <v>0.132998602204184</v>
      </c>
      <c r="AM10" s="17">
        <v>0.14026631020461</v>
      </c>
      <c r="AN10" s="17"/>
      <c r="AO10" s="17">
        <v>0.14985210963759699</v>
      </c>
      <c r="AP10" s="17">
        <v>0.13699978616838701</v>
      </c>
    </row>
    <row r="11" spans="2:42" x14ac:dyDescent="0.35">
      <c r="B11" s="18" t="s">
        <v>147</v>
      </c>
      <c r="C11" s="17">
        <v>0.130626008684361</v>
      </c>
      <c r="D11" s="17">
        <v>0.13505122069197101</v>
      </c>
      <c r="E11" s="17">
        <v>0.12589332046339399</v>
      </c>
      <c r="F11" s="17"/>
      <c r="G11" s="17">
        <v>0.17516703273431899</v>
      </c>
      <c r="H11" s="17">
        <v>0.20526550910300101</v>
      </c>
      <c r="I11" s="17">
        <v>0.16330479967039699</v>
      </c>
      <c r="J11" s="17">
        <v>0.13230492113905601</v>
      </c>
      <c r="K11" s="17">
        <v>8.4987231477519604E-2</v>
      </c>
      <c r="L11" s="17">
        <v>4.2455720618011901E-2</v>
      </c>
      <c r="M11" s="17"/>
      <c r="N11" s="17">
        <v>0.16295594009004799</v>
      </c>
      <c r="O11" s="17">
        <v>0.12358032054144399</v>
      </c>
      <c r="P11" s="17">
        <v>0.12501857521013601</v>
      </c>
      <c r="Q11" s="17">
        <v>0.10845243887424801</v>
      </c>
      <c r="R11" s="17"/>
      <c r="S11" s="17">
        <v>0.14839461949184199</v>
      </c>
      <c r="T11" s="17">
        <v>0.139724336443003</v>
      </c>
      <c r="U11" s="17">
        <v>0.108703861674508</v>
      </c>
      <c r="V11" s="17">
        <v>9.6185976882652194E-2</v>
      </c>
      <c r="W11" s="17">
        <v>0.14694578121798299</v>
      </c>
      <c r="X11" s="17">
        <v>0.134688271675381</v>
      </c>
      <c r="Y11" s="17">
        <v>0.14349056256721501</v>
      </c>
      <c r="Z11" s="17">
        <v>0.129999856893694</v>
      </c>
      <c r="AA11" s="17">
        <v>0.117531177047454</v>
      </c>
      <c r="AB11" s="17">
        <v>0.140583883211719</v>
      </c>
      <c r="AC11" s="17">
        <v>0.12598430814672401</v>
      </c>
      <c r="AD11" s="17">
        <v>0.112190201764821</v>
      </c>
      <c r="AE11" s="17"/>
      <c r="AF11" s="17">
        <v>0.132228457762499</v>
      </c>
      <c r="AG11" s="17">
        <v>0.128768180802042</v>
      </c>
      <c r="AH11" s="17"/>
      <c r="AI11" s="17">
        <v>0.14527324279776199</v>
      </c>
      <c r="AJ11" s="17">
        <v>0.124022567163353</v>
      </c>
      <c r="AK11" s="17"/>
      <c r="AL11" s="17">
        <v>0.15874419105638601</v>
      </c>
      <c r="AM11" s="17">
        <v>0.12848915274211301</v>
      </c>
      <c r="AN11" s="17"/>
      <c r="AO11" s="17">
        <v>0.14851992876367301</v>
      </c>
      <c r="AP11" s="17">
        <v>0.12574776479357799</v>
      </c>
    </row>
    <row r="12" spans="2:42" x14ac:dyDescent="0.35">
      <c r="B12" s="18" t="s">
        <v>149</v>
      </c>
      <c r="C12" s="17">
        <v>0.14334362078385099</v>
      </c>
      <c r="D12" s="17">
        <v>0.14825855798180201</v>
      </c>
      <c r="E12" s="17">
        <v>0.139584414515283</v>
      </c>
      <c r="F12" s="17"/>
      <c r="G12" s="17">
        <v>0.102811344554811</v>
      </c>
      <c r="H12" s="17">
        <v>0.163084020792056</v>
      </c>
      <c r="I12" s="17">
        <v>0.176844680719142</v>
      </c>
      <c r="J12" s="17">
        <v>0.18637142145340399</v>
      </c>
      <c r="K12" s="17">
        <v>0.13914062601486701</v>
      </c>
      <c r="L12" s="17">
        <v>9.4904155919353597E-2</v>
      </c>
      <c r="M12" s="17"/>
      <c r="N12" s="17">
        <v>0.154096959050183</v>
      </c>
      <c r="O12" s="17">
        <v>0.139040818835758</v>
      </c>
      <c r="P12" s="17">
        <v>0.13976788290570399</v>
      </c>
      <c r="Q12" s="17">
        <v>0.14004818545863401</v>
      </c>
      <c r="R12" s="17"/>
      <c r="S12" s="17">
        <v>0.14146115678402299</v>
      </c>
      <c r="T12" s="17">
        <v>0.136179069876081</v>
      </c>
      <c r="U12" s="17">
        <v>0.15315776779342499</v>
      </c>
      <c r="V12" s="17">
        <v>0.15897923407023401</v>
      </c>
      <c r="W12" s="17">
        <v>0.155809429153285</v>
      </c>
      <c r="X12" s="17">
        <v>0.128338837488221</v>
      </c>
      <c r="Y12" s="17">
        <v>0.112168980005598</v>
      </c>
      <c r="Z12" s="17">
        <v>0.13467976605673601</v>
      </c>
      <c r="AA12" s="17">
        <v>0.14720786824649801</v>
      </c>
      <c r="AB12" s="17">
        <v>0.131333959609713</v>
      </c>
      <c r="AC12" s="17">
        <v>0.137960241707726</v>
      </c>
      <c r="AD12" s="17">
        <v>0.25182125271682598</v>
      </c>
      <c r="AE12" s="17"/>
      <c r="AF12" s="17">
        <v>0.13091288686211699</v>
      </c>
      <c r="AG12" s="17">
        <v>0.16064342466963</v>
      </c>
      <c r="AH12" s="17"/>
      <c r="AI12" s="17">
        <v>0.14974044165761899</v>
      </c>
      <c r="AJ12" s="17">
        <v>0.140459729379286</v>
      </c>
      <c r="AK12" s="17"/>
      <c r="AL12" s="17">
        <v>0.138290718559717</v>
      </c>
      <c r="AM12" s="17">
        <v>0.14372761872512499</v>
      </c>
      <c r="AN12" s="17"/>
      <c r="AO12" s="17">
        <v>0.15100066669616999</v>
      </c>
      <c r="AP12" s="17">
        <v>0.14125615547286</v>
      </c>
    </row>
    <row r="13" spans="2:42" x14ac:dyDescent="0.35">
      <c r="B13" s="18" t="s">
        <v>152</v>
      </c>
      <c r="C13" s="17">
        <v>0.44604131533246399</v>
      </c>
      <c r="D13" s="17">
        <v>0.42240214159456202</v>
      </c>
      <c r="E13" s="17">
        <v>0.46950420640704799</v>
      </c>
      <c r="F13" s="17"/>
      <c r="G13" s="17">
        <v>0.16042344979318701</v>
      </c>
      <c r="H13" s="17">
        <v>0.23565871818475101</v>
      </c>
      <c r="I13" s="17">
        <v>0.28344394235909898</v>
      </c>
      <c r="J13" s="17">
        <v>0.45397496807835003</v>
      </c>
      <c r="K13" s="17">
        <v>0.63944311427664202</v>
      </c>
      <c r="L13" s="17">
        <v>0.80532750152239996</v>
      </c>
      <c r="M13" s="17"/>
      <c r="N13" s="17">
        <v>0.319987488311262</v>
      </c>
      <c r="O13" s="17">
        <v>0.46708251552300301</v>
      </c>
      <c r="P13" s="17">
        <v>0.452482290806965</v>
      </c>
      <c r="Q13" s="17">
        <v>0.55803078810071605</v>
      </c>
      <c r="R13" s="17"/>
      <c r="S13" s="17">
        <v>0.316687561653126</v>
      </c>
      <c r="T13" s="17">
        <v>0.46872762853730399</v>
      </c>
      <c r="U13" s="17">
        <v>0.53566134450285996</v>
      </c>
      <c r="V13" s="17">
        <v>0.48602689351857797</v>
      </c>
      <c r="W13" s="17">
        <v>0.43328961495608398</v>
      </c>
      <c r="X13" s="17">
        <v>0.42445168109874798</v>
      </c>
      <c r="Y13" s="17">
        <v>0.46813892000937002</v>
      </c>
      <c r="Z13" s="17">
        <v>0.46172081686218103</v>
      </c>
      <c r="AA13" s="17">
        <v>0.50469814683352199</v>
      </c>
      <c r="AB13" s="17">
        <v>0.44763597072815497</v>
      </c>
      <c r="AC13" s="17">
        <v>0.41936760076910101</v>
      </c>
      <c r="AD13" s="17">
        <v>0.43095981193810801</v>
      </c>
      <c r="AE13" s="17"/>
      <c r="AF13" s="17">
        <v>0.46481966559405602</v>
      </c>
      <c r="AG13" s="17">
        <v>0.42216583889526099</v>
      </c>
      <c r="AH13" s="17"/>
      <c r="AI13" s="17">
        <v>0.39860264377712201</v>
      </c>
      <c r="AJ13" s="17">
        <v>0.46742818544218501</v>
      </c>
      <c r="AK13" s="17"/>
      <c r="AL13" s="17">
        <v>0.42840432105014498</v>
      </c>
      <c r="AM13" s="17">
        <v>0.44738164791644602</v>
      </c>
      <c r="AN13" s="17"/>
      <c r="AO13" s="17">
        <v>0.42735557754278097</v>
      </c>
      <c r="AP13" s="17">
        <v>0.45113542471784601</v>
      </c>
    </row>
    <row r="14" spans="2:42" x14ac:dyDescent="0.35">
      <c r="B14" s="18" t="s">
        <v>75</v>
      </c>
      <c r="C14" s="19">
        <v>2.8701915452718298E-2</v>
      </c>
      <c r="D14" s="19">
        <v>2.9974936862105599E-2</v>
      </c>
      <c r="E14" s="19">
        <v>2.7056737273597201E-2</v>
      </c>
      <c r="F14" s="19"/>
      <c r="G14" s="19">
        <v>3.91417918760327E-2</v>
      </c>
      <c r="H14" s="19">
        <v>3.6054092128337802E-2</v>
      </c>
      <c r="I14" s="19">
        <v>3.1290874333931497E-2</v>
      </c>
      <c r="J14" s="19">
        <v>3.3460243751570598E-2</v>
      </c>
      <c r="K14" s="19">
        <v>2.1324038761742499E-2</v>
      </c>
      <c r="L14" s="19">
        <v>1.4682223271581101E-2</v>
      </c>
      <c r="M14" s="19"/>
      <c r="N14" s="19">
        <v>1.7581405507507399E-2</v>
      </c>
      <c r="O14" s="19">
        <v>2.6086186684636001E-2</v>
      </c>
      <c r="P14" s="19">
        <v>4.5987028069133601E-2</v>
      </c>
      <c r="Q14" s="19">
        <v>2.7256149225975499E-2</v>
      </c>
      <c r="R14" s="19"/>
      <c r="S14" s="19">
        <v>2.3501080507791799E-2</v>
      </c>
      <c r="T14" s="19">
        <v>2.5907429945704299E-2</v>
      </c>
      <c r="U14" s="19">
        <v>2.6563296035346001E-2</v>
      </c>
      <c r="V14" s="19">
        <v>4.1646703726396103E-2</v>
      </c>
      <c r="W14" s="19">
        <v>1.39223565331725E-2</v>
      </c>
      <c r="X14" s="19">
        <v>2.8089993203315702E-2</v>
      </c>
      <c r="Y14" s="19">
        <v>3.6714000961259402E-2</v>
      </c>
      <c r="Z14" s="19">
        <v>5.0420283435333502E-2</v>
      </c>
      <c r="AA14" s="19">
        <v>3.2950756549116798E-2</v>
      </c>
      <c r="AB14" s="19">
        <v>2.3457452027074201E-2</v>
      </c>
      <c r="AC14" s="19">
        <v>1.89186396729112E-2</v>
      </c>
      <c r="AD14" s="19">
        <v>3.4470654985474802E-2</v>
      </c>
      <c r="AE14" s="19"/>
      <c r="AF14" s="19">
        <v>2.23988593493364E-2</v>
      </c>
      <c r="AG14" s="19">
        <v>3.48815499450238E-2</v>
      </c>
      <c r="AH14" s="19"/>
      <c r="AI14" s="19">
        <v>2.1831498019671498E-2</v>
      </c>
      <c r="AJ14" s="19">
        <v>3.1799319330664502E-2</v>
      </c>
      <c r="AK14" s="19"/>
      <c r="AL14" s="19">
        <v>1.0127792397167899E-2</v>
      </c>
      <c r="AM14" s="19">
        <v>3.01134656268424E-2</v>
      </c>
      <c r="AN14" s="19"/>
      <c r="AO14" s="19">
        <v>1.3193992156602099E-2</v>
      </c>
      <c r="AP14" s="19">
        <v>3.2929688447271198E-2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0" t="s">
        <v>472</v>
      </c>
      <c r="E2" s="26"/>
      <c r="F2" s="26"/>
      <c r="G2" s="26"/>
      <c r="H2" s="26"/>
      <c r="I2" s="26"/>
      <c r="J2" s="26"/>
      <c r="K2" s="26"/>
      <c r="L2" s="26"/>
    </row>
    <row r="6" spans="2:12" ht="50" customHeight="1" x14ac:dyDescent="0.35">
      <c r="B6" s="20" t="s">
        <v>15</v>
      </c>
      <c r="C6" s="20" t="s">
        <v>452</v>
      </c>
      <c r="D6" s="20" t="s">
        <v>453</v>
      </c>
      <c r="E6" s="20" t="s">
        <v>454</v>
      </c>
      <c r="F6" s="20" t="s">
        <v>455</v>
      </c>
      <c r="G6" s="20" t="s">
        <v>456</v>
      </c>
      <c r="H6" s="20" t="s">
        <v>457</v>
      </c>
      <c r="I6" s="20" t="s">
        <v>458</v>
      </c>
      <c r="J6" s="20" t="s">
        <v>459</v>
      </c>
      <c r="K6" s="20" t="s">
        <v>460</v>
      </c>
    </row>
    <row r="7" spans="2:12" x14ac:dyDescent="0.35">
      <c r="B7" s="18" t="s">
        <v>461</v>
      </c>
      <c r="C7" s="17">
        <v>0.10149322602142</v>
      </c>
      <c r="D7" s="17">
        <v>0.108859404933544</v>
      </c>
      <c r="E7" s="17">
        <v>6.4204338240564901E-2</v>
      </c>
      <c r="F7" s="17">
        <v>0.38826885326920701</v>
      </c>
      <c r="G7" s="17">
        <v>8.2186769241900395E-2</v>
      </c>
      <c r="H7" s="17">
        <v>0.17452112953952301</v>
      </c>
      <c r="I7" s="17">
        <v>7.5450270188933993E-2</v>
      </c>
      <c r="J7" s="17">
        <v>8.0610150209004597E-2</v>
      </c>
      <c r="K7" s="17">
        <v>5.5447704264423699E-2</v>
      </c>
    </row>
    <row r="8" spans="2:12" x14ac:dyDescent="0.35">
      <c r="B8" s="18" t="s">
        <v>145</v>
      </c>
      <c r="C8" s="17">
        <v>0.133609040182957</v>
      </c>
      <c r="D8" s="17">
        <v>0.150665913613309</v>
      </c>
      <c r="E8" s="17">
        <v>0.12927145371433901</v>
      </c>
      <c r="F8" s="17">
        <v>0.22703405868231999</v>
      </c>
      <c r="G8" s="17">
        <v>0.189141897746473</v>
      </c>
      <c r="H8" s="17">
        <v>0.25401001355019498</v>
      </c>
      <c r="I8" s="17">
        <v>0.141348647008948</v>
      </c>
      <c r="J8" s="17">
        <v>0.11133524785363801</v>
      </c>
      <c r="K8" s="17">
        <v>0.11777425921368601</v>
      </c>
    </row>
    <row r="9" spans="2:12" x14ac:dyDescent="0.35">
      <c r="B9" s="18" t="s">
        <v>147</v>
      </c>
      <c r="C9" s="17">
        <v>9.5299518675566394E-2</v>
      </c>
      <c r="D9" s="17">
        <v>0.137208640105347</v>
      </c>
      <c r="E9" s="17">
        <v>0.121077189844397</v>
      </c>
      <c r="F9" s="17">
        <v>0.10814060828517</v>
      </c>
      <c r="G9" s="17">
        <v>0.27214319279451699</v>
      </c>
      <c r="H9" s="17">
        <v>0.17838414540358999</v>
      </c>
      <c r="I9" s="17">
        <v>0.133957493290083</v>
      </c>
      <c r="J9" s="17">
        <v>7.95149451185099E-2</v>
      </c>
      <c r="K9" s="17">
        <v>0.104426712875032</v>
      </c>
    </row>
    <row r="10" spans="2:12" x14ac:dyDescent="0.35">
      <c r="B10" s="18" t="s">
        <v>149</v>
      </c>
      <c r="C10" s="17">
        <v>5.8280951077712098E-2</v>
      </c>
      <c r="D10" s="17">
        <v>9.3961551903501001E-2</v>
      </c>
      <c r="E10" s="17">
        <v>0.103937144094016</v>
      </c>
      <c r="F10" s="17">
        <v>5.8294178340513397E-2</v>
      </c>
      <c r="G10" s="17">
        <v>0.1395429229199</v>
      </c>
      <c r="H10" s="17">
        <v>0.10890586889805499</v>
      </c>
      <c r="I10" s="17">
        <v>0.144955086635803</v>
      </c>
      <c r="J10" s="17">
        <v>5.8393775558408099E-2</v>
      </c>
      <c r="K10" s="17">
        <v>0.10451490814575699</v>
      </c>
    </row>
    <row r="11" spans="2:12" x14ac:dyDescent="0.35">
      <c r="B11" s="18" t="s">
        <v>152</v>
      </c>
      <c r="C11" s="17">
        <v>0.59073630511109199</v>
      </c>
      <c r="D11" s="17">
        <v>0.48962646084624301</v>
      </c>
      <c r="E11" s="17">
        <v>0.55798430289212397</v>
      </c>
      <c r="F11" s="17">
        <v>0.20523335007326601</v>
      </c>
      <c r="G11" s="17">
        <v>0.29512845207249999</v>
      </c>
      <c r="H11" s="17">
        <v>0.25840973611133999</v>
      </c>
      <c r="I11" s="17">
        <v>0.48026654050497702</v>
      </c>
      <c r="J11" s="17">
        <v>0.64979996948837704</v>
      </c>
      <c r="K11" s="17">
        <v>0.59477890845136605</v>
      </c>
    </row>
    <row r="12" spans="2:12" x14ac:dyDescent="0.35">
      <c r="B12" s="18" t="s">
        <v>75</v>
      </c>
      <c r="C12" s="17">
        <v>2.0580958931252599E-2</v>
      </c>
      <c r="D12" s="17">
        <v>1.9678028598055501E-2</v>
      </c>
      <c r="E12" s="17">
        <v>2.3525571214558401E-2</v>
      </c>
      <c r="F12" s="17">
        <v>1.30289513495236E-2</v>
      </c>
      <c r="G12" s="17">
        <v>2.1856765224708599E-2</v>
      </c>
      <c r="H12" s="17">
        <v>2.57691064972961E-2</v>
      </c>
      <c r="I12" s="17">
        <v>2.4021962371254601E-2</v>
      </c>
      <c r="J12" s="17">
        <v>2.0345911772061801E-2</v>
      </c>
      <c r="K12" s="17">
        <v>2.3057507049735301E-2</v>
      </c>
    </row>
    <row r="13" spans="2:12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60</v>
      </c>
    </row>
    <row r="15" spans="2:12" x14ac:dyDescent="0.35">
      <c r="B15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0.10149322602142</v>
      </c>
      <c r="D9" s="17">
        <v>0.119635643528003</v>
      </c>
      <c r="E9" s="17">
        <v>8.4516567373379106E-2</v>
      </c>
      <c r="F9" s="17"/>
      <c r="G9" s="17">
        <v>0.19540744239333999</v>
      </c>
      <c r="H9" s="17">
        <v>0.132058852681598</v>
      </c>
      <c r="I9" s="17">
        <v>0.14324051416413</v>
      </c>
      <c r="J9" s="17">
        <v>9.52352542451258E-2</v>
      </c>
      <c r="K9" s="17">
        <v>4.4590153394560801E-2</v>
      </c>
      <c r="L9" s="17">
        <v>2.2936111988922099E-2</v>
      </c>
      <c r="M9" s="17"/>
      <c r="N9" s="17">
        <v>0.110098740864668</v>
      </c>
      <c r="O9" s="17">
        <v>0.10165393408166699</v>
      </c>
      <c r="P9" s="17">
        <v>0.106093824110827</v>
      </c>
      <c r="Q9" s="17">
        <v>8.7992484228801501E-2</v>
      </c>
      <c r="R9" s="17"/>
      <c r="S9" s="17">
        <v>0.14466140139200401</v>
      </c>
      <c r="T9" s="17">
        <v>8.3616197262947195E-2</v>
      </c>
      <c r="U9" s="17">
        <v>5.1340500504501799E-2</v>
      </c>
      <c r="V9" s="17">
        <v>9.8066637712254504E-2</v>
      </c>
      <c r="W9" s="17">
        <v>0.112821105744628</v>
      </c>
      <c r="X9" s="17">
        <v>0.12284630623715501</v>
      </c>
      <c r="Y9" s="17">
        <v>9.1849572833196905E-2</v>
      </c>
      <c r="Z9" s="17">
        <v>8.4954606585434606E-2</v>
      </c>
      <c r="AA9" s="17">
        <v>0.120253477224032</v>
      </c>
      <c r="AB9" s="17">
        <v>6.0334126772719598E-2</v>
      </c>
      <c r="AC9" s="17">
        <v>0.14511178481126799</v>
      </c>
      <c r="AD9" s="17">
        <v>6.11016327903071E-2</v>
      </c>
      <c r="AE9" s="17"/>
      <c r="AF9" s="17">
        <v>0.10051031921689101</v>
      </c>
      <c r="AG9" s="17">
        <v>0.103718445253472</v>
      </c>
      <c r="AH9" s="17"/>
      <c r="AI9" s="17">
        <v>0.1241638654315</v>
      </c>
      <c r="AJ9" s="17">
        <v>9.1272576823812804E-2</v>
      </c>
      <c r="AK9" s="17"/>
      <c r="AL9" s="17">
        <v>0.109190345367752</v>
      </c>
      <c r="AM9" s="17">
        <v>0.100908279420115</v>
      </c>
      <c r="AN9" s="17"/>
      <c r="AO9" s="17">
        <v>9.1900028572503303E-2</v>
      </c>
      <c r="AP9" s="17">
        <v>0.10410852533207</v>
      </c>
    </row>
    <row r="10" spans="2:42" x14ac:dyDescent="0.35">
      <c r="B10" s="18" t="s">
        <v>145</v>
      </c>
      <c r="C10" s="17">
        <v>0.133609040182957</v>
      </c>
      <c r="D10" s="17">
        <v>0.14858304107533299</v>
      </c>
      <c r="E10" s="17">
        <v>0.116848544100186</v>
      </c>
      <c r="F10" s="17"/>
      <c r="G10" s="17">
        <v>0.21901326107319799</v>
      </c>
      <c r="H10" s="17">
        <v>0.24879852905438901</v>
      </c>
      <c r="I10" s="17">
        <v>0.17933342731959101</v>
      </c>
      <c r="J10" s="17">
        <v>0.100172473107347</v>
      </c>
      <c r="K10" s="17">
        <v>5.3567481475190699E-2</v>
      </c>
      <c r="L10" s="17">
        <v>2.5942007252252802E-2</v>
      </c>
      <c r="M10" s="17"/>
      <c r="N10" s="17">
        <v>0.16064874396540499</v>
      </c>
      <c r="O10" s="17">
        <v>0.121387151048774</v>
      </c>
      <c r="P10" s="17">
        <v>0.144264162397679</v>
      </c>
      <c r="Q10" s="17">
        <v>0.106797032476493</v>
      </c>
      <c r="R10" s="17"/>
      <c r="S10" s="17">
        <v>0.16487095342019301</v>
      </c>
      <c r="T10" s="17">
        <v>9.7859267493272895E-2</v>
      </c>
      <c r="U10" s="17">
        <v>0.113813689200776</v>
      </c>
      <c r="V10" s="17">
        <v>0.118992649651241</v>
      </c>
      <c r="W10" s="17">
        <v>0.14960940168266401</v>
      </c>
      <c r="X10" s="17">
        <v>0.16612753087771701</v>
      </c>
      <c r="Y10" s="17">
        <v>0.16480404151214401</v>
      </c>
      <c r="Z10" s="17">
        <v>0.107862359823094</v>
      </c>
      <c r="AA10" s="17">
        <v>0.12881450676806999</v>
      </c>
      <c r="AB10" s="17">
        <v>0.123858691940676</v>
      </c>
      <c r="AC10" s="17">
        <v>0.120882552155073</v>
      </c>
      <c r="AD10" s="17">
        <v>0.12326618622232</v>
      </c>
      <c r="AE10" s="17"/>
      <c r="AF10" s="17">
        <v>0.128048096240896</v>
      </c>
      <c r="AG10" s="17">
        <v>0.141550217095989</v>
      </c>
      <c r="AH10" s="17"/>
      <c r="AI10" s="17">
        <v>0.16528270601365799</v>
      </c>
      <c r="AJ10" s="17">
        <v>0.11932953878018999</v>
      </c>
      <c r="AK10" s="17"/>
      <c r="AL10" s="17">
        <v>0.16629284222349999</v>
      </c>
      <c r="AM10" s="17">
        <v>0.13112521759152801</v>
      </c>
      <c r="AN10" s="17"/>
      <c r="AO10" s="17">
        <v>0.14911682975591201</v>
      </c>
      <c r="AP10" s="17">
        <v>0.12938130364403799</v>
      </c>
    </row>
    <row r="11" spans="2:42" x14ac:dyDescent="0.35">
      <c r="B11" s="18" t="s">
        <v>147</v>
      </c>
      <c r="C11" s="17">
        <v>9.5299518675566394E-2</v>
      </c>
      <c r="D11" s="17">
        <v>0.10741382962505799</v>
      </c>
      <c r="E11" s="17">
        <v>8.2825978126759695E-2</v>
      </c>
      <c r="F11" s="17"/>
      <c r="G11" s="17">
        <v>0.147604574337422</v>
      </c>
      <c r="H11" s="17">
        <v>0.17617004687231899</v>
      </c>
      <c r="I11" s="17">
        <v>0.13631714202949499</v>
      </c>
      <c r="J11" s="17">
        <v>6.6095254743726795E-2</v>
      </c>
      <c r="K11" s="17">
        <v>5.6680515889445997E-2</v>
      </c>
      <c r="L11" s="17">
        <v>1.0432913662276401E-2</v>
      </c>
      <c r="M11" s="17"/>
      <c r="N11" s="17">
        <v>0.114102384534938</v>
      </c>
      <c r="O11" s="17">
        <v>8.5647901603875795E-2</v>
      </c>
      <c r="P11" s="17">
        <v>0.113433148182603</v>
      </c>
      <c r="Q11" s="17">
        <v>6.8941595429078198E-2</v>
      </c>
      <c r="R11" s="17"/>
      <c r="S11" s="17">
        <v>0.12298498661734</v>
      </c>
      <c r="T11" s="17">
        <v>9.5391456534780095E-2</v>
      </c>
      <c r="U11" s="17">
        <v>6.8019950225651604E-2</v>
      </c>
      <c r="V11" s="17">
        <v>7.6516598585704906E-2</v>
      </c>
      <c r="W11" s="17">
        <v>0.122358046386033</v>
      </c>
      <c r="X11" s="17">
        <v>0.10131138174125801</v>
      </c>
      <c r="Y11" s="17">
        <v>7.9284108323076197E-2</v>
      </c>
      <c r="Z11" s="17">
        <v>0.11712804850672</v>
      </c>
      <c r="AA11" s="17">
        <v>0.101137689632569</v>
      </c>
      <c r="AB11" s="17">
        <v>8.37062459922535E-2</v>
      </c>
      <c r="AC11" s="17">
        <v>6.0276028475978599E-2</v>
      </c>
      <c r="AD11" s="17">
        <v>9.9045890219482305E-2</v>
      </c>
      <c r="AE11" s="17"/>
      <c r="AF11" s="17">
        <v>0.10402803550145</v>
      </c>
      <c r="AG11" s="17">
        <v>8.3606474496547706E-2</v>
      </c>
      <c r="AH11" s="17"/>
      <c r="AI11" s="17">
        <v>0.100418593832969</v>
      </c>
      <c r="AJ11" s="17">
        <v>9.2991675899118997E-2</v>
      </c>
      <c r="AK11" s="17"/>
      <c r="AL11" s="17">
        <v>0.10593521399663799</v>
      </c>
      <c r="AM11" s="17">
        <v>9.4491253459626501E-2</v>
      </c>
      <c r="AN11" s="17"/>
      <c r="AO11" s="17">
        <v>0.114661488198938</v>
      </c>
      <c r="AP11" s="17">
        <v>9.00210548665039E-2</v>
      </c>
    </row>
    <row r="12" spans="2:42" x14ac:dyDescent="0.35">
      <c r="B12" s="18" t="s">
        <v>149</v>
      </c>
      <c r="C12" s="17">
        <v>5.8280951077712098E-2</v>
      </c>
      <c r="D12" s="17">
        <v>6.3692043623188505E-2</v>
      </c>
      <c r="E12" s="17">
        <v>5.3420629839685797E-2</v>
      </c>
      <c r="F12" s="17"/>
      <c r="G12" s="17">
        <v>6.9360046726962596E-2</v>
      </c>
      <c r="H12" s="17">
        <v>8.0278439037864094E-2</v>
      </c>
      <c r="I12" s="17">
        <v>7.1585425958200194E-2</v>
      </c>
      <c r="J12" s="17">
        <v>7.3555159912274404E-2</v>
      </c>
      <c r="K12" s="17">
        <v>4.8181670573103699E-2</v>
      </c>
      <c r="L12" s="17">
        <v>1.6416797501258799E-2</v>
      </c>
      <c r="M12" s="17"/>
      <c r="N12" s="17">
        <v>7.1661224604432194E-2</v>
      </c>
      <c r="O12" s="17">
        <v>5.63552264598291E-2</v>
      </c>
      <c r="P12" s="17">
        <v>5.2196682583796797E-2</v>
      </c>
      <c r="Q12" s="17">
        <v>5.1961677260977002E-2</v>
      </c>
      <c r="R12" s="17"/>
      <c r="S12" s="17">
        <v>0.112338568930864</v>
      </c>
      <c r="T12" s="17">
        <v>3.7864880291277103E-2</v>
      </c>
      <c r="U12" s="17">
        <v>5.3548683639014903E-2</v>
      </c>
      <c r="V12" s="17">
        <v>5.4005666677605098E-2</v>
      </c>
      <c r="W12" s="17">
        <v>5.4514182021621498E-2</v>
      </c>
      <c r="X12" s="17">
        <v>4.49889126924682E-2</v>
      </c>
      <c r="Y12" s="17">
        <v>2.83664476454858E-2</v>
      </c>
      <c r="Z12" s="17">
        <v>5.2408642859938299E-2</v>
      </c>
      <c r="AA12" s="17">
        <v>7.6575793096785999E-2</v>
      </c>
      <c r="AB12" s="17">
        <v>5.2827633503922902E-2</v>
      </c>
      <c r="AC12" s="17">
        <v>3.7967163069574102E-2</v>
      </c>
      <c r="AD12" s="17">
        <v>3.94261651148574E-2</v>
      </c>
      <c r="AE12" s="17"/>
      <c r="AF12" s="17">
        <v>5.2690024754642302E-2</v>
      </c>
      <c r="AG12" s="17">
        <v>6.6343237033649693E-2</v>
      </c>
      <c r="AH12" s="17"/>
      <c r="AI12" s="17">
        <v>7.4578752283796207E-2</v>
      </c>
      <c r="AJ12" s="17">
        <v>5.0933381130228703E-2</v>
      </c>
      <c r="AK12" s="17"/>
      <c r="AL12" s="17">
        <v>7.0848114961782699E-2</v>
      </c>
      <c r="AM12" s="17">
        <v>5.7325902900430603E-2</v>
      </c>
      <c r="AN12" s="17"/>
      <c r="AO12" s="17">
        <v>6.3495636402082403E-2</v>
      </c>
      <c r="AP12" s="17">
        <v>5.6859322574108001E-2</v>
      </c>
    </row>
    <row r="13" spans="2:42" x14ac:dyDescent="0.35">
      <c r="B13" s="18" t="s">
        <v>152</v>
      </c>
      <c r="C13" s="17">
        <v>0.59073630511109199</v>
      </c>
      <c r="D13" s="17">
        <v>0.53972422715594803</v>
      </c>
      <c r="E13" s="17">
        <v>0.64263000528126302</v>
      </c>
      <c r="F13" s="17"/>
      <c r="G13" s="17">
        <v>0.32353235694625199</v>
      </c>
      <c r="H13" s="17">
        <v>0.34556936402806598</v>
      </c>
      <c r="I13" s="17">
        <v>0.44250577739144098</v>
      </c>
      <c r="J13" s="17">
        <v>0.65040204887557596</v>
      </c>
      <c r="K13" s="17">
        <v>0.78182758356331505</v>
      </c>
      <c r="L13" s="17">
        <v>0.91395138388115305</v>
      </c>
      <c r="M13" s="17"/>
      <c r="N13" s="17">
        <v>0.52988143577604196</v>
      </c>
      <c r="O13" s="17">
        <v>0.61724037220887595</v>
      </c>
      <c r="P13" s="17">
        <v>0.561805927548927</v>
      </c>
      <c r="Q13" s="17">
        <v>0.655718966782038</v>
      </c>
      <c r="R13" s="17"/>
      <c r="S13" s="17">
        <v>0.42734429149012598</v>
      </c>
      <c r="T13" s="17">
        <v>0.66354203292867597</v>
      </c>
      <c r="U13" s="17">
        <v>0.69502386034271801</v>
      </c>
      <c r="V13" s="17">
        <v>0.61814126808218695</v>
      </c>
      <c r="W13" s="17">
        <v>0.54467903229067804</v>
      </c>
      <c r="X13" s="17">
        <v>0.54050408042805798</v>
      </c>
      <c r="Y13" s="17">
        <v>0.61558643285868897</v>
      </c>
      <c r="Z13" s="17">
        <v>0.61248456273683605</v>
      </c>
      <c r="AA13" s="17">
        <v>0.56433634313274195</v>
      </c>
      <c r="AB13" s="17">
        <v>0.65647703005508595</v>
      </c>
      <c r="AC13" s="17">
        <v>0.63576247148810605</v>
      </c>
      <c r="AD13" s="17">
        <v>0.66478669353972997</v>
      </c>
      <c r="AE13" s="17"/>
      <c r="AF13" s="17">
        <v>0.60070895350374198</v>
      </c>
      <c r="AG13" s="17">
        <v>0.57670099351437898</v>
      </c>
      <c r="AH13" s="17"/>
      <c r="AI13" s="17">
        <v>0.52166743770410395</v>
      </c>
      <c r="AJ13" s="17">
        <v>0.62187475919143997</v>
      </c>
      <c r="AK13" s="17"/>
      <c r="AL13" s="17">
        <v>0.52841808178912797</v>
      </c>
      <c r="AM13" s="17">
        <v>0.59547221101190495</v>
      </c>
      <c r="AN13" s="17"/>
      <c r="AO13" s="17">
        <v>0.56501831558858695</v>
      </c>
      <c r="AP13" s="17">
        <v>0.59774754829957599</v>
      </c>
    </row>
    <row r="14" spans="2:42" x14ac:dyDescent="0.35">
      <c r="B14" s="18" t="s">
        <v>75</v>
      </c>
      <c r="C14" s="19">
        <v>2.0580958931252599E-2</v>
      </c>
      <c r="D14" s="19">
        <v>2.0951214992469099E-2</v>
      </c>
      <c r="E14" s="19">
        <v>1.9758275278725802E-2</v>
      </c>
      <c r="F14" s="19"/>
      <c r="G14" s="19">
        <v>4.50823185228253E-2</v>
      </c>
      <c r="H14" s="19">
        <v>1.7124768325765101E-2</v>
      </c>
      <c r="I14" s="19">
        <v>2.7017713137143701E-2</v>
      </c>
      <c r="J14" s="19">
        <v>1.4539809115950601E-2</v>
      </c>
      <c r="K14" s="19">
        <v>1.51525951043833E-2</v>
      </c>
      <c r="L14" s="19">
        <v>1.03207857141369E-2</v>
      </c>
      <c r="M14" s="19"/>
      <c r="N14" s="19">
        <v>1.36074702545145E-2</v>
      </c>
      <c r="O14" s="19">
        <v>1.7715414596977699E-2</v>
      </c>
      <c r="P14" s="19">
        <v>2.2206255176167099E-2</v>
      </c>
      <c r="Q14" s="19">
        <v>2.8588243822612401E-2</v>
      </c>
      <c r="R14" s="19"/>
      <c r="S14" s="19">
        <v>2.7799798149472098E-2</v>
      </c>
      <c r="T14" s="19">
        <v>2.17261654890466E-2</v>
      </c>
      <c r="U14" s="19">
        <v>1.8253316087338298E-2</v>
      </c>
      <c r="V14" s="19">
        <v>3.4277179291008202E-2</v>
      </c>
      <c r="W14" s="19">
        <v>1.6018231874374601E-2</v>
      </c>
      <c r="X14" s="19">
        <v>2.42217880233432E-2</v>
      </c>
      <c r="Y14" s="19">
        <v>2.0109396827407498E-2</v>
      </c>
      <c r="Z14" s="19">
        <v>2.51617794879768E-2</v>
      </c>
      <c r="AA14" s="19">
        <v>8.8821901458006301E-3</v>
      </c>
      <c r="AB14" s="19">
        <v>2.27962717353422E-2</v>
      </c>
      <c r="AC14" s="19">
        <v>0</v>
      </c>
      <c r="AD14" s="19">
        <v>1.23734321133034E-2</v>
      </c>
      <c r="AE14" s="19"/>
      <c r="AF14" s="19">
        <v>1.40145707823778E-2</v>
      </c>
      <c r="AG14" s="19">
        <v>2.8080632605962701E-2</v>
      </c>
      <c r="AH14" s="19"/>
      <c r="AI14" s="19">
        <v>1.3888644733973899E-2</v>
      </c>
      <c r="AJ14" s="19">
        <v>2.3598068175209101E-2</v>
      </c>
      <c r="AK14" s="19"/>
      <c r="AL14" s="19">
        <v>1.9315401661199699E-2</v>
      </c>
      <c r="AM14" s="19">
        <v>2.06771356163949E-2</v>
      </c>
      <c r="AN14" s="19"/>
      <c r="AO14" s="19">
        <v>1.5807701481977299E-2</v>
      </c>
      <c r="AP14" s="19">
        <v>2.1882245283703701E-2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0.108859404933544</v>
      </c>
      <c r="D9" s="17">
        <v>0.118299082860625</v>
      </c>
      <c r="E9" s="17">
        <v>9.9203291872847404E-2</v>
      </c>
      <c r="F9" s="17"/>
      <c r="G9" s="17">
        <v>0.193140402762879</v>
      </c>
      <c r="H9" s="17">
        <v>0.17394550140972501</v>
      </c>
      <c r="I9" s="17">
        <v>0.15451118506448999</v>
      </c>
      <c r="J9" s="17">
        <v>7.9953242599233407E-2</v>
      </c>
      <c r="K9" s="17">
        <v>4.7280494070671898E-2</v>
      </c>
      <c r="L9" s="17">
        <v>2.6889947835395701E-2</v>
      </c>
      <c r="M9" s="17"/>
      <c r="N9" s="17">
        <v>0.125463366892034</v>
      </c>
      <c r="O9" s="17">
        <v>9.8655292485546803E-2</v>
      </c>
      <c r="P9" s="17">
        <v>0.11632478345905201</v>
      </c>
      <c r="Q9" s="17">
        <v>9.5019017003200104E-2</v>
      </c>
      <c r="R9" s="17"/>
      <c r="S9" s="17">
        <v>0.152701402714393</v>
      </c>
      <c r="T9" s="17">
        <v>7.7715812454566102E-2</v>
      </c>
      <c r="U9" s="17">
        <v>9.5116770944050105E-2</v>
      </c>
      <c r="V9" s="17">
        <v>7.1813328818712205E-2</v>
      </c>
      <c r="W9" s="17">
        <v>0.10337381907225</v>
      </c>
      <c r="X9" s="17">
        <v>0.141255083841273</v>
      </c>
      <c r="Y9" s="17">
        <v>0.12462719569446799</v>
      </c>
      <c r="Z9" s="17">
        <v>0.135379912459901</v>
      </c>
      <c r="AA9" s="17">
        <v>0.10045001767031</v>
      </c>
      <c r="AB9" s="17">
        <v>9.2753325364093503E-2</v>
      </c>
      <c r="AC9" s="17">
        <v>0.117144334894415</v>
      </c>
      <c r="AD9" s="17">
        <v>9.0766474152414303E-2</v>
      </c>
      <c r="AE9" s="17"/>
      <c r="AF9" s="17">
        <v>0.102528495023403</v>
      </c>
      <c r="AG9" s="17">
        <v>0.11836826336827</v>
      </c>
      <c r="AH9" s="17"/>
      <c r="AI9" s="17">
        <v>0.128565787618134</v>
      </c>
      <c r="AJ9" s="17">
        <v>9.9975137457459298E-2</v>
      </c>
      <c r="AK9" s="17"/>
      <c r="AL9" s="17">
        <v>8.3478336520371496E-2</v>
      </c>
      <c r="AM9" s="17">
        <v>0.11078825247218201</v>
      </c>
      <c r="AN9" s="17"/>
      <c r="AO9" s="17">
        <v>0.10224103660589499</v>
      </c>
      <c r="AP9" s="17">
        <v>0.11066370576411599</v>
      </c>
    </row>
    <row r="10" spans="2:42" x14ac:dyDescent="0.35">
      <c r="B10" s="18" t="s">
        <v>145</v>
      </c>
      <c r="C10" s="17">
        <v>0.150665913613309</v>
      </c>
      <c r="D10" s="17">
        <v>0.16699518666673799</v>
      </c>
      <c r="E10" s="17">
        <v>0.13517293640656</v>
      </c>
      <c r="F10" s="17"/>
      <c r="G10" s="17">
        <v>0.223158283978277</v>
      </c>
      <c r="H10" s="17">
        <v>0.24658107811538499</v>
      </c>
      <c r="I10" s="17">
        <v>0.18527212578430599</v>
      </c>
      <c r="J10" s="17">
        <v>0.136729597857361</v>
      </c>
      <c r="K10" s="17">
        <v>9.3438368617050196E-2</v>
      </c>
      <c r="L10" s="17">
        <v>4.5295405435691903E-2</v>
      </c>
      <c r="M10" s="17"/>
      <c r="N10" s="17">
        <v>0.18673727026053299</v>
      </c>
      <c r="O10" s="17">
        <v>0.116815645945511</v>
      </c>
      <c r="P10" s="17">
        <v>0.162122701154261</v>
      </c>
      <c r="Q10" s="17">
        <v>0.13606161124614599</v>
      </c>
      <c r="R10" s="17"/>
      <c r="S10" s="17">
        <v>0.16971257977863699</v>
      </c>
      <c r="T10" s="17">
        <v>0.152451125999501</v>
      </c>
      <c r="U10" s="17">
        <v>0.113584159565322</v>
      </c>
      <c r="V10" s="17">
        <v>0.152859177586151</v>
      </c>
      <c r="W10" s="17">
        <v>0.14084592796943099</v>
      </c>
      <c r="X10" s="17">
        <v>0.16521495806977801</v>
      </c>
      <c r="Y10" s="17">
        <v>0.14972846399853099</v>
      </c>
      <c r="Z10" s="17">
        <v>0.167577197573054</v>
      </c>
      <c r="AA10" s="17">
        <v>0.16778464281848399</v>
      </c>
      <c r="AB10" s="17">
        <v>0.11101982406868301</v>
      </c>
      <c r="AC10" s="17">
        <v>0.129819082965584</v>
      </c>
      <c r="AD10" s="17">
        <v>0.19684223060636999</v>
      </c>
      <c r="AE10" s="17"/>
      <c r="AF10" s="17">
        <v>0.15737918888692001</v>
      </c>
      <c r="AG10" s="17">
        <v>0.14293861271373601</v>
      </c>
      <c r="AH10" s="17"/>
      <c r="AI10" s="17">
        <v>0.18556294947167901</v>
      </c>
      <c r="AJ10" s="17">
        <v>0.134933213926588</v>
      </c>
      <c r="AK10" s="17"/>
      <c r="AL10" s="17">
        <v>0.17480916167527499</v>
      </c>
      <c r="AM10" s="17">
        <v>0.148831134878191</v>
      </c>
      <c r="AN10" s="17"/>
      <c r="AO10" s="17">
        <v>0.17843405635780399</v>
      </c>
      <c r="AP10" s="17">
        <v>0.143095757264041</v>
      </c>
    </row>
    <row r="11" spans="2:42" x14ac:dyDescent="0.35">
      <c r="B11" s="18" t="s">
        <v>147</v>
      </c>
      <c r="C11" s="17">
        <v>0.137208640105347</v>
      </c>
      <c r="D11" s="17">
        <v>0.15036805464727299</v>
      </c>
      <c r="E11" s="17">
        <v>0.12339185357371001</v>
      </c>
      <c r="F11" s="17"/>
      <c r="G11" s="17">
        <v>0.23750090015942099</v>
      </c>
      <c r="H11" s="17">
        <v>0.183318145107386</v>
      </c>
      <c r="I11" s="17">
        <v>0.151203399446697</v>
      </c>
      <c r="J11" s="17">
        <v>0.12348833159676199</v>
      </c>
      <c r="K11" s="17">
        <v>8.3235966598673702E-2</v>
      </c>
      <c r="L11" s="17">
        <v>6.8375791965767693E-2</v>
      </c>
      <c r="M11" s="17"/>
      <c r="N11" s="17">
        <v>0.13969492865018801</v>
      </c>
      <c r="O11" s="17">
        <v>0.13299717896009999</v>
      </c>
      <c r="P11" s="17">
        <v>0.15248737040528301</v>
      </c>
      <c r="Q11" s="17">
        <v>0.12596208197613001</v>
      </c>
      <c r="R11" s="17"/>
      <c r="S11" s="17">
        <v>0.19171772546895699</v>
      </c>
      <c r="T11" s="17">
        <v>0.13015216852479999</v>
      </c>
      <c r="U11" s="17">
        <v>8.0686753478880394E-2</v>
      </c>
      <c r="V11" s="17">
        <v>0.11954797254057301</v>
      </c>
      <c r="W11" s="17">
        <v>0.189751040984212</v>
      </c>
      <c r="X11" s="17">
        <v>0.11738516538947601</v>
      </c>
      <c r="Y11" s="17">
        <v>0.108131558292027</v>
      </c>
      <c r="Z11" s="17">
        <v>0.138516866757009</v>
      </c>
      <c r="AA11" s="17">
        <v>0.17058708490688201</v>
      </c>
      <c r="AB11" s="17">
        <v>0.110930190270616</v>
      </c>
      <c r="AC11" s="17">
        <v>0.14135550474564401</v>
      </c>
      <c r="AD11" s="17">
        <v>7.9495195520597597E-2</v>
      </c>
      <c r="AE11" s="17"/>
      <c r="AF11" s="17">
        <v>0.133763824190088</v>
      </c>
      <c r="AG11" s="17">
        <v>0.14307300022769401</v>
      </c>
      <c r="AH11" s="17"/>
      <c r="AI11" s="17">
        <v>0.16039431656154701</v>
      </c>
      <c r="AJ11" s="17">
        <v>0.126755795737725</v>
      </c>
      <c r="AK11" s="17"/>
      <c r="AL11" s="17">
        <v>0.16486161436237801</v>
      </c>
      <c r="AM11" s="17">
        <v>0.13510713789655801</v>
      </c>
      <c r="AN11" s="17"/>
      <c r="AO11" s="17">
        <v>0.14778800384683199</v>
      </c>
      <c r="AP11" s="17">
        <v>0.13432449195270599</v>
      </c>
    </row>
    <row r="12" spans="2:42" x14ac:dyDescent="0.35">
      <c r="B12" s="18" t="s">
        <v>149</v>
      </c>
      <c r="C12" s="17">
        <v>9.3961551903501001E-2</v>
      </c>
      <c r="D12" s="17">
        <v>9.2849166087103793E-2</v>
      </c>
      <c r="E12" s="17">
        <v>9.5728812839213195E-2</v>
      </c>
      <c r="F12" s="17"/>
      <c r="G12" s="17">
        <v>9.2064741484210996E-2</v>
      </c>
      <c r="H12" s="17">
        <v>0.101953244587678</v>
      </c>
      <c r="I12" s="17">
        <v>0.115246526619922</v>
      </c>
      <c r="J12" s="17">
        <v>0.122881811280824</v>
      </c>
      <c r="K12" s="17">
        <v>8.8467642573187205E-2</v>
      </c>
      <c r="L12" s="17">
        <v>5.15515312048411E-2</v>
      </c>
      <c r="M12" s="17"/>
      <c r="N12" s="17">
        <v>0.11287381280766599</v>
      </c>
      <c r="O12" s="17">
        <v>8.7305741605751497E-2</v>
      </c>
      <c r="P12" s="17">
        <v>9.4164181270444902E-2</v>
      </c>
      <c r="Q12" s="17">
        <v>8.1523985272068097E-2</v>
      </c>
      <c r="R12" s="17"/>
      <c r="S12" s="17">
        <v>0.109386370955263</v>
      </c>
      <c r="T12" s="17">
        <v>8.1120391417954504E-2</v>
      </c>
      <c r="U12" s="17">
        <v>7.8599831151645802E-2</v>
      </c>
      <c r="V12" s="17">
        <v>0.10554108387364899</v>
      </c>
      <c r="W12" s="17">
        <v>9.5293911259004396E-2</v>
      </c>
      <c r="X12" s="17">
        <v>7.8939731604835695E-2</v>
      </c>
      <c r="Y12" s="17">
        <v>8.6339376744189095E-2</v>
      </c>
      <c r="Z12" s="17">
        <v>5.4229100353830099E-2</v>
      </c>
      <c r="AA12" s="17">
        <v>0.101478701934594</v>
      </c>
      <c r="AB12" s="17">
        <v>0.102405872331866</v>
      </c>
      <c r="AC12" s="17">
        <v>0.103668124054612</v>
      </c>
      <c r="AD12" s="17">
        <v>0.130104681910821</v>
      </c>
      <c r="AE12" s="17"/>
      <c r="AF12" s="17">
        <v>8.5681711774402605E-2</v>
      </c>
      <c r="AG12" s="17">
        <v>0.104346628235557</v>
      </c>
      <c r="AH12" s="17"/>
      <c r="AI12" s="17">
        <v>9.1227504930513695E-2</v>
      </c>
      <c r="AJ12" s="17">
        <v>9.5194147707052104E-2</v>
      </c>
      <c r="AK12" s="17"/>
      <c r="AL12" s="17">
        <v>0.109153815469162</v>
      </c>
      <c r="AM12" s="17">
        <v>9.2807007906063693E-2</v>
      </c>
      <c r="AN12" s="17"/>
      <c r="AO12" s="17">
        <v>0.100878613485212</v>
      </c>
      <c r="AP12" s="17">
        <v>9.2075821261272506E-2</v>
      </c>
    </row>
    <row r="13" spans="2:42" x14ac:dyDescent="0.35">
      <c r="B13" s="18" t="s">
        <v>152</v>
      </c>
      <c r="C13" s="17">
        <v>0.48962646084624301</v>
      </c>
      <c r="D13" s="17">
        <v>0.45441981728272901</v>
      </c>
      <c r="E13" s="17">
        <v>0.52535620414558604</v>
      </c>
      <c r="F13" s="17"/>
      <c r="G13" s="17">
        <v>0.208960402338736</v>
      </c>
      <c r="H13" s="17">
        <v>0.27874980387653803</v>
      </c>
      <c r="I13" s="17">
        <v>0.37507316856295198</v>
      </c>
      <c r="J13" s="17">
        <v>0.52738281244207896</v>
      </c>
      <c r="K13" s="17">
        <v>0.66823189196949895</v>
      </c>
      <c r="L13" s="17">
        <v>0.79257332473526898</v>
      </c>
      <c r="M13" s="17"/>
      <c r="N13" s="17">
        <v>0.42444237538182999</v>
      </c>
      <c r="O13" s="17">
        <v>0.54044476642053596</v>
      </c>
      <c r="P13" s="17">
        <v>0.45255149359549401</v>
      </c>
      <c r="Q13" s="17">
        <v>0.54136279936590204</v>
      </c>
      <c r="R13" s="17"/>
      <c r="S13" s="17">
        <v>0.350032643793525</v>
      </c>
      <c r="T13" s="17">
        <v>0.54159058087843803</v>
      </c>
      <c r="U13" s="17">
        <v>0.60156329117894702</v>
      </c>
      <c r="V13" s="17">
        <v>0.52555103023151095</v>
      </c>
      <c r="W13" s="17">
        <v>0.46105771132488199</v>
      </c>
      <c r="X13" s="17">
        <v>0.46753843348732499</v>
      </c>
      <c r="Y13" s="17">
        <v>0.51499699826971101</v>
      </c>
      <c r="Z13" s="17">
        <v>0.48940186991090001</v>
      </c>
      <c r="AA13" s="17">
        <v>0.44240834616708002</v>
      </c>
      <c r="AB13" s="17">
        <v>0.56104174364327797</v>
      </c>
      <c r="AC13" s="17">
        <v>0.50801295333974505</v>
      </c>
      <c r="AD13" s="17">
        <v>0.50279141780979697</v>
      </c>
      <c r="AE13" s="17"/>
      <c r="AF13" s="17">
        <v>0.50696777368114398</v>
      </c>
      <c r="AG13" s="17">
        <v>0.46675749543751699</v>
      </c>
      <c r="AH13" s="17"/>
      <c r="AI13" s="17">
        <v>0.42237479861316901</v>
      </c>
      <c r="AJ13" s="17">
        <v>0.51994566072441895</v>
      </c>
      <c r="AK13" s="17"/>
      <c r="AL13" s="17">
        <v>0.45323919363637599</v>
      </c>
      <c r="AM13" s="17">
        <v>0.49239173020579102</v>
      </c>
      <c r="AN13" s="17"/>
      <c r="AO13" s="17">
        <v>0.45747458211807901</v>
      </c>
      <c r="AP13" s="17">
        <v>0.49839171213202399</v>
      </c>
    </row>
    <row r="14" spans="2:42" x14ac:dyDescent="0.35">
      <c r="B14" s="18" t="s">
        <v>75</v>
      </c>
      <c r="C14" s="19">
        <v>1.9678028598055501E-2</v>
      </c>
      <c r="D14" s="19">
        <v>1.70686924555324E-2</v>
      </c>
      <c r="E14" s="19">
        <v>2.1146901162083401E-2</v>
      </c>
      <c r="F14" s="19"/>
      <c r="G14" s="19">
        <v>4.51752692764762E-2</v>
      </c>
      <c r="H14" s="19">
        <v>1.5452226903287399E-2</v>
      </c>
      <c r="I14" s="19">
        <v>1.8693594521633002E-2</v>
      </c>
      <c r="J14" s="19">
        <v>9.5642042237401598E-3</v>
      </c>
      <c r="K14" s="19">
        <v>1.9345636170917901E-2</v>
      </c>
      <c r="L14" s="19">
        <v>1.53139988230347E-2</v>
      </c>
      <c r="M14" s="19"/>
      <c r="N14" s="19">
        <v>1.07882460077491E-2</v>
      </c>
      <c r="O14" s="19">
        <v>2.37813745825553E-2</v>
      </c>
      <c r="P14" s="19">
        <v>2.2349470115466001E-2</v>
      </c>
      <c r="Q14" s="19">
        <v>2.0070505136554201E-2</v>
      </c>
      <c r="R14" s="19"/>
      <c r="S14" s="19">
        <v>2.64492772892264E-2</v>
      </c>
      <c r="T14" s="19">
        <v>1.6969920724740701E-2</v>
      </c>
      <c r="U14" s="19">
        <v>3.04491936811551E-2</v>
      </c>
      <c r="V14" s="19">
        <v>2.4687406949404099E-2</v>
      </c>
      <c r="W14" s="19">
        <v>9.6775893902203407E-3</v>
      </c>
      <c r="X14" s="19">
        <v>2.9666627607312201E-2</v>
      </c>
      <c r="Y14" s="19">
        <v>1.6176407001074301E-2</v>
      </c>
      <c r="Z14" s="19">
        <v>1.48950529453067E-2</v>
      </c>
      <c r="AA14" s="19">
        <v>1.7291206502650501E-2</v>
      </c>
      <c r="AB14" s="19">
        <v>2.1849044321463101E-2</v>
      </c>
      <c r="AC14" s="19">
        <v>0</v>
      </c>
      <c r="AD14" s="19">
        <v>0</v>
      </c>
      <c r="AE14" s="19"/>
      <c r="AF14" s="19">
        <v>1.3679006444041301E-2</v>
      </c>
      <c r="AG14" s="19">
        <v>2.4516000017226099E-2</v>
      </c>
      <c r="AH14" s="19"/>
      <c r="AI14" s="19">
        <v>1.1874642804957199E-2</v>
      </c>
      <c r="AJ14" s="19">
        <v>2.3196044446756801E-2</v>
      </c>
      <c r="AK14" s="19"/>
      <c r="AL14" s="19">
        <v>1.4457878336436501E-2</v>
      </c>
      <c r="AM14" s="19">
        <v>2.0074736641213401E-2</v>
      </c>
      <c r="AN14" s="19"/>
      <c r="AO14" s="19">
        <v>1.3183707586179001E-2</v>
      </c>
      <c r="AP14" s="19">
        <v>2.1448511625840699E-2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6.4204338240564901E-2</v>
      </c>
      <c r="D9" s="17">
        <v>7.9178393973260097E-2</v>
      </c>
      <c r="E9" s="17">
        <v>4.9287606658477701E-2</v>
      </c>
      <c r="F9" s="17"/>
      <c r="G9" s="17">
        <v>0.12932382867119599</v>
      </c>
      <c r="H9" s="17">
        <v>0.106729588964844</v>
      </c>
      <c r="I9" s="17">
        <v>8.2123937230601698E-2</v>
      </c>
      <c r="J9" s="17">
        <v>4.4102038901141699E-2</v>
      </c>
      <c r="K9" s="17">
        <v>2.6399429613879501E-2</v>
      </c>
      <c r="L9" s="17">
        <v>1.2977047293066001E-2</v>
      </c>
      <c r="M9" s="17"/>
      <c r="N9" s="17">
        <v>7.9953107445272495E-2</v>
      </c>
      <c r="O9" s="17">
        <v>5.6622518068507099E-2</v>
      </c>
      <c r="P9" s="17">
        <v>6.9938856898728294E-2</v>
      </c>
      <c r="Q9" s="17">
        <v>4.7978221910213802E-2</v>
      </c>
      <c r="R9" s="17"/>
      <c r="S9" s="17">
        <v>0.10722654884468399</v>
      </c>
      <c r="T9" s="17">
        <v>4.9246359260053302E-2</v>
      </c>
      <c r="U9" s="17">
        <v>5.6402530295411098E-2</v>
      </c>
      <c r="V9" s="17">
        <v>6.1839820216747499E-2</v>
      </c>
      <c r="W9" s="17">
        <v>7.6761691204401697E-2</v>
      </c>
      <c r="X9" s="17">
        <v>7.9287728120661802E-2</v>
      </c>
      <c r="Y9" s="17">
        <v>4.42990720218846E-2</v>
      </c>
      <c r="Z9" s="17">
        <v>4.2382072947063802E-2</v>
      </c>
      <c r="AA9" s="17">
        <v>5.92710083934345E-2</v>
      </c>
      <c r="AB9" s="17">
        <v>3.68365408701299E-2</v>
      </c>
      <c r="AC9" s="17">
        <v>0.10262819051255299</v>
      </c>
      <c r="AD9" s="17">
        <v>0</v>
      </c>
      <c r="AE9" s="17"/>
      <c r="AF9" s="17">
        <v>6.0818702476110001E-2</v>
      </c>
      <c r="AG9" s="17">
        <v>6.9342492395228994E-2</v>
      </c>
      <c r="AH9" s="17"/>
      <c r="AI9" s="17">
        <v>8.5705071561404195E-2</v>
      </c>
      <c r="AJ9" s="17">
        <v>5.4511120118719197E-2</v>
      </c>
      <c r="AK9" s="17"/>
      <c r="AL9" s="17">
        <v>9.3814818655709897E-2</v>
      </c>
      <c r="AM9" s="17">
        <v>6.1954074329806298E-2</v>
      </c>
      <c r="AN9" s="17"/>
      <c r="AO9" s="17">
        <v>6.5145873397974396E-2</v>
      </c>
      <c r="AP9" s="17">
        <v>6.3947656747117304E-2</v>
      </c>
    </row>
    <row r="10" spans="2:42" x14ac:dyDescent="0.35">
      <c r="B10" s="18" t="s">
        <v>145</v>
      </c>
      <c r="C10" s="17">
        <v>0.12927145371433901</v>
      </c>
      <c r="D10" s="17">
        <v>0.17233263708058</v>
      </c>
      <c r="E10" s="17">
        <v>8.7524914990191993E-2</v>
      </c>
      <c r="F10" s="17"/>
      <c r="G10" s="17">
        <v>0.204839109400001</v>
      </c>
      <c r="H10" s="17">
        <v>0.21935814429111899</v>
      </c>
      <c r="I10" s="17">
        <v>0.16235815941948201</v>
      </c>
      <c r="J10" s="17">
        <v>0.106385805209919</v>
      </c>
      <c r="K10" s="17">
        <v>6.1509025069690401E-2</v>
      </c>
      <c r="L10" s="17">
        <v>4.21859004986306E-2</v>
      </c>
      <c r="M10" s="17"/>
      <c r="N10" s="17">
        <v>0.17124488139913499</v>
      </c>
      <c r="O10" s="17">
        <v>0.115168043799994</v>
      </c>
      <c r="P10" s="17">
        <v>0.143059391666709</v>
      </c>
      <c r="Q10" s="17">
        <v>8.5625642648071404E-2</v>
      </c>
      <c r="R10" s="17"/>
      <c r="S10" s="17">
        <v>0.17616270498150399</v>
      </c>
      <c r="T10" s="17">
        <v>0.117186754248544</v>
      </c>
      <c r="U10" s="17">
        <v>9.8980828148381605E-2</v>
      </c>
      <c r="V10" s="17">
        <v>0.121799448742966</v>
      </c>
      <c r="W10" s="17">
        <v>0.119850414307502</v>
      </c>
      <c r="X10" s="17">
        <v>0.114133946439608</v>
      </c>
      <c r="Y10" s="17">
        <v>0.16028132385232199</v>
      </c>
      <c r="Z10" s="17">
        <v>9.5084626829137195E-2</v>
      </c>
      <c r="AA10" s="17">
        <v>0.123503141410183</v>
      </c>
      <c r="AB10" s="17">
        <v>0.118055858296416</v>
      </c>
      <c r="AC10" s="17">
        <v>0.15303707288201099</v>
      </c>
      <c r="AD10" s="17">
        <v>0.111621139756599</v>
      </c>
      <c r="AE10" s="17"/>
      <c r="AF10" s="17">
        <v>0.138590573327842</v>
      </c>
      <c r="AG10" s="17">
        <v>0.117082011448156</v>
      </c>
      <c r="AH10" s="17"/>
      <c r="AI10" s="17">
        <v>0.182202913058294</v>
      </c>
      <c r="AJ10" s="17">
        <v>0.105408259223607</v>
      </c>
      <c r="AK10" s="17"/>
      <c r="AL10" s="17">
        <v>0.15853528802125699</v>
      </c>
      <c r="AM10" s="17">
        <v>0.12704753335546501</v>
      </c>
      <c r="AN10" s="17"/>
      <c r="AO10" s="17">
        <v>0.15326344132901901</v>
      </c>
      <c r="AP10" s="17">
        <v>0.122730753493801</v>
      </c>
    </row>
    <row r="11" spans="2:42" x14ac:dyDescent="0.35">
      <c r="B11" s="18" t="s">
        <v>147</v>
      </c>
      <c r="C11" s="17">
        <v>0.121077189844397</v>
      </c>
      <c r="D11" s="17">
        <v>0.13205641664943199</v>
      </c>
      <c r="E11" s="17">
        <v>0.109992861777158</v>
      </c>
      <c r="F11" s="17"/>
      <c r="G11" s="17">
        <v>0.13709257589288501</v>
      </c>
      <c r="H11" s="17">
        <v>0.18669877257765399</v>
      </c>
      <c r="I11" s="17">
        <v>0.156348685964428</v>
      </c>
      <c r="J11" s="17">
        <v>0.11579884732911</v>
      </c>
      <c r="K11" s="17">
        <v>8.94277841859763E-2</v>
      </c>
      <c r="L11" s="17">
        <v>5.3520414279435102E-2</v>
      </c>
      <c r="M11" s="17"/>
      <c r="N11" s="17">
        <v>0.126967010397532</v>
      </c>
      <c r="O11" s="17">
        <v>0.119586537017122</v>
      </c>
      <c r="P11" s="17">
        <v>0.121549199018126</v>
      </c>
      <c r="Q11" s="17">
        <v>0.116074762175672</v>
      </c>
      <c r="R11" s="17"/>
      <c r="S11" s="17">
        <v>0.143488823037629</v>
      </c>
      <c r="T11" s="17">
        <v>9.8921734303521303E-2</v>
      </c>
      <c r="U11" s="17">
        <v>8.77053908539316E-2</v>
      </c>
      <c r="V11" s="17">
        <v>0.105491412648456</v>
      </c>
      <c r="W11" s="17">
        <v>0.14522320225643501</v>
      </c>
      <c r="X11" s="17">
        <v>0.115442412153516</v>
      </c>
      <c r="Y11" s="17">
        <v>0.108277399268409</v>
      </c>
      <c r="Z11" s="17">
        <v>0.13311077854870401</v>
      </c>
      <c r="AA11" s="17">
        <v>0.127383852400274</v>
      </c>
      <c r="AB11" s="17">
        <v>0.14367015316721299</v>
      </c>
      <c r="AC11" s="17">
        <v>7.1315869348691302E-2</v>
      </c>
      <c r="AD11" s="17">
        <v>0.219075928211967</v>
      </c>
      <c r="AE11" s="17"/>
      <c r="AF11" s="17">
        <v>0.13340553738463701</v>
      </c>
      <c r="AG11" s="17">
        <v>0.10550903271706299</v>
      </c>
      <c r="AH11" s="17"/>
      <c r="AI11" s="17">
        <v>0.134872542808847</v>
      </c>
      <c r="AJ11" s="17">
        <v>0.11485780358641</v>
      </c>
      <c r="AK11" s="17"/>
      <c r="AL11" s="17">
        <v>0.15263444943594801</v>
      </c>
      <c r="AM11" s="17">
        <v>0.11867897943424099</v>
      </c>
      <c r="AN11" s="17"/>
      <c r="AO11" s="17">
        <v>0.13236513826351401</v>
      </c>
      <c r="AP11" s="17">
        <v>0.11799986720235101</v>
      </c>
    </row>
    <row r="12" spans="2:42" x14ac:dyDescent="0.35">
      <c r="B12" s="18" t="s">
        <v>149</v>
      </c>
      <c r="C12" s="17">
        <v>0.103937144094016</v>
      </c>
      <c r="D12" s="17">
        <v>0.117772739318727</v>
      </c>
      <c r="E12" s="17">
        <v>9.0608736924898903E-2</v>
      </c>
      <c r="F12" s="17"/>
      <c r="G12" s="17">
        <v>0.107733687410487</v>
      </c>
      <c r="H12" s="17">
        <v>0.12694719404867999</v>
      </c>
      <c r="I12" s="17">
        <v>0.120611169221192</v>
      </c>
      <c r="J12" s="17">
        <v>0.121101816689866</v>
      </c>
      <c r="K12" s="17">
        <v>9.6615145375988698E-2</v>
      </c>
      <c r="L12" s="17">
        <v>5.9974469869129098E-2</v>
      </c>
      <c r="M12" s="17"/>
      <c r="N12" s="17">
        <v>0.123453464767556</v>
      </c>
      <c r="O12" s="17">
        <v>9.6374048429283404E-2</v>
      </c>
      <c r="P12" s="17">
        <v>9.9427583518832102E-2</v>
      </c>
      <c r="Q12" s="17">
        <v>9.6069295024445195E-2</v>
      </c>
      <c r="R12" s="17"/>
      <c r="S12" s="17">
        <v>0.14173826574388201</v>
      </c>
      <c r="T12" s="17">
        <v>7.5916830053937207E-2</v>
      </c>
      <c r="U12" s="17">
        <v>9.8764405454025803E-2</v>
      </c>
      <c r="V12" s="17">
        <v>0.10352287371563999</v>
      </c>
      <c r="W12" s="17">
        <v>0.11607800008744799</v>
      </c>
      <c r="X12" s="17">
        <v>0.11989089082519799</v>
      </c>
      <c r="Y12" s="17">
        <v>8.8529222880696895E-2</v>
      </c>
      <c r="Z12" s="17">
        <v>9.9033273569295394E-2</v>
      </c>
      <c r="AA12" s="17">
        <v>0.103829987827892</v>
      </c>
      <c r="AB12" s="17">
        <v>8.3538099603577498E-2</v>
      </c>
      <c r="AC12" s="17">
        <v>7.3494621023414503E-2</v>
      </c>
      <c r="AD12" s="17">
        <v>0.14778406089968299</v>
      </c>
      <c r="AE12" s="17"/>
      <c r="AF12" s="17">
        <v>9.9117617686344001E-2</v>
      </c>
      <c r="AG12" s="17">
        <v>0.11136244657814</v>
      </c>
      <c r="AH12" s="17"/>
      <c r="AI12" s="17">
        <v>0.11073319029930601</v>
      </c>
      <c r="AJ12" s="17">
        <v>0.100873269143753</v>
      </c>
      <c r="AK12" s="17"/>
      <c r="AL12" s="17">
        <v>9.5279457728725897E-2</v>
      </c>
      <c r="AM12" s="17">
        <v>0.10459508948717899</v>
      </c>
      <c r="AN12" s="17"/>
      <c r="AO12" s="17">
        <v>0.107679942925483</v>
      </c>
      <c r="AP12" s="17">
        <v>0.102916781565677</v>
      </c>
    </row>
    <row r="13" spans="2:42" x14ac:dyDescent="0.35">
      <c r="B13" s="18" t="s">
        <v>152</v>
      </c>
      <c r="C13" s="17">
        <v>0.55798430289212397</v>
      </c>
      <c r="D13" s="17">
        <v>0.473288235901271</v>
      </c>
      <c r="E13" s="17">
        <v>0.64191330509704703</v>
      </c>
      <c r="F13" s="17"/>
      <c r="G13" s="17">
        <v>0.371491136158622</v>
      </c>
      <c r="H13" s="17">
        <v>0.33914295484639201</v>
      </c>
      <c r="I13" s="17">
        <v>0.45107499767411502</v>
      </c>
      <c r="J13" s="17">
        <v>0.59624298668826703</v>
      </c>
      <c r="K13" s="17">
        <v>0.71104354573787698</v>
      </c>
      <c r="L13" s="17">
        <v>0.81493646961436805</v>
      </c>
      <c r="M13" s="17"/>
      <c r="N13" s="17">
        <v>0.48504201956404402</v>
      </c>
      <c r="O13" s="17">
        <v>0.587624319631737</v>
      </c>
      <c r="P13" s="17">
        <v>0.53465727186795098</v>
      </c>
      <c r="Q13" s="17">
        <v>0.62879899967182495</v>
      </c>
      <c r="R13" s="17"/>
      <c r="S13" s="17">
        <v>0.405962116144092</v>
      </c>
      <c r="T13" s="17">
        <v>0.63302897746997999</v>
      </c>
      <c r="U13" s="17">
        <v>0.62461285861690197</v>
      </c>
      <c r="V13" s="17">
        <v>0.58165086988875703</v>
      </c>
      <c r="W13" s="17">
        <v>0.52313258585056499</v>
      </c>
      <c r="X13" s="17">
        <v>0.55839028804184498</v>
      </c>
      <c r="Y13" s="17">
        <v>0.57349938707012804</v>
      </c>
      <c r="Z13" s="17">
        <v>0.62267251500662102</v>
      </c>
      <c r="AA13" s="17">
        <v>0.56471755335569696</v>
      </c>
      <c r="AB13" s="17">
        <v>0.59111631268184395</v>
      </c>
      <c r="AC13" s="17">
        <v>0.565139825103809</v>
      </c>
      <c r="AD13" s="17">
        <v>0.50966596016770205</v>
      </c>
      <c r="AE13" s="17"/>
      <c r="AF13" s="17">
        <v>0.55070492505930002</v>
      </c>
      <c r="AG13" s="17">
        <v>0.56619727072418502</v>
      </c>
      <c r="AH13" s="17"/>
      <c r="AI13" s="17">
        <v>0.46492114229618497</v>
      </c>
      <c r="AJ13" s="17">
        <v>0.59994015162080305</v>
      </c>
      <c r="AK13" s="17"/>
      <c r="AL13" s="17">
        <v>0.481457545503575</v>
      </c>
      <c r="AM13" s="17">
        <v>0.563799993753754</v>
      </c>
      <c r="AN13" s="17"/>
      <c r="AO13" s="17">
        <v>0.51662903162955998</v>
      </c>
      <c r="AP13" s="17">
        <v>0.56925858479872005</v>
      </c>
    </row>
    <row r="14" spans="2:42" x14ac:dyDescent="0.35">
      <c r="B14" s="18" t="s">
        <v>75</v>
      </c>
      <c r="C14" s="19">
        <v>2.3525571214558401E-2</v>
      </c>
      <c r="D14" s="19">
        <v>2.53715770767299E-2</v>
      </c>
      <c r="E14" s="19">
        <v>2.0672574552227301E-2</v>
      </c>
      <c r="F14" s="19"/>
      <c r="G14" s="19">
        <v>4.9519662466809902E-2</v>
      </c>
      <c r="H14" s="19">
        <v>2.1123345271311499E-2</v>
      </c>
      <c r="I14" s="19">
        <v>2.74830504901812E-2</v>
      </c>
      <c r="J14" s="19">
        <v>1.6368505181695799E-2</v>
      </c>
      <c r="K14" s="19">
        <v>1.5005070016588301E-2</v>
      </c>
      <c r="L14" s="19">
        <v>1.6405698445371E-2</v>
      </c>
      <c r="M14" s="19"/>
      <c r="N14" s="19">
        <v>1.33395164264611E-2</v>
      </c>
      <c r="O14" s="19">
        <v>2.4624533053356299E-2</v>
      </c>
      <c r="P14" s="19">
        <v>3.1367697029653502E-2</v>
      </c>
      <c r="Q14" s="19">
        <v>2.54530785697729E-2</v>
      </c>
      <c r="R14" s="19"/>
      <c r="S14" s="19">
        <v>2.54215412482089E-2</v>
      </c>
      <c r="T14" s="19">
        <v>2.5699344663964101E-2</v>
      </c>
      <c r="U14" s="19">
        <v>3.3533986631347601E-2</v>
      </c>
      <c r="V14" s="19">
        <v>2.5695574787433301E-2</v>
      </c>
      <c r="W14" s="19">
        <v>1.8954106293647702E-2</v>
      </c>
      <c r="X14" s="19">
        <v>1.28547344191719E-2</v>
      </c>
      <c r="Y14" s="19">
        <v>2.51135949065594E-2</v>
      </c>
      <c r="Z14" s="19">
        <v>7.7167330991787996E-3</v>
      </c>
      <c r="AA14" s="19">
        <v>2.1294456612519701E-2</v>
      </c>
      <c r="AB14" s="19">
        <v>2.6783035380819699E-2</v>
      </c>
      <c r="AC14" s="19">
        <v>3.4384421129521503E-2</v>
      </c>
      <c r="AD14" s="19">
        <v>1.18529109640496E-2</v>
      </c>
      <c r="AE14" s="19"/>
      <c r="AF14" s="19">
        <v>1.7362644065766999E-2</v>
      </c>
      <c r="AG14" s="19">
        <v>3.0506746137227401E-2</v>
      </c>
      <c r="AH14" s="19"/>
      <c r="AI14" s="19">
        <v>2.1565139975964799E-2</v>
      </c>
      <c r="AJ14" s="19">
        <v>2.4409396306707701E-2</v>
      </c>
      <c r="AK14" s="19"/>
      <c r="AL14" s="19">
        <v>1.8278440654783502E-2</v>
      </c>
      <c r="AM14" s="19">
        <v>2.39243296395538E-2</v>
      </c>
      <c r="AN14" s="19"/>
      <c r="AO14" s="19">
        <v>2.49165724544489E-2</v>
      </c>
      <c r="AP14" s="19">
        <v>2.31463561923335E-2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0.38826885326920701</v>
      </c>
      <c r="D9" s="17">
        <v>0.38473116643202898</v>
      </c>
      <c r="E9" s="17">
        <v>0.39194894462885199</v>
      </c>
      <c r="F9" s="17"/>
      <c r="G9" s="17">
        <v>0.45802075012118898</v>
      </c>
      <c r="H9" s="17">
        <v>0.46831077199669602</v>
      </c>
      <c r="I9" s="17">
        <v>0.46540311976215099</v>
      </c>
      <c r="J9" s="17">
        <v>0.39780746263410599</v>
      </c>
      <c r="K9" s="17">
        <v>0.34759639058406799</v>
      </c>
      <c r="L9" s="17">
        <v>0.23289034523753599</v>
      </c>
      <c r="M9" s="17"/>
      <c r="N9" s="17">
        <v>0.43369259569552698</v>
      </c>
      <c r="O9" s="17">
        <v>0.355648494198197</v>
      </c>
      <c r="P9" s="17">
        <v>0.40175935918519401</v>
      </c>
      <c r="Q9" s="17">
        <v>0.36500945780023097</v>
      </c>
      <c r="R9" s="17"/>
      <c r="S9" s="17">
        <v>0.38926074010415601</v>
      </c>
      <c r="T9" s="17">
        <v>0.31015164999064698</v>
      </c>
      <c r="U9" s="17">
        <v>0.39340245645670502</v>
      </c>
      <c r="V9" s="17">
        <v>0.35653487207461898</v>
      </c>
      <c r="W9" s="17">
        <v>0.46847105373828202</v>
      </c>
      <c r="X9" s="17">
        <v>0.438886461733827</v>
      </c>
      <c r="Y9" s="17">
        <v>0.37398537586526798</v>
      </c>
      <c r="Z9" s="17">
        <v>0.336626979945164</v>
      </c>
      <c r="AA9" s="17">
        <v>0.425170083344029</v>
      </c>
      <c r="AB9" s="17">
        <v>0.37546657533468297</v>
      </c>
      <c r="AC9" s="17">
        <v>0.45300402948705598</v>
      </c>
      <c r="AD9" s="17">
        <v>0.36640998921978102</v>
      </c>
      <c r="AE9" s="17"/>
      <c r="AF9" s="17">
        <v>0.39285025102621002</v>
      </c>
      <c r="AG9" s="17">
        <v>0.38373855618206199</v>
      </c>
      <c r="AH9" s="17"/>
      <c r="AI9" s="17">
        <v>0.426254506720947</v>
      </c>
      <c r="AJ9" s="17">
        <v>0.37114370600496599</v>
      </c>
      <c r="AK9" s="17"/>
      <c r="AL9" s="17">
        <v>0.41792381779718901</v>
      </c>
      <c r="AM9" s="17">
        <v>0.38601520876508</v>
      </c>
      <c r="AN9" s="17"/>
      <c r="AO9" s="17">
        <v>0.406734514806117</v>
      </c>
      <c r="AP9" s="17">
        <v>0.38323474111365802</v>
      </c>
    </row>
    <row r="10" spans="2:42" x14ac:dyDescent="0.35">
      <c r="B10" s="18" t="s">
        <v>145</v>
      </c>
      <c r="C10" s="17">
        <v>0.22703405868231999</v>
      </c>
      <c r="D10" s="17">
        <v>0.225017284204061</v>
      </c>
      <c r="E10" s="17">
        <v>0.22861630603897701</v>
      </c>
      <c r="F10" s="17"/>
      <c r="G10" s="17">
        <v>0.25897249959957203</v>
      </c>
      <c r="H10" s="17">
        <v>0.28032168079123299</v>
      </c>
      <c r="I10" s="17">
        <v>0.26215509829351202</v>
      </c>
      <c r="J10" s="17">
        <v>0.23740335463454801</v>
      </c>
      <c r="K10" s="17">
        <v>0.18906008386931</v>
      </c>
      <c r="L10" s="17">
        <v>0.15055712155365999</v>
      </c>
      <c r="M10" s="17"/>
      <c r="N10" s="17">
        <v>0.236954555414671</v>
      </c>
      <c r="O10" s="17">
        <v>0.240446188829504</v>
      </c>
      <c r="P10" s="17">
        <v>0.211506082411481</v>
      </c>
      <c r="Q10" s="17">
        <v>0.212288351721232</v>
      </c>
      <c r="R10" s="17"/>
      <c r="S10" s="17">
        <v>0.28923981166016699</v>
      </c>
      <c r="T10" s="17">
        <v>0.25671627684291998</v>
      </c>
      <c r="U10" s="17">
        <v>0.162518893775559</v>
      </c>
      <c r="V10" s="17">
        <v>0.196599750725483</v>
      </c>
      <c r="W10" s="17">
        <v>0.190365444233558</v>
      </c>
      <c r="X10" s="17">
        <v>0.19431072101191799</v>
      </c>
      <c r="Y10" s="17">
        <v>0.20538989985763501</v>
      </c>
      <c r="Z10" s="17">
        <v>0.26610296645538301</v>
      </c>
      <c r="AA10" s="17">
        <v>0.24626175348370399</v>
      </c>
      <c r="AB10" s="17">
        <v>0.231593229522635</v>
      </c>
      <c r="AC10" s="17">
        <v>0.16054075885709199</v>
      </c>
      <c r="AD10" s="17">
        <v>0.28823123932956402</v>
      </c>
      <c r="AE10" s="17"/>
      <c r="AF10" s="17">
        <v>0.22053490418149499</v>
      </c>
      <c r="AG10" s="17">
        <v>0.23709427868845201</v>
      </c>
      <c r="AH10" s="17"/>
      <c r="AI10" s="17">
        <v>0.23814773769081701</v>
      </c>
      <c r="AJ10" s="17">
        <v>0.222023656797044</v>
      </c>
      <c r="AK10" s="17"/>
      <c r="AL10" s="17">
        <v>0.234655452045027</v>
      </c>
      <c r="AM10" s="17">
        <v>0.22645486691665601</v>
      </c>
      <c r="AN10" s="17"/>
      <c r="AO10" s="17">
        <v>0.235924381461701</v>
      </c>
      <c r="AP10" s="17">
        <v>0.22461037719758201</v>
      </c>
    </row>
    <row r="11" spans="2:42" x14ac:dyDescent="0.35">
      <c r="B11" s="18" t="s">
        <v>147</v>
      </c>
      <c r="C11" s="17">
        <v>0.10814060828517</v>
      </c>
      <c r="D11" s="17">
        <v>0.11244909843331299</v>
      </c>
      <c r="E11" s="17">
        <v>0.104144019647784</v>
      </c>
      <c r="F11" s="17"/>
      <c r="G11" s="17">
        <v>0.12894417196018099</v>
      </c>
      <c r="H11" s="17">
        <v>0.108128484506337</v>
      </c>
      <c r="I11" s="17">
        <v>0.10705338544703701</v>
      </c>
      <c r="J11" s="17">
        <v>0.109051435216781</v>
      </c>
      <c r="K11" s="17">
        <v>0.110697620576525</v>
      </c>
      <c r="L11" s="17">
        <v>9.2659713714309005E-2</v>
      </c>
      <c r="M11" s="17"/>
      <c r="N11" s="17">
        <v>0.106834410626558</v>
      </c>
      <c r="O11" s="17">
        <v>0.120049378548785</v>
      </c>
      <c r="P11" s="17">
        <v>0.114343942415876</v>
      </c>
      <c r="Q11" s="17">
        <v>9.3164999784777297E-2</v>
      </c>
      <c r="R11" s="17"/>
      <c r="S11" s="17">
        <v>0.13054750152564901</v>
      </c>
      <c r="T11" s="17">
        <v>0.109641264189272</v>
      </c>
      <c r="U11" s="17">
        <v>0.10769672791601401</v>
      </c>
      <c r="V11" s="17">
        <v>8.9030567407312203E-2</v>
      </c>
      <c r="W11" s="17">
        <v>0.117338867982659</v>
      </c>
      <c r="X11" s="17">
        <v>0.11371971404752899</v>
      </c>
      <c r="Y11" s="17">
        <v>0.12140915280701001</v>
      </c>
      <c r="Z11" s="17">
        <v>0.10075795446748199</v>
      </c>
      <c r="AA11" s="17">
        <v>7.9951687409767005E-2</v>
      </c>
      <c r="AB11" s="17">
        <v>0.109570194213957</v>
      </c>
      <c r="AC11" s="17">
        <v>9.7733173831598699E-2</v>
      </c>
      <c r="AD11" s="17">
        <v>0.108196722718077</v>
      </c>
      <c r="AE11" s="17"/>
      <c r="AF11" s="17">
        <v>0.109709362465539</v>
      </c>
      <c r="AG11" s="17">
        <v>0.106225082175068</v>
      </c>
      <c r="AH11" s="17"/>
      <c r="AI11" s="17">
        <v>9.66047511019308E-2</v>
      </c>
      <c r="AJ11" s="17">
        <v>0.113341341591844</v>
      </c>
      <c r="AK11" s="17"/>
      <c r="AL11" s="17">
        <v>0.1116668800258</v>
      </c>
      <c r="AM11" s="17">
        <v>0.10787262742412999</v>
      </c>
      <c r="AN11" s="17"/>
      <c r="AO11" s="17">
        <v>0.10325728284004999</v>
      </c>
      <c r="AP11" s="17">
        <v>0.109471901395555</v>
      </c>
    </row>
    <row r="12" spans="2:42" x14ac:dyDescent="0.35">
      <c r="B12" s="18" t="s">
        <v>149</v>
      </c>
      <c r="C12" s="17">
        <v>5.8294178340513397E-2</v>
      </c>
      <c r="D12" s="17">
        <v>5.3391229244557602E-2</v>
      </c>
      <c r="E12" s="17">
        <v>6.3503584451998996E-2</v>
      </c>
      <c r="F12" s="17"/>
      <c r="G12" s="17">
        <v>5.6929171188092501E-2</v>
      </c>
      <c r="H12" s="17">
        <v>5.9031650304327103E-2</v>
      </c>
      <c r="I12" s="17">
        <v>4.3812862562126603E-2</v>
      </c>
      <c r="J12" s="17">
        <v>6.1849393888519198E-2</v>
      </c>
      <c r="K12" s="17">
        <v>6.9189658482124203E-2</v>
      </c>
      <c r="L12" s="17">
        <v>6.0198215166442602E-2</v>
      </c>
      <c r="M12" s="17"/>
      <c r="N12" s="17">
        <v>5.5355225732956197E-2</v>
      </c>
      <c r="O12" s="17">
        <v>5.0909295457208299E-2</v>
      </c>
      <c r="P12" s="17">
        <v>6.1651606281949697E-2</v>
      </c>
      <c r="Q12" s="17">
        <v>6.6961397967544301E-2</v>
      </c>
      <c r="R12" s="17"/>
      <c r="S12" s="17">
        <v>5.6391997898255997E-2</v>
      </c>
      <c r="T12" s="17">
        <v>6.2689824897876695E-2</v>
      </c>
      <c r="U12" s="17">
        <v>6.3475404794534895E-2</v>
      </c>
      <c r="V12" s="17">
        <v>6.4245543802257596E-2</v>
      </c>
      <c r="W12" s="17">
        <v>6.6300426305181501E-2</v>
      </c>
      <c r="X12" s="17">
        <v>8.0292786993030496E-2</v>
      </c>
      <c r="Y12" s="17">
        <v>4.6672826681758997E-2</v>
      </c>
      <c r="Z12" s="17">
        <v>4.4919046179194302E-2</v>
      </c>
      <c r="AA12" s="17">
        <v>3.0753930635233399E-2</v>
      </c>
      <c r="AB12" s="17">
        <v>7.2826135416886498E-2</v>
      </c>
      <c r="AC12" s="17">
        <v>5.7497266463646002E-2</v>
      </c>
      <c r="AD12" s="17">
        <v>3.9100307940404803E-2</v>
      </c>
      <c r="AE12" s="17"/>
      <c r="AF12" s="17">
        <v>5.1749568768293001E-2</v>
      </c>
      <c r="AG12" s="17">
        <v>6.6768909403254501E-2</v>
      </c>
      <c r="AH12" s="17"/>
      <c r="AI12" s="17">
        <v>5.5079612303522499E-2</v>
      </c>
      <c r="AJ12" s="17">
        <v>5.9743407503940499E-2</v>
      </c>
      <c r="AK12" s="17"/>
      <c r="AL12" s="17">
        <v>3.4503494435384099E-2</v>
      </c>
      <c r="AM12" s="17">
        <v>6.0102163778554298E-2</v>
      </c>
      <c r="AN12" s="17"/>
      <c r="AO12" s="17">
        <v>5.2380608628360199E-2</v>
      </c>
      <c r="AP12" s="17">
        <v>5.99063368386605E-2</v>
      </c>
    </row>
    <row r="13" spans="2:42" x14ac:dyDescent="0.35">
      <c r="B13" s="18" t="s">
        <v>152</v>
      </c>
      <c r="C13" s="17">
        <v>0.20523335007326601</v>
      </c>
      <c r="D13" s="17">
        <v>0.20914808833165999</v>
      </c>
      <c r="E13" s="17">
        <v>0.20145538749658301</v>
      </c>
      <c r="F13" s="17"/>
      <c r="G13" s="17">
        <v>5.8286651511408799E-2</v>
      </c>
      <c r="H13" s="17">
        <v>7.3335133372093006E-2</v>
      </c>
      <c r="I13" s="17">
        <v>0.113412145388749</v>
      </c>
      <c r="J13" s="17">
        <v>0.188151598985627</v>
      </c>
      <c r="K13" s="17">
        <v>0.27280642969517399</v>
      </c>
      <c r="L13" s="17">
        <v>0.45469413239457701</v>
      </c>
      <c r="M13" s="17"/>
      <c r="N13" s="17">
        <v>0.15959735933476099</v>
      </c>
      <c r="O13" s="17">
        <v>0.219017859477976</v>
      </c>
      <c r="P13" s="17">
        <v>0.201200839255228</v>
      </c>
      <c r="Q13" s="17">
        <v>0.24268029482748801</v>
      </c>
      <c r="R13" s="17"/>
      <c r="S13" s="17">
        <v>0.120607012361895</v>
      </c>
      <c r="T13" s="17">
        <v>0.25085644680696101</v>
      </c>
      <c r="U13" s="17">
        <v>0.25099406794837198</v>
      </c>
      <c r="V13" s="17">
        <v>0.28336012648345998</v>
      </c>
      <c r="W13" s="17">
        <v>0.14822470051943001</v>
      </c>
      <c r="X13" s="17">
        <v>0.15394976670744501</v>
      </c>
      <c r="Y13" s="17">
        <v>0.23286761339520401</v>
      </c>
      <c r="Z13" s="17">
        <v>0.24387631985359801</v>
      </c>
      <c r="AA13" s="17">
        <v>0.21558889708286599</v>
      </c>
      <c r="AB13" s="17">
        <v>0.19156304961803899</v>
      </c>
      <c r="AC13" s="17">
        <v>0.212848073185506</v>
      </c>
      <c r="AD13" s="17">
        <v>0.19806174079217301</v>
      </c>
      <c r="AE13" s="17"/>
      <c r="AF13" s="17">
        <v>0.216916201682233</v>
      </c>
      <c r="AG13" s="17">
        <v>0.18896150541951401</v>
      </c>
      <c r="AH13" s="17"/>
      <c r="AI13" s="17">
        <v>0.174977270041038</v>
      </c>
      <c r="AJ13" s="17">
        <v>0.21887375846715801</v>
      </c>
      <c r="AK13" s="17"/>
      <c r="AL13" s="17">
        <v>0.18264778100399601</v>
      </c>
      <c r="AM13" s="17">
        <v>0.206949752180492</v>
      </c>
      <c r="AN13" s="17"/>
      <c r="AO13" s="17">
        <v>0.18712321643376201</v>
      </c>
      <c r="AP13" s="17">
        <v>0.21017053814589601</v>
      </c>
    </row>
    <row r="14" spans="2:42" x14ac:dyDescent="0.35">
      <c r="B14" s="18" t="s">
        <v>75</v>
      </c>
      <c r="C14" s="19">
        <v>1.30289513495236E-2</v>
      </c>
      <c r="D14" s="19">
        <v>1.5263133354380299E-2</v>
      </c>
      <c r="E14" s="19">
        <v>1.0331757735804701E-2</v>
      </c>
      <c r="F14" s="19"/>
      <c r="G14" s="19">
        <v>3.8846755619557097E-2</v>
      </c>
      <c r="H14" s="19">
        <v>1.0872279029313901E-2</v>
      </c>
      <c r="I14" s="19">
        <v>8.1633885464243196E-3</v>
      </c>
      <c r="J14" s="19">
        <v>5.73675464041887E-3</v>
      </c>
      <c r="K14" s="19">
        <v>1.0649816792797501E-2</v>
      </c>
      <c r="L14" s="19">
        <v>9.0004719334747796E-3</v>
      </c>
      <c r="M14" s="19"/>
      <c r="N14" s="19">
        <v>7.5658531955264804E-3</v>
      </c>
      <c r="O14" s="19">
        <v>1.39287834883286E-2</v>
      </c>
      <c r="P14" s="19">
        <v>9.5381704502720908E-3</v>
      </c>
      <c r="Q14" s="19">
        <v>1.9895497898727001E-2</v>
      </c>
      <c r="R14" s="19"/>
      <c r="S14" s="19">
        <v>1.3952936449876699E-2</v>
      </c>
      <c r="T14" s="19">
        <v>9.9445372723229696E-3</v>
      </c>
      <c r="U14" s="19">
        <v>2.1912449108815499E-2</v>
      </c>
      <c r="V14" s="19">
        <v>1.02291395068681E-2</v>
      </c>
      <c r="W14" s="19">
        <v>9.2995072208888092E-3</v>
      </c>
      <c r="X14" s="19">
        <v>1.8840549506252E-2</v>
      </c>
      <c r="Y14" s="19">
        <v>1.9675131393124299E-2</v>
      </c>
      <c r="Z14" s="19">
        <v>7.7167330991787996E-3</v>
      </c>
      <c r="AA14" s="19">
        <v>2.2736480444007202E-3</v>
      </c>
      <c r="AB14" s="19">
        <v>1.8980815893799199E-2</v>
      </c>
      <c r="AC14" s="19">
        <v>1.8376698175101801E-2</v>
      </c>
      <c r="AD14" s="19">
        <v>0</v>
      </c>
      <c r="AE14" s="19"/>
      <c r="AF14" s="19">
        <v>8.2397118762297904E-3</v>
      </c>
      <c r="AG14" s="19">
        <v>1.7211668131649899E-2</v>
      </c>
      <c r="AH14" s="19"/>
      <c r="AI14" s="19">
        <v>8.9361221417450405E-3</v>
      </c>
      <c r="AJ14" s="19">
        <v>1.48741296350477E-2</v>
      </c>
      <c r="AK14" s="19"/>
      <c r="AL14" s="19">
        <v>1.8602574692604502E-2</v>
      </c>
      <c r="AM14" s="19">
        <v>1.2605380935087399E-2</v>
      </c>
      <c r="AN14" s="19"/>
      <c r="AO14" s="19">
        <v>1.4579995830009599E-2</v>
      </c>
      <c r="AP14" s="19">
        <v>1.2606105308649E-2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8.2186769241900395E-2</v>
      </c>
      <c r="D9" s="17">
        <v>7.9033952446259395E-2</v>
      </c>
      <c r="E9" s="17">
        <v>8.5247714423199894E-2</v>
      </c>
      <c r="F9" s="17"/>
      <c r="G9" s="17">
        <v>0.154241085472864</v>
      </c>
      <c r="H9" s="17">
        <v>0.111557924820935</v>
      </c>
      <c r="I9" s="17">
        <v>0.12585738040612801</v>
      </c>
      <c r="J9" s="17">
        <v>6.1052442445657003E-2</v>
      </c>
      <c r="K9" s="17">
        <v>4.0134263599896101E-2</v>
      </c>
      <c r="L9" s="17">
        <v>1.9789499966924199E-2</v>
      </c>
      <c r="M9" s="17"/>
      <c r="N9" s="17">
        <v>0.102061976924716</v>
      </c>
      <c r="O9" s="17">
        <v>7.2137464336722898E-2</v>
      </c>
      <c r="P9" s="17">
        <v>7.7746910812343195E-2</v>
      </c>
      <c r="Q9" s="17">
        <v>7.4773615872713597E-2</v>
      </c>
      <c r="R9" s="17"/>
      <c r="S9" s="17">
        <v>0.107704160221348</v>
      </c>
      <c r="T9" s="17">
        <v>4.0479105882433697E-2</v>
      </c>
      <c r="U9" s="17">
        <v>6.3311063854296995E-2</v>
      </c>
      <c r="V9" s="17">
        <v>6.3189743188848499E-2</v>
      </c>
      <c r="W9" s="17">
        <v>7.78769492186457E-2</v>
      </c>
      <c r="X9" s="17">
        <v>9.1373571186500399E-2</v>
      </c>
      <c r="Y9" s="17">
        <v>9.8215195788847298E-2</v>
      </c>
      <c r="Z9" s="17">
        <v>7.2129593619836702E-2</v>
      </c>
      <c r="AA9" s="17">
        <v>0.10150301368576101</v>
      </c>
      <c r="AB9" s="17">
        <v>7.9467516127655194E-2</v>
      </c>
      <c r="AC9" s="17">
        <v>0.11317080938480401</v>
      </c>
      <c r="AD9" s="17">
        <v>9.0197811565353198E-2</v>
      </c>
      <c r="AE9" s="17"/>
      <c r="AF9" s="17">
        <v>8.1029108808264097E-2</v>
      </c>
      <c r="AG9" s="17">
        <v>8.4476935181474797E-2</v>
      </c>
      <c r="AH9" s="17"/>
      <c r="AI9" s="17">
        <v>0.10629109735400501</v>
      </c>
      <c r="AJ9" s="17">
        <v>7.1319767331565101E-2</v>
      </c>
      <c r="AK9" s="17"/>
      <c r="AL9" s="17">
        <v>0.101505187712914</v>
      </c>
      <c r="AM9" s="17">
        <v>8.0718655949283194E-2</v>
      </c>
      <c r="AN9" s="17"/>
      <c r="AO9" s="17">
        <v>9.7575595056462905E-2</v>
      </c>
      <c r="AP9" s="17">
        <v>7.7991464625389903E-2</v>
      </c>
    </row>
    <row r="10" spans="2:42" x14ac:dyDescent="0.35">
      <c r="B10" s="18" t="s">
        <v>145</v>
      </c>
      <c r="C10" s="17">
        <v>0.189141897746473</v>
      </c>
      <c r="D10" s="17">
        <v>0.194238160592343</v>
      </c>
      <c r="E10" s="17">
        <v>0.18275642556855401</v>
      </c>
      <c r="F10" s="17"/>
      <c r="G10" s="17">
        <v>0.22622290349472701</v>
      </c>
      <c r="H10" s="17">
        <v>0.31069545707770002</v>
      </c>
      <c r="I10" s="17">
        <v>0.24011831673782</v>
      </c>
      <c r="J10" s="17">
        <v>0.162940348162083</v>
      </c>
      <c r="K10" s="17">
        <v>0.13026359732022499</v>
      </c>
      <c r="L10" s="17">
        <v>8.4250316541150894E-2</v>
      </c>
      <c r="M10" s="17"/>
      <c r="N10" s="17">
        <v>0.22649082760907299</v>
      </c>
      <c r="O10" s="17">
        <v>0.17559487291935399</v>
      </c>
      <c r="P10" s="17">
        <v>0.18829994127722399</v>
      </c>
      <c r="Q10" s="17">
        <v>0.163585225362366</v>
      </c>
      <c r="R10" s="17"/>
      <c r="S10" s="17">
        <v>0.194402275417114</v>
      </c>
      <c r="T10" s="17">
        <v>0.17307364894533001</v>
      </c>
      <c r="U10" s="17">
        <v>0.149464689160171</v>
      </c>
      <c r="V10" s="17">
        <v>0.16367823754798799</v>
      </c>
      <c r="W10" s="17">
        <v>0.22164434541271</v>
      </c>
      <c r="X10" s="17">
        <v>0.19756030747290401</v>
      </c>
      <c r="Y10" s="17">
        <v>0.196729899961641</v>
      </c>
      <c r="Z10" s="17">
        <v>0.17953532855733401</v>
      </c>
      <c r="AA10" s="17">
        <v>0.20084094165146801</v>
      </c>
      <c r="AB10" s="17">
        <v>0.18919027653999501</v>
      </c>
      <c r="AC10" s="17">
        <v>0.21685323526672201</v>
      </c>
      <c r="AD10" s="17">
        <v>0.21884483336091301</v>
      </c>
      <c r="AE10" s="17"/>
      <c r="AF10" s="17">
        <v>0.203185805109034</v>
      </c>
      <c r="AG10" s="17">
        <v>0.171860773896652</v>
      </c>
      <c r="AH10" s="17"/>
      <c r="AI10" s="17">
        <v>0.235808526330305</v>
      </c>
      <c r="AJ10" s="17">
        <v>0.16810308929635401</v>
      </c>
      <c r="AK10" s="17"/>
      <c r="AL10" s="17">
        <v>0.192094863066918</v>
      </c>
      <c r="AM10" s="17">
        <v>0.18891748560600299</v>
      </c>
      <c r="AN10" s="17"/>
      <c r="AO10" s="17">
        <v>0.20970247073071699</v>
      </c>
      <c r="AP10" s="17">
        <v>0.18353667043424601</v>
      </c>
    </row>
    <row r="11" spans="2:42" x14ac:dyDescent="0.35">
      <c r="B11" s="18" t="s">
        <v>147</v>
      </c>
      <c r="C11" s="17">
        <v>0.27214319279451699</v>
      </c>
      <c r="D11" s="17">
        <v>0.275589429070425</v>
      </c>
      <c r="E11" s="17">
        <v>0.26895023923870598</v>
      </c>
      <c r="F11" s="17"/>
      <c r="G11" s="17">
        <v>0.29751862269708901</v>
      </c>
      <c r="H11" s="17">
        <v>0.33334872906718399</v>
      </c>
      <c r="I11" s="17">
        <v>0.31511896890567198</v>
      </c>
      <c r="J11" s="17">
        <v>0.30130671837388801</v>
      </c>
      <c r="K11" s="17">
        <v>0.261891310707841</v>
      </c>
      <c r="L11" s="17">
        <v>0.15331540631009899</v>
      </c>
      <c r="M11" s="17"/>
      <c r="N11" s="17">
        <v>0.28971973377454802</v>
      </c>
      <c r="O11" s="17">
        <v>0.27839879017408597</v>
      </c>
      <c r="P11" s="17">
        <v>0.280568723151146</v>
      </c>
      <c r="Q11" s="17">
        <v>0.24013770373559101</v>
      </c>
      <c r="R11" s="17"/>
      <c r="S11" s="17">
        <v>0.34412351064010599</v>
      </c>
      <c r="T11" s="17">
        <v>0.25508063059529401</v>
      </c>
      <c r="U11" s="17">
        <v>0.21896671120130201</v>
      </c>
      <c r="V11" s="17">
        <v>0.27471419765069</v>
      </c>
      <c r="W11" s="17">
        <v>0.27000607093812201</v>
      </c>
      <c r="X11" s="17">
        <v>0.25615726737043998</v>
      </c>
      <c r="Y11" s="17">
        <v>0.25379753199369398</v>
      </c>
      <c r="Z11" s="17">
        <v>0.28507393033357198</v>
      </c>
      <c r="AA11" s="17">
        <v>0.26330573826748599</v>
      </c>
      <c r="AB11" s="17">
        <v>0.25569756366402202</v>
      </c>
      <c r="AC11" s="17">
        <v>0.29750652809019201</v>
      </c>
      <c r="AD11" s="17">
        <v>0.26898848002537901</v>
      </c>
      <c r="AE11" s="17"/>
      <c r="AF11" s="17">
        <v>0.271034223981718</v>
      </c>
      <c r="AG11" s="17">
        <v>0.274426936267265</v>
      </c>
      <c r="AH11" s="17"/>
      <c r="AI11" s="17">
        <v>0.266341479451639</v>
      </c>
      <c r="AJ11" s="17">
        <v>0.27475879069407499</v>
      </c>
      <c r="AK11" s="17"/>
      <c r="AL11" s="17">
        <v>0.27853389541408702</v>
      </c>
      <c r="AM11" s="17">
        <v>0.27165752801408799</v>
      </c>
      <c r="AN11" s="17"/>
      <c r="AO11" s="17">
        <v>0.30671236964860099</v>
      </c>
      <c r="AP11" s="17">
        <v>0.26271893723450801</v>
      </c>
    </row>
    <row r="12" spans="2:42" x14ac:dyDescent="0.35">
      <c r="B12" s="18" t="s">
        <v>149</v>
      </c>
      <c r="C12" s="17">
        <v>0.1395429229199</v>
      </c>
      <c r="D12" s="17">
        <v>0.137130512573122</v>
      </c>
      <c r="E12" s="17">
        <v>0.142909873594184</v>
      </c>
      <c r="F12" s="17"/>
      <c r="G12" s="17">
        <v>9.3214737110164703E-2</v>
      </c>
      <c r="H12" s="17">
        <v>9.3231619311975406E-2</v>
      </c>
      <c r="I12" s="17">
        <v>0.127048613797897</v>
      </c>
      <c r="J12" s="17">
        <v>0.18440872972130801</v>
      </c>
      <c r="K12" s="17">
        <v>0.188032525019734</v>
      </c>
      <c r="L12" s="17">
        <v>0.14958200485349099</v>
      </c>
      <c r="M12" s="17"/>
      <c r="N12" s="17">
        <v>0.139450953319776</v>
      </c>
      <c r="O12" s="17">
        <v>0.14081000146616601</v>
      </c>
      <c r="P12" s="17">
        <v>0.129106614440334</v>
      </c>
      <c r="Q12" s="17">
        <v>0.14798199427261799</v>
      </c>
      <c r="R12" s="17"/>
      <c r="S12" s="17">
        <v>0.109058173616945</v>
      </c>
      <c r="T12" s="17">
        <v>0.14502509844596201</v>
      </c>
      <c r="U12" s="17">
        <v>0.152424131325644</v>
      </c>
      <c r="V12" s="17">
        <v>0.136118635445552</v>
      </c>
      <c r="W12" s="17">
        <v>0.160751823395757</v>
      </c>
      <c r="X12" s="17">
        <v>0.13609140423964999</v>
      </c>
      <c r="Y12" s="17">
        <v>0.12473368410561</v>
      </c>
      <c r="Z12" s="17">
        <v>0.172874429088198</v>
      </c>
      <c r="AA12" s="17">
        <v>0.15408309660174099</v>
      </c>
      <c r="AB12" s="17">
        <v>0.15665136291984999</v>
      </c>
      <c r="AC12" s="17">
        <v>0.136367992683115</v>
      </c>
      <c r="AD12" s="17">
        <v>9.0335610864794996E-2</v>
      </c>
      <c r="AE12" s="17"/>
      <c r="AF12" s="17">
        <v>0.135098922164992</v>
      </c>
      <c r="AG12" s="17">
        <v>0.14529911893424399</v>
      </c>
      <c r="AH12" s="17"/>
      <c r="AI12" s="17">
        <v>0.13285677669739701</v>
      </c>
      <c r="AJ12" s="17">
        <v>0.14255725144359099</v>
      </c>
      <c r="AK12" s="17"/>
      <c r="AL12" s="17">
        <v>0.17114648708487201</v>
      </c>
      <c r="AM12" s="17">
        <v>0.13714119356952401</v>
      </c>
      <c r="AN12" s="17"/>
      <c r="AO12" s="17">
        <v>0.135428004307695</v>
      </c>
      <c r="AP12" s="17">
        <v>0.140664732813545</v>
      </c>
    </row>
    <row r="13" spans="2:42" x14ac:dyDescent="0.35">
      <c r="B13" s="18" t="s">
        <v>152</v>
      </c>
      <c r="C13" s="17">
        <v>0.29512845207249999</v>
      </c>
      <c r="D13" s="17">
        <v>0.29424120989368902</v>
      </c>
      <c r="E13" s="17">
        <v>0.29669043095680397</v>
      </c>
      <c r="F13" s="17"/>
      <c r="G13" s="17">
        <v>0.18376447107774799</v>
      </c>
      <c r="H13" s="17">
        <v>0.127352856913273</v>
      </c>
      <c r="I13" s="17">
        <v>0.16987222495419699</v>
      </c>
      <c r="J13" s="17">
        <v>0.28271661827817302</v>
      </c>
      <c r="K13" s="17">
        <v>0.362699853479302</v>
      </c>
      <c r="L13" s="17">
        <v>0.57354308293248102</v>
      </c>
      <c r="M13" s="17"/>
      <c r="N13" s="17">
        <v>0.231513243574131</v>
      </c>
      <c r="O13" s="17">
        <v>0.30872087103815299</v>
      </c>
      <c r="P13" s="17">
        <v>0.29602512006570197</v>
      </c>
      <c r="Q13" s="17">
        <v>0.34894246183261302</v>
      </c>
      <c r="R13" s="17"/>
      <c r="S13" s="17">
        <v>0.219282210625831</v>
      </c>
      <c r="T13" s="17">
        <v>0.36058963487717099</v>
      </c>
      <c r="U13" s="17">
        <v>0.37913731930144601</v>
      </c>
      <c r="V13" s="17">
        <v>0.34139918646670198</v>
      </c>
      <c r="W13" s="17">
        <v>0.25391358715821999</v>
      </c>
      <c r="X13" s="17">
        <v>0.29965393590033701</v>
      </c>
      <c r="Y13" s="17">
        <v>0.30166447428989301</v>
      </c>
      <c r="Z13" s="17">
        <v>0.28266998530188098</v>
      </c>
      <c r="AA13" s="17">
        <v>0.266671080616043</v>
      </c>
      <c r="AB13" s="17">
        <v>0.28998017162251499</v>
      </c>
      <c r="AC13" s="17">
        <v>0.236101434575168</v>
      </c>
      <c r="AD13" s="17">
        <v>0.301903335631376</v>
      </c>
      <c r="AE13" s="17"/>
      <c r="AF13" s="17">
        <v>0.294493182054062</v>
      </c>
      <c r="AG13" s="17">
        <v>0.29542735581427898</v>
      </c>
      <c r="AH13" s="17"/>
      <c r="AI13" s="17">
        <v>0.24382403821915</v>
      </c>
      <c r="AJ13" s="17">
        <v>0.31825812242713702</v>
      </c>
      <c r="AK13" s="17"/>
      <c r="AL13" s="17">
        <v>0.23519608884226301</v>
      </c>
      <c r="AM13" s="17">
        <v>0.299683043290632</v>
      </c>
      <c r="AN13" s="17"/>
      <c r="AO13" s="17">
        <v>0.23307605684278199</v>
      </c>
      <c r="AP13" s="17">
        <v>0.31204518784622098</v>
      </c>
    </row>
    <row r="14" spans="2:42" x14ac:dyDescent="0.35">
      <c r="B14" s="18" t="s">
        <v>75</v>
      </c>
      <c r="C14" s="19">
        <v>2.1856765224708599E-2</v>
      </c>
      <c r="D14" s="19">
        <v>1.9766735424161901E-2</v>
      </c>
      <c r="E14" s="19">
        <v>2.3445316218552E-2</v>
      </c>
      <c r="F14" s="19"/>
      <c r="G14" s="19">
        <v>4.50381801474063E-2</v>
      </c>
      <c r="H14" s="19">
        <v>2.3813412808932399E-2</v>
      </c>
      <c r="I14" s="19">
        <v>2.1984495198285998E-2</v>
      </c>
      <c r="J14" s="19">
        <v>7.5751430188897304E-3</v>
      </c>
      <c r="K14" s="19">
        <v>1.6978449873001698E-2</v>
      </c>
      <c r="L14" s="19">
        <v>1.9519689395854099E-2</v>
      </c>
      <c r="M14" s="19"/>
      <c r="N14" s="19">
        <v>1.07632647977565E-2</v>
      </c>
      <c r="O14" s="19">
        <v>2.4338000065517802E-2</v>
      </c>
      <c r="P14" s="19">
        <v>2.8252690253251101E-2</v>
      </c>
      <c r="Q14" s="19">
        <v>2.4578998924098799E-2</v>
      </c>
      <c r="R14" s="19"/>
      <c r="S14" s="19">
        <v>2.5429669478655902E-2</v>
      </c>
      <c r="T14" s="19">
        <v>2.5751881253809599E-2</v>
      </c>
      <c r="U14" s="19">
        <v>3.6696085157139097E-2</v>
      </c>
      <c r="V14" s="19">
        <v>2.08999997002179E-2</v>
      </c>
      <c r="W14" s="19">
        <v>1.58072238765446E-2</v>
      </c>
      <c r="X14" s="19">
        <v>1.9163513830168701E-2</v>
      </c>
      <c r="Y14" s="19">
        <v>2.48592138603136E-2</v>
      </c>
      <c r="Z14" s="19">
        <v>7.7167330991787996E-3</v>
      </c>
      <c r="AA14" s="19">
        <v>1.35961291775009E-2</v>
      </c>
      <c r="AB14" s="19">
        <v>2.9013109125961799E-2</v>
      </c>
      <c r="AC14" s="19">
        <v>0</v>
      </c>
      <c r="AD14" s="19">
        <v>2.97299285521836E-2</v>
      </c>
      <c r="AE14" s="19"/>
      <c r="AF14" s="19">
        <v>1.515875788193E-2</v>
      </c>
      <c r="AG14" s="19">
        <v>2.8508879906085499E-2</v>
      </c>
      <c r="AH14" s="19"/>
      <c r="AI14" s="19">
        <v>1.48780819475048E-2</v>
      </c>
      <c r="AJ14" s="19">
        <v>2.50029788072774E-2</v>
      </c>
      <c r="AK14" s="19"/>
      <c r="AL14" s="19">
        <v>2.1523477878945499E-2</v>
      </c>
      <c r="AM14" s="19">
        <v>2.18820935704689E-2</v>
      </c>
      <c r="AN14" s="19"/>
      <c r="AO14" s="19">
        <v>1.75055034137413E-2</v>
      </c>
      <c r="AP14" s="19">
        <v>2.3043007046090601E-2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0.17452112953952301</v>
      </c>
      <c r="D9" s="17">
        <v>0.175966495366219</v>
      </c>
      <c r="E9" s="17">
        <v>0.17376229226294701</v>
      </c>
      <c r="F9" s="17"/>
      <c r="G9" s="17">
        <v>0.23554505154814101</v>
      </c>
      <c r="H9" s="17">
        <v>0.20476811988443999</v>
      </c>
      <c r="I9" s="17">
        <v>0.19776312838571999</v>
      </c>
      <c r="J9" s="17">
        <v>0.16411117202544201</v>
      </c>
      <c r="K9" s="17">
        <v>0.164889746522171</v>
      </c>
      <c r="L9" s="17">
        <v>0.104956235404065</v>
      </c>
      <c r="M9" s="17"/>
      <c r="N9" s="17">
        <v>0.21597089767944599</v>
      </c>
      <c r="O9" s="17">
        <v>0.162053819767075</v>
      </c>
      <c r="P9" s="17">
        <v>0.171769388295095</v>
      </c>
      <c r="Q9" s="17">
        <v>0.14593983493017301</v>
      </c>
      <c r="R9" s="17"/>
      <c r="S9" s="17">
        <v>0.21501272990467399</v>
      </c>
      <c r="T9" s="17">
        <v>0.150691619620585</v>
      </c>
      <c r="U9" s="17">
        <v>0.14852265819247801</v>
      </c>
      <c r="V9" s="17">
        <v>0.16088116063073199</v>
      </c>
      <c r="W9" s="17">
        <v>0.15612504753626999</v>
      </c>
      <c r="X9" s="17">
        <v>0.19456425493316601</v>
      </c>
      <c r="Y9" s="17">
        <v>0.151244678309953</v>
      </c>
      <c r="Z9" s="17">
        <v>0.175082403973987</v>
      </c>
      <c r="AA9" s="17">
        <v>0.18591610674352199</v>
      </c>
      <c r="AB9" s="17">
        <v>0.17638679196864701</v>
      </c>
      <c r="AC9" s="17">
        <v>0.21090223132948099</v>
      </c>
      <c r="AD9" s="17">
        <v>0.13551621643106199</v>
      </c>
      <c r="AE9" s="17"/>
      <c r="AF9" s="17">
        <v>0.19616882814602701</v>
      </c>
      <c r="AG9" s="17">
        <v>0.14609189500345501</v>
      </c>
      <c r="AH9" s="17"/>
      <c r="AI9" s="17">
        <v>0.205708989787318</v>
      </c>
      <c r="AJ9" s="17">
        <v>0.160460644828404</v>
      </c>
      <c r="AK9" s="17"/>
      <c r="AL9" s="17">
        <v>0.17341188114127501</v>
      </c>
      <c r="AM9" s="17">
        <v>0.17460542745038601</v>
      </c>
      <c r="AN9" s="17"/>
      <c r="AO9" s="17">
        <v>0.180106144228556</v>
      </c>
      <c r="AP9" s="17">
        <v>0.172998541774185</v>
      </c>
    </row>
    <row r="10" spans="2:42" x14ac:dyDescent="0.35">
      <c r="B10" s="18" t="s">
        <v>145</v>
      </c>
      <c r="C10" s="17">
        <v>0.25401001355019498</v>
      </c>
      <c r="D10" s="17">
        <v>0.26399220554293401</v>
      </c>
      <c r="E10" s="17">
        <v>0.24350938915967901</v>
      </c>
      <c r="F10" s="17"/>
      <c r="G10" s="17">
        <v>0.324967241559661</v>
      </c>
      <c r="H10" s="17">
        <v>0.33533196572566498</v>
      </c>
      <c r="I10" s="17">
        <v>0.27568945952505702</v>
      </c>
      <c r="J10" s="17">
        <v>0.21785730696081501</v>
      </c>
      <c r="K10" s="17">
        <v>0.21321265632495301</v>
      </c>
      <c r="L10" s="17">
        <v>0.179149928932958</v>
      </c>
      <c r="M10" s="17"/>
      <c r="N10" s="17">
        <v>0.29250107121031599</v>
      </c>
      <c r="O10" s="17">
        <v>0.22114085360681399</v>
      </c>
      <c r="P10" s="17">
        <v>0.27007879186734202</v>
      </c>
      <c r="Q10" s="17">
        <v>0.23322843666132401</v>
      </c>
      <c r="R10" s="17"/>
      <c r="S10" s="17">
        <v>0.32090051608548098</v>
      </c>
      <c r="T10" s="17">
        <v>0.24852131912053499</v>
      </c>
      <c r="U10" s="17">
        <v>0.23595370816432401</v>
      </c>
      <c r="V10" s="17">
        <v>0.215214762302224</v>
      </c>
      <c r="W10" s="17">
        <v>0.27344059630136902</v>
      </c>
      <c r="X10" s="17">
        <v>0.21994338012393699</v>
      </c>
      <c r="Y10" s="17">
        <v>0.25541725999831399</v>
      </c>
      <c r="Z10" s="17">
        <v>0.26034061117464802</v>
      </c>
      <c r="AA10" s="17">
        <v>0.25364712773549702</v>
      </c>
      <c r="AB10" s="17">
        <v>0.250469047752305</v>
      </c>
      <c r="AC10" s="17">
        <v>0.24002034285255699</v>
      </c>
      <c r="AD10" s="17">
        <v>0.210246491810237</v>
      </c>
      <c r="AE10" s="17"/>
      <c r="AF10" s="17">
        <v>0.26185298410151198</v>
      </c>
      <c r="AG10" s="17">
        <v>0.24332845107440801</v>
      </c>
      <c r="AH10" s="17"/>
      <c r="AI10" s="17">
        <v>0.28238632878377601</v>
      </c>
      <c r="AJ10" s="17">
        <v>0.241217063237809</v>
      </c>
      <c r="AK10" s="17"/>
      <c r="AL10" s="17">
        <v>0.27957242631672502</v>
      </c>
      <c r="AM10" s="17">
        <v>0.25206738465279199</v>
      </c>
      <c r="AN10" s="17"/>
      <c r="AO10" s="17">
        <v>0.26517144255434599</v>
      </c>
      <c r="AP10" s="17">
        <v>0.25096718265508799</v>
      </c>
    </row>
    <row r="11" spans="2:42" x14ac:dyDescent="0.35">
      <c r="B11" s="18" t="s">
        <v>147</v>
      </c>
      <c r="C11" s="17">
        <v>0.17838414540358999</v>
      </c>
      <c r="D11" s="17">
        <v>0.175617286386344</v>
      </c>
      <c r="E11" s="17">
        <v>0.181003479726285</v>
      </c>
      <c r="F11" s="17"/>
      <c r="G11" s="17">
        <v>0.15748296893474101</v>
      </c>
      <c r="H11" s="17">
        <v>0.17723572816972799</v>
      </c>
      <c r="I11" s="17">
        <v>0.20792657781409399</v>
      </c>
      <c r="J11" s="17">
        <v>0.18695436686870201</v>
      </c>
      <c r="K11" s="17">
        <v>0.182982419934305</v>
      </c>
      <c r="L11" s="17">
        <v>0.15920050499194799</v>
      </c>
      <c r="M11" s="17"/>
      <c r="N11" s="17">
        <v>0.19954606300078501</v>
      </c>
      <c r="O11" s="17">
        <v>0.20854357900812501</v>
      </c>
      <c r="P11" s="17">
        <v>0.17180497925662599</v>
      </c>
      <c r="Q11" s="17">
        <v>0.128411666612473</v>
      </c>
      <c r="R11" s="17"/>
      <c r="S11" s="17">
        <v>0.19544008586733</v>
      </c>
      <c r="T11" s="17">
        <v>0.16382234514362701</v>
      </c>
      <c r="U11" s="17">
        <v>0.168133130601506</v>
      </c>
      <c r="V11" s="17">
        <v>0.149782755307618</v>
      </c>
      <c r="W11" s="17">
        <v>0.17836647545738801</v>
      </c>
      <c r="X11" s="17">
        <v>0.164375096928779</v>
      </c>
      <c r="Y11" s="17">
        <v>0.18188728320379499</v>
      </c>
      <c r="Z11" s="17">
        <v>0.187089308741862</v>
      </c>
      <c r="AA11" s="17">
        <v>0.19045104392133999</v>
      </c>
      <c r="AB11" s="17">
        <v>0.19551002470235601</v>
      </c>
      <c r="AC11" s="17">
        <v>0.1772404809333</v>
      </c>
      <c r="AD11" s="17">
        <v>0.20262693663890999</v>
      </c>
      <c r="AE11" s="17"/>
      <c r="AF11" s="17">
        <v>0.179790970288461</v>
      </c>
      <c r="AG11" s="17">
        <v>0.17806458082464699</v>
      </c>
      <c r="AH11" s="17"/>
      <c r="AI11" s="17">
        <v>0.18647517344029199</v>
      </c>
      <c r="AJ11" s="17">
        <v>0.174736451233378</v>
      </c>
      <c r="AK11" s="17"/>
      <c r="AL11" s="17">
        <v>0.19994030626717799</v>
      </c>
      <c r="AM11" s="17">
        <v>0.17674597371013101</v>
      </c>
      <c r="AN11" s="17"/>
      <c r="AO11" s="17">
        <v>0.19849529694413401</v>
      </c>
      <c r="AP11" s="17">
        <v>0.17290143945070699</v>
      </c>
    </row>
    <row r="12" spans="2:42" x14ac:dyDescent="0.35">
      <c r="B12" s="18" t="s">
        <v>149</v>
      </c>
      <c r="C12" s="17">
        <v>0.10890586889805499</v>
      </c>
      <c r="D12" s="17">
        <v>0.107255000106668</v>
      </c>
      <c r="E12" s="17">
        <v>0.111307200972406</v>
      </c>
      <c r="F12" s="17"/>
      <c r="G12" s="17">
        <v>9.3767764402867507E-2</v>
      </c>
      <c r="H12" s="17">
        <v>8.9416765213387303E-2</v>
      </c>
      <c r="I12" s="17">
        <v>0.106457510342197</v>
      </c>
      <c r="J12" s="17">
        <v>0.111961223254279</v>
      </c>
      <c r="K12" s="17">
        <v>0.102944009136216</v>
      </c>
      <c r="L12" s="17">
        <v>0.13847838158109901</v>
      </c>
      <c r="M12" s="17"/>
      <c r="N12" s="17">
        <v>9.7466676666511404E-2</v>
      </c>
      <c r="O12" s="17">
        <v>0.107605513671233</v>
      </c>
      <c r="P12" s="17">
        <v>0.12153652070226401</v>
      </c>
      <c r="Q12" s="17">
        <v>0.11160335644970799</v>
      </c>
      <c r="R12" s="17"/>
      <c r="S12" s="17">
        <v>9.4161632848718202E-2</v>
      </c>
      <c r="T12" s="17">
        <v>0.12788881502359201</v>
      </c>
      <c r="U12" s="17">
        <v>7.3573906328376903E-2</v>
      </c>
      <c r="V12" s="17">
        <v>0.106318882978453</v>
      </c>
      <c r="W12" s="17">
        <v>0.11019545061382301</v>
      </c>
      <c r="X12" s="17">
        <v>0.132688512043416</v>
      </c>
      <c r="Y12" s="17">
        <v>0.13416388695604101</v>
      </c>
      <c r="Z12" s="17">
        <v>6.1011506319511799E-2</v>
      </c>
      <c r="AA12" s="17">
        <v>0.118816521576752</v>
      </c>
      <c r="AB12" s="17">
        <v>0.121893658074797</v>
      </c>
      <c r="AC12" s="17">
        <v>7.4681823390508398E-2</v>
      </c>
      <c r="AD12" s="17">
        <v>0.100876502318543</v>
      </c>
      <c r="AE12" s="17"/>
      <c r="AF12" s="17">
        <v>0.101163818626668</v>
      </c>
      <c r="AG12" s="17">
        <v>0.120319814078464</v>
      </c>
      <c r="AH12" s="17"/>
      <c r="AI12" s="17">
        <v>0.10282969400872501</v>
      </c>
      <c r="AJ12" s="17">
        <v>0.111645202839361</v>
      </c>
      <c r="AK12" s="17"/>
      <c r="AL12" s="17">
        <v>9.7202747898575997E-2</v>
      </c>
      <c r="AM12" s="17">
        <v>0.10979525368543901</v>
      </c>
      <c r="AN12" s="17"/>
      <c r="AO12" s="17">
        <v>9.2766127117224706E-2</v>
      </c>
      <c r="AP12" s="17">
        <v>0.113305888367918</v>
      </c>
    </row>
    <row r="13" spans="2:42" x14ac:dyDescent="0.35">
      <c r="B13" s="18" t="s">
        <v>152</v>
      </c>
      <c r="C13" s="17">
        <v>0.25840973611133999</v>
      </c>
      <c r="D13" s="17">
        <v>0.25099945352284603</v>
      </c>
      <c r="E13" s="17">
        <v>0.26607396384110599</v>
      </c>
      <c r="F13" s="17"/>
      <c r="G13" s="17">
        <v>0.14005676941310899</v>
      </c>
      <c r="H13" s="17">
        <v>0.168082608459558</v>
      </c>
      <c r="I13" s="17">
        <v>0.189749998140888</v>
      </c>
      <c r="J13" s="17">
        <v>0.30334995914102397</v>
      </c>
      <c r="K13" s="17">
        <v>0.31699845581589398</v>
      </c>
      <c r="L13" s="17">
        <v>0.39152649821886798</v>
      </c>
      <c r="M13" s="17"/>
      <c r="N13" s="17">
        <v>0.17913857012114401</v>
      </c>
      <c r="O13" s="17">
        <v>0.27449506471027002</v>
      </c>
      <c r="P13" s="17">
        <v>0.23886524974027901</v>
      </c>
      <c r="Q13" s="17">
        <v>0.34538688562706898</v>
      </c>
      <c r="R13" s="17"/>
      <c r="S13" s="17">
        <v>0.14485343773655901</v>
      </c>
      <c r="T13" s="17">
        <v>0.28816033065414798</v>
      </c>
      <c r="U13" s="17">
        <v>0.34347483770029602</v>
      </c>
      <c r="V13" s="17">
        <v>0.32961241695382199</v>
      </c>
      <c r="W13" s="17">
        <v>0.264021935413641</v>
      </c>
      <c r="X13" s="17">
        <v>0.26008781900198202</v>
      </c>
      <c r="Y13" s="17">
        <v>0.24151501814065801</v>
      </c>
      <c r="Z13" s="17">
        <v>0.30131423924295397</v>
      </c>
      <c r="AA13" s="17">
        <v>0.23749140492558801</v>
      </c>
      <c r="AB13" s="17">
        <v>0.22277119711740301</v>
      </c>
      <c r="AC13" s="17">
        <v>0.28951846038818702</v>
      </c>
      <c r="AD13" s="17">
        <v>0.32040674140154901</v>
      </c>
      <c r="AE13" s="17"/>
      <c r="AF13" s="17">
        <v>0.23979372103667199</v>
      </c>
      <c r="AG13" s="17">
        <v>0.283504329606862</v>
      </c>
      <c r="AH13" s="17"/>
      <c r="AI13" s="17">
        <v>0.20113946282102699</v>
      </c>
      <c r="AJ13" s="17">
        <v>0.28422900667373902</v>
      </c>
      <c r="AK13" s="17"/>
      <c r="AL13" s="17">
        <v>0.22553792848097801</v>
      </c>
      <c r="AM13" s="17">
        <v>0.26090784628567498</v>
      </c>
      <c r="AN13" s="17"/>
      <c r="AO13" s="17">
        <v>0.24561408511756</v>
      </c>
      <c r="AP13" s="17">
        <v>0.26189808891566302</v>
      </c>
    </row>
    <row r="14" spans="2:42" x14ac:dyDescent="0.35">
      <c r="B14" s="18" t="s">
        <v>75</v>
      </c>
      <c r="C14" s="19">
        <v>2.57691064972961E-2</v>
      </c>
      <c r="D14" s="19">
        <v>2.6169559074989301E-2</v>
      </c>
      <c r="E14" s="19">
        <v>2.4343674037576101E-2</v>
      </c>
      <c r="F14" s="19"/>
      <c r="G14" s="19">
        <v>4.8180204141480797E-2</v>
      </c>
      <c r="H14" s="19">
        <v>2.5164812547221499E-2</v>
      </c>
      <c r="I14" s="19">
        <v>2.2413325792044799E-2</v>
      </c>
      <c r="J14" s="19">
        <v>1.5765971749737099E-2</v>
      </c>
      <c r="K14" s="19">
        <v>1.8972712266460499E-2</v>
      </c>
      <c r="L14" s="19">
        <v>2.6688450871061701E-2</v>
      </c>
      <c r="M14" s="19"/>
      <c r="N14" s="19">
        <v>1.5376721321797401E-2</v>
      </c>
      <c r="O14" s="19">
        <v>2.6161169236482699E-2</v>
      </c>
      <c r="P14" s="19">
        <v>2.5945070138394501E-2</v>
      </c>
      <c r="Q14" s="19">
        <v>3.54298197192537E-2</v>
      </c>
      <c r="R14" s="19"/>
      <c r="S14" s="19">
        <v>2.9631597557239299E-2</v>
      </c>
      <c r="T14" s="19">
        <v>2.0915570437513301E-2</v>
      </c>
      <c r="U14" s="19">
        <v>3.0341759013019502E-2</v>
      </c>
      <c r="V14" s="19">
        <v>3.8190021827150103E-2</v>
      </c>
      <c r="W14" s="19">
        <v>1.7850494677508402E-2</v>
      </c>
      <c r="X14" s="19">
        <v>2.83409369687205E-2</v>
      </c>
      <c r="Y14" s="19">
        <v>3.5771873391238398E-2</v>
      </c>
      <c r="Z14" s="19">
        <v>1.51619305470387E-2</v>
      </c>
      <c r="AA14" s="19">
        <v>1.36777950972998E-2</v>
      </c>
      <c r="AB14" s="19">
        <v>3.2969280384492802E-2</v>
      </c>
      <c r="AC14" s="19">
        <v>7.6366611059668103E-3</v>
      </c>
      <c r="AD14" s="19">
        <v>3.0327111399699201E-2</v>
      </c>
      <c r="AE14" s="19"/>
      <c r="AF14" s="19">
        <v>2.12296778006613E-2</v>
      </c>
      <c r="AG14" s="19">
        <v>2.86909294121632E-2</v>
      </c>
      <c r="AH14" s="19"/>
      <c r="AI14" s="19">
        <v>2.14603511588627E-2</v>
      </c>
      <c r="AJ14" s="19">
        <v>2.7711631187308398E-2</v>
      </c>
      <c r="AK14" s="19"/>
      <c r="AL14" s="19">
        <v>2.4334709895268099E-2</v>
      </c>
      <c r="AM14" s="19">
        <v>2.5878114215577001E-2</v>
      </c>
      <c r="AN14" s="19"/>
      <c r="AO14" s="19">
        <v>1.7846904038178402E-2</v>
      </c>
      <c r="AP14" s="19">
        <v>2.7928858836439099E-2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7.5450270188933993E-2</v>
      </c>
      <c r="D9" s="17">
        <v>8.5450288090826595E-2</v>
      </c>
      <c r="E9" s="17">
        <v>6.5046989180677695E-2</v>
      </c>
      <c r="F9" s="17"/>
      <c r="G9" s="17">
        <v>0.13851417623991999</v>
      </c>
      <c r="H9" s="17">
        <v>0.13110858896872599</v>
      </c>
      <c r="I9" s="17">
        <v>0.101459627024108</v>
      </c>
      <c r="J9" s="17">
        <v>6.6023806115104597E-2</v>
      </c>
      <c r="K9" s="17">
        <v>2.22319682727601E-2</v>
      </c>
      <c r="L9" s="17">
        <v>9.9428615046635391E-3</v>
      </c>
      <c r="M9" s="17"/>
      <c r="N9" s="17">
        <v>0.105980845700914</v>
      </c>
      <c r="O9" s="17">
        <v>6.5144611984028697E-2</v>
      </c>
      <c r="P9" s="17">
        <v>7.2580068113088897E-2</v>
      </c>
      <c r="Q9" s="17">
        <v>5.6713173720753102E-2</v>
      </c>
      <c r="R9" s="17"/>
      <c r="S9" s="17">
        <v>0.12052169269086099</v>
      </c>
      <c r="T9" s="17">
        <v>5.1716247680145197E-2</v>
      </c>
      <c r="U9" s="17">
        <v>6.1358003232828098E-2</v>
      </c>
      <c r="V9" s="17">
        <v>6.8181834080570006E-2</v>
      </c>
      <c r="W9" s="17">
        <v>7.5200193637028498E-2</v>
      </c>
      <c r="X9" s="17">
        <v>9.5445604864037803E-2</v>
      </c>
      <c r="Y9" s="17">
        <v>5.6339847034936302E-2</v>
      </c>
      <c r="Z9" s="17">
        <v>0.105659737042964</v>
      </c>
      <c r="AA9" s="17">
        <v>6.8604353881804206E-2</v>
      </c>
      <c r="AB9" s="17">
        <v>3.5489579581009401E-2</v>
      </c>
      <c r="AC9" s="17">
        <v>0.11049988989642801</v>
      </c>
      <c r="AD9" s="17">
        <v>6.5704581967675896E-2</v>
      </c>
      <c r="AE9" s="17"/>
      <c r="AF9" s="17">
        <v>7.5158538015519E-2</v>
      </c>
      <c r="AG9" s="17">
        <v>7.6512016243803896E-2</v>
      </c>
      <c r="AH9" s="17"/>
      <c r="AI9" s="17">
        <v>0.100655403358257</v>
      </c>
      <c r="AJ9" s="17">
        <v>6.4086990157754098E-2</v>
      </c>
      <c r="AK9" s="17"/>
      <c r="AL9" s="17">
        <v>7.9154580969729701E-2</v>
      </c>
      <c r="AM9" s="17">
        <v>7.5168759158130399E-2</v>
      </c>
      <c r="AN9" s="17"/>
      <c r="AO9" s="17">
        <v>7.8708559336558903E-2</v>
      </c>
      <c r="AP9" s="17">
        <v>7.4561994782630994E-2</v>
      </c>
    </row>
    <row r="10" spans="2:42" x14ac:dyDescent="0.35">
      <c r="B10" s="18" t="s">
        <v>145</v>
      </c>
      <c r="C10" s="17">
        <v>0.141348647008948</v>
      </c>
      <c r="D10" s="17">
        <v>0.162677325494614</v>
      </c>
      <c r="E10" s="17">
        <v>0.119664081145314</v>
      </c>
      <c r="F10" s="17"/>
      <c r="G10" s="17">
        <v>0.22768138496947801</v>
      </c>
      <c r="H10" s="17">
        <v>0.25364794937594798</v>
      </c>
      <c r="I10" s="17">
        <v>0.208918580137683</v>
      </c>
      <c r="J10" s="17">
        <v>8.98530118675753E-2</v>
      </c>
      <c r="K10" s="17">
        <v>5.9201993503091903E-2</v>
      </c>
      <c r="L10" s="17">
        <v>3.37184872593198E-2</v>
      </c>
      <c r="M10" s="17"/>
      <c r="N10" s="17">
        <v>0.17366300622398601</v>
      </c>
      <c r="O10" s="17">
        <v>0.116043118357848</v>
      </c>
      <c r="P10" s="17">
        <v>0.17275283618185899</v>
      </c>
      <c r="Q10" s="17">
        <v>0.10407999940494</v>
      </c>
      <c r="R10" s="17"/>
      <c r="S10" s="17">
        <v>0.20999736770730701</v>
      </c>
      <c r="T10" s="17">
        <v>0.154525470298218</v>
      </c>
      <c r="U10" s="17">
        <v>0.118519618413663</v>
      </c>
      <c r="V10" s="17">
        <v>0.12589866116845699</v>
      </c>
      <c r="W10" s="17">
        <v>0.120725251947697</v>
      </c>
      <c r="X10" s="17">
        <v>0.12512938540899199</v>
      </c>
      <c r="Y10" s="17">
        <v>0.12708055192152201</v>
      </c>
      <c r="Z10" s="17">
        <v>0.14227777015684001</v>
      </c>
      <c r="AA10" s="17">
        <v>0.11602125554894099</v>
      </c>
      <c r="AB10" s="17">
        <v>0.124828308218147</v>
      </c>
      <c r="AC10" s="17">
        <v>0.15817026919966201</v>
      </c>
      <c r="AD10" s="17">
        <v>0.119639596697605</v>
      </c>
      <c r="AE10" s="17"/>
      <c r="AF10" s="17">
        <v>0.15550041026724901</v>
      </c>
      <c r="AG10" s="17">
        <v>0.122751276411696</v>
      </c>
      <c r="AH10" s="17"/>
      <c r="AI10" s="17">
        <v>0.175841282869621</v>
      </c>
      <c r="AJ10" s="17">
        <v>0.12579826377291001</v>
      </c>
      <c r="AK10" s="17"/>
      <c r="AL10" s="17">
        <v>0.154460492816092</v>
      </c>
      <c r="AM10" s="17">
        <v>0.14035220544469201</v>
      </c>
      <c r="AN10" s="17"/>
      <c r="AO10" s="17">
        <v>0.14701013413478001</v>
      </c>
      <c r="AP10" s="17">
        <v>0.13980521131336399</v>
      </c>
    </row>
    <row r="11" spans="2:42" x14ac:dyDescent="0.35">
      <c r="B11" s="18" t="s">
        <v>147</v>
      </c>
      <c r="C11" s="17">
        <v>0.133957493290083</v>
      </c>
      <c r="D11" s="17">
        <v>0.13926140915542901</v>
      </c>
      <c r="E11" s="17">
        <v>0.128987470511161</v>
      </c>
      <c r="F11" s="17"/>
      <c r="G11" s="17">
        <v>0.17586071159719199</v>
      </c>
      <c r="H11" s="17">
        <v>0.19594511356493699</v>
      </c>
      <c r="I11" s="17">
        <v>0.15554250707591499</v>
      </c>
      <c r="J11" s="17">
        <v>0.123480951779023</v>
      </c>
      <c r="K11" s="17">
        <v>0.114775748001954</v>
      </c>
      <c r="L11" s="17">
        <v>5.9052644182020199E-2</v>
      </c>
      <c r="M11" s="17"/>
      <c r="N11" s="17">
        <v>0.15145953657045599</v>
      </c>
      <c r="O11" s="17">
        <v>0.14645471540740801</v>
      </c>
      <c r="P11" s="17">
        <v>0.136940375910243</v>
      </c>
      <c r="Q11" s="17">
        <v>9.8527457698782794E-2</v>
      </c>
      <c r="R11" s="17"/>
      <c r="S11" s="17">
        <v>0.17921405603031601</v>
      </c>
      <c r="T11" s="17">
        <v>0.13776581336504801</v>
      </c>
      <c r="U11" s="17">
        <v>0.12652138440333899</v>
      </c>
      <c r="V11" s="17">
        <v>9.9383741410593904E-2</v>
      </c>
      <c r="W11" s="17">
        <v>0.15098960703714601</v>
      </c>
      <c r="X11" s="17">
        <v>0.12924389494369001</v>
      </c>
      <c r="Y11" s="17">
        <v>0.121616920948015</v>
      </c>
      <c r="Z11" s="17">
        <v>6.3945172219776497E-2</v>
      </c>
      <c r="AA11" s="17">
        <v>0.15790041090210299</v>
      </c>
      <c r="AB11" s="17">
        <v>0.146147012702559</v>
      </c>
      <c r="AC11" s="17">
        <v>8.4931205399832593E-2</v>
      </c>
      <c r="AD11" s="17">
        <v>8.7327995108172504E-2</v>
      </c>
      <c r="AE11" s="17"/>
      <c r="AF11" s="17">
        <v>0.137116955063247</v>
      </c>
      <c r="AG11" s="17">
        <v>0.13087899922548099</v>
      </c>
      <c r="AH11" s="17"/>
      <c r="AI11" s="17">
        <v>0.14239875419792</v>
      </c>
      <c r="AJ11" s="17">
        <v>0.13015190294197199</v>
      </c>
      <c r="AK11" s="17"/>
      <c r="AL11" s="17">
        <v>0.166826145067271</v>
      </c>
      <c r="AM11" s="17">
        <v>0.13145962294645699</v>
      </c>
      <c r="AN11" s="17"/>
      <c r="AO11" s="17">
        <v>0.13879915231600601</v>
      </c>
      <c r="AP11" s="17">
        <v>0.13263755928681401</v>
      </c>
    </row>
    <row r="12" spans="2:42" x14ac:dyDescent="0.35">
      <c r="B12" s="18" t="s">
        <v>149</v>
      </c>
      <c r="C12" s="17">
        <v>0.144955086635803</v>
      </c>
      <c r="D12" s="17">
        <v>0.13730592367077499</v>
      </c>
      <c r="E12" s="17">
        <v>0.153473934428315</v>
      </c>
      <c r="F12" s="17"/>
      <c r="G12" s="17">
        <v>0.116884371367031</v>
      </c>
      <c r="H12" s="17">
        <v>0.117489837991786</v>
      </c>
      <c r="I12" s="17">
        <v>0.16387801087297499</v>
      </c>
      <c r="J12" s="17">
        <v>0.17805437535590901</v>
      </c>
      <c r="K12" s="17">
        <v>0.16410133802342</v>
      </c>
      <c r="L12" s="17">
        <v>0.131036934382502</v>
      </c>
      <c r="M12" s="17"/>
      <c r="N12" s="17">
        <v>0.17121460207824399</v>
      </c>
      <c r="O12" s="17">
        <v>0.139755496061718</v>
      </c>
      <c r="P12" s="17">
        <v>0.132027176705271</v>
      </c>
      <c r="Q12" s="17">
        <v>0.13270857936046601</v>
      </c>
      <c r="R12" s="17"/>
      <c r="S12" s="17">
        <v>0.16964097926737301</v>
      </c>
      <c r="T12" s="17">
        <v>0.12560567560770899</v>
      </c>
      <c r="U12" s="17">
        <v>0.127527771990461</v>
      </c>
      <c r="V12" s="17">
        <v>0.147769957470233</v>
      </c>
      <c r="W12" s="17">
        <v>0.181568136111494</v>
      </c>
      <c r="X12" s="17">
        <v>0.18920961638715</v>
      </c>
      <c r="Y12" s="17">
        <v>0.111226622774959</v>
      </c>
      <c r="Z12" s="17">
        <v>0.113439875924428</v>
      </c>
      <c r="AA12" s="17">
        <v>0.123113358061502</v>
      </c>
      <c r="AB12" s="17">
        <v>0.15445398097324201</v>
      </c>
      <c r="AC12" s="17">
        <v>9.86907174045277E-2</v>
      </c>
      <c r="AD12" s="17">
        <v>0.193800044430291</v>
      </c>
      <c r="AE12" s="17"/>
      <c r="AF12" s="17">
        <v>0.15093572752366599</v>
      </c>
      <c r="AG12" s="17">
        <v>0.13729119521745101</v>
      </c>
      <c r="AH12" s="17"/>
      <c r="AI12" s="17">
        <v>0.14219292290496799</v>
      </c>
      <c r="AJ12" s="17">
        <v>0.14620035837289799</v>
      </c>
      <c r="AK12" s="17"/>
      <c r="AL12" s="17">
        <v>0.14612305064308201</v>
      </c>
      <c r="AM12" s="17">
        <v>0.14486632660159299</v>
      </c>
      <c r="AN12" s="17"/>
      <c r="AO12" s="17">
        <v>0.14888141850898201</v>
      </c>
      <c r="AP12" s="17">
        <v>0.14388468929477199</v>
      </c>
    </row>
    <row r="13" spans="2:42" x14ac:dyDescent="0.35">
      <c r="B13" s="18" t="s">
        <v>152</v>
      </c>
      <c r="C13" s="17">
        <v>0.48026654050497702</v>
      </c>
      <c r="D13" s="17">
        <v>0.44747909432077698</v>
      </c>
      <c r="E13" s="17">
        <v>0.51356655295077303</v>
      </c>
      <c r="F13" s="17"/>
      <c r="G13" s="17">
        <v>0.28358473557875202</v>
      </c>
      <c r="H13" s="17">
        <v>0.28217669813822799</v>
      </c>
      <c r="I13" s="17">
        <v>0.34969901520708002</v>
      </c>
      <c r="J13" s="17">
        <v>0.52858688721014202</v>
      </c>
      <c r="K13" s="17">
        <v>0.61888900274881198</v>
      </c>
      <c r="L13" s="17">
        <v>0.74785177099757505</v>
      </c>
      <c r="M13" s="17"/>
      <c r="N13" s="17">
        <v>0.38200410243828298</v>
      </c>
      <c r="O13" s="17">
        <v>0.51007958561695199</v>
      </c>
      <c r="P13" s="17">
        <v>0.45366892742051301</v>
      </c>
      <c r="Q13" s="17">
        <v>0.58145167998059999</v>
      </c>
      <c r="R13" s="17"/>
      <c r="S13" s="17">
        <v>0.28796140293087502</v>
      </c>
      <c r="T13" s="17">
        <v>0.507319134715291</v>
      </c>
      <c r="U13" s="17">
        <v>0.53436423084350504</v>
      </c>
      <c r="V13" s="17">
        <v>0.53338313614605604</v>
      </c>
      <c r="W13" s="17">
        <v>0.45157269382693499</v>
      </c>
      <c r="X13" s="17">
        <v>0.43891548058602797</v>
      </c>
      <c r="Y13" s="17">
        <v>0.555297855197044</v>
      </c>
      <c r="Z13" s="17">
        <v>0.55946924337368298</v>
      </c>
      <c r="AA13" s="17">
        <v>0.52285455242198697</v>
      </c>
      <c r="AB13" s="17">
        <v>0.51361968391841595</v>
      </c>
      <c r="AC13" s="17">
        <v>0.52752300446322997</v>
      </c>
      <c r="AD13" s="17">
        <v>0.50697352449751498</v>
      </c>
      <c r="AE13" s="17"/>
      <c r="AF13" s="17">
        <v>0.46662290913340398</v>
      </c>
      <c r="AG13" s="17">
        <v>0.49724847836240299</v>
      </c>
      <c r="AH13" s="17"/>
      <c r="AI13" s="17">
        <v>0.41832233298476801</v>
      </c>
      <c r="AJ13" s="17">
        <v>0.50819297007918596</v>
      </c>
      <c r="AK13" s="17"/>
      <c r="AL13" s="17">
        <v>0.42916979376516001</v>
      </c>
      <c r="AM13" s="17">
        <v>0.484149664437238</v>
      </c>
      <c r="AN13" s="17"/>
      <c r="AO13" s="17">
        <v>0.46187134560839199</v>
      </c>
      <c r="AP13" s="17">
        <v>0.48528144203165702</v>
      </c>
    </row>
    <row r="14" spans="2:42" x14ac:dyDescent="0.35">
      <c r="B14" s="18" t="s">
        <v>75</v>
      </c>
      <c r="C14" s="19">
        <v>2.4021962371254601E-2</v>
      </c>
      <c r="D14" s="19">
        <v>2.7825959267579001E-2</v>
      </c>
      <c r="E14" s="19">
        <v>1.9260971783758699E-2</v>
      </c>
      <c r="F14" s="19"/>
      <c r="G14" s="19">
        <v>5.7474620247626798E-2</v>
      </c>
      <c r="H14" s="19">
        <v>1.9631811960374401E-2</v>
      </c>
      <c r="I14" s="19">
        <v>2.0502259682238899E-2</v>
      </c>
      <c r="J14" s="19">
        <v>1.40009676722458E-2</v>
      </c>
      <c r="K14" s="19">
        <v>2.07999494499615E-2</v>
      </c>
      <c r="L14" s="19">
        <v>1.8397301673919401E-2</v>
      </c>
      <c r="M14" s="19"/>
      <c r="N14" s="19">
        <v>1.5677906988116299E-2</v>
      </c>
      <c r="O14" s="19">
        <v>2.25224725720461E-2</v>
      </c>
      <c r="P14" s="19">
        <v>3.2030615669024598E-2</v>
      </c>
      <c r="Q14" s="19">
        <v>2.6519109834457998E-2</v>
      </c>
      <c r="R14" s="19"/>
      <c r="S14" s="19">
        <v>3.2664501373268602E-2</v>
      </c>
      <c r="T14" s="19">
        <v>2.3067658333589699E-2</v>
      </c>
      <c r="U14" s="19">
        <v>3.1708991116203303E-2</v>
      </c>
      <c r="V14" s="19">
        <v>2.5382669724089299E-2</v>
      </c>
      <c r="W14" s="19">
        <v>1.9944117439698698E-2</v>
      </c>
      <c r="X14" s="19">
        <v>2.2056017810102701E-2</v>
      </c>
      <c r="Y14" s="19">
        <v>2.8438202123523201E-2</v>
      </c>
      <c r="Z14" s="19">
        <v>1.5208201282308599E-2</v>
      </c>
      <c r="AA14" s="19">
        <v>1.1506069183662799E-2</v>
      </c>
      <c r="AB14" s="19">
        <v>2.54614346066281E-2</v>
      </c>
      <c r="AC14" s="19">
        <v>2.0184913636319898E-2</v>
      </c>
      <c r="AD14" s="19">
        <v>2.6554257298740901E-2</v>
      </c>
      <c r="AE14" s="19"/>
      <c r="AF14" s="19">
        <v>1.46654599969149E-2</v>
      </c>
      <c r="AG14" s="19">
        <v>3.5318034539164898E-2</v>
      </c>
      <c r="AH14" s="19"/>
      <c r="AI14" s="19">
        <v>2.05893036844652E-2</v>
      </c>
      <c r="AJ14" s="19">
        <v>2.5569514675279799E-2</v>
      </c>
      <c r="AK14" s="19"/>
      <c r="AL14" s="19">
        <v>2.42659367386651E-2</v>
      </c>
      <c r="AM14" s="19">
        <v>2.40034214118903E-2</v>
      </c>
      <c r="AN14" s="19"/>
      <c r="AO14" s="19">
        <v>2.4729390095280499E-2</v>
      </c>
      <c r="AP14" s="19">
        <v>2.38291032907623E-2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8.0610150209004597E-2</v>
      </c>
      <c r="D9" s="17">
        <v>9.7633472470676996E-2</v>
      </c>
      <c r="E9" s="17">
        <v>6.1985892308446602E-2</v>
      </c>
      <c r="F9" s="17"/>
      <c r="G9" s="17">
        <v>0.122912671735117</v>
      </c>
      <c r="H9" s="17">
        <v>0.124575378617611</v>
      </c>
      <c r="I9" s="17">
        <v>0.10816376771783701</v>
      </c>
      <c r="J9" s="17">
        <v>7.2739632806363697E-2</v>
      </c>
      <c r="K9" s="17">
        <v>6.6630125359714507E-2</v>
      </c>
      <c r="L9" s="17">
        <v>9.7017502733477493E-3</v>
      </c>
      <c r="M9" s="17"/>
      <c r="N9" s="17">
        <v>0.12084115155620399</v>
      </c>
      <c r="O9" s="17">
        <v>8.2875350739012699E-2</v>
      </c>
      <c r="P9" s="17">
        <v>7.7705734461626305E-2</v>
      </c>
      <c r="Q9" s="17">
        <v>3.69251635398321E-2</v>
      </c>
      <c r="R9" s="17"/>
      <c r="S9" s="17">
        <v>0.142253195398128</v>
      </c>
      <c r="T9" s="17">
        <v>5.4728274751990699E-2</v>
      </c>
      <c r="U9" s="17">
        <v>7.06619309698025E-2</v>
      </c>
      <c r="V9" s="17">
        <v>7.8385879475712003E-2</v>
      </c>
      <c r="W9" s="17">
        <v>7.9755274252789804E-2</v>
      </c>
      <c r="X9" s="17">
        <v>8.6116532812473598E-2</v>
      </c>
      <c r="Y9" s="17">
        <v>5.0016054036407402E-2</v>
      </c>
      <c r="Z9" s="17">
        <v>5.4093241044824499E-2</v>
      </c>
      <c r="AA9" s="17">
        <v>7.9838894644520902E-2</v>
      </c>
      <c r="AB9" s="17">
        <v>6.5905132409807804E-2</v>
      </c>
      <c r="AC9" s="17">
        <v>9.9570752932517104E-2</v>
      </c>
      <c r="AD9" s="17">
        <v>5.6245567873023899E-2</v>
      </c>
      <c r="AE9" s="17"/>
      <c r="AF9" s="17">
        <v>8.2305553237737097E-2</v>
      </c>
      <c r="AG9" s="17">
        <v>7.9035458357807106E-2</v>
      </c>
      <c r="AH9" s="17"/>
      <c r="AI9" s="17">
        <v>9.3514263547887402E-2</v>
      </c>
      <c r="AJ9" s="17">
        <v>7.4792563273884796E-2</v>
      </c>
      <c r="AK9" s="17"/>
      <c r="AL9" s="17">
        <v>6.5133820424715896E-2</v>
      </c>
      <c r="AM9" s="17">
        <v>8.17862819669605E-2</v>
      </c>
      <c r="AN9" s="17"/>
      <c r="AO9" s="17">
        <v>7.9949354560604202E-2</v>
      </c>
      <c r="AP9" s="17">
        <v>8.0790296444182605E-2</v>
      </c>
    </row>
    <row r="10" spans="2:42" x14ac:dyDescent="0.35">
      <c r="B10" s="18" t="s">
        <v>145</v>
      </c>
      <c r="C10" s="17">
        <v>0.11133524785363801</v>
      </c>
      <c r="D10" s="17">
        <v>0.13270408367056899</v>
      </c>
      <c r="E10" s="17">
        <v>9.0705751433502693E-2</v>
      </c>
      <c r="F10" s="17"/>
      <c r="G10" s="17">
        <v>0.18146780356717099</v>
      </c>
      <c r="H10" s="17">
        <v>0.20500927684083201</v>
      </c>
      <c r="I10" s="17">
        <v>0.14976655008509701</v>
      </c>
      <c r="J10" s="17">
        <v>9.8406150815449095E-2</v>
      </c>
      <c r="K10" s="17">
        <v>4.7472893614114997E-2</v>
      </c>
      <c r="L10" s="17">
        <v>9.8943688630641E-3</v>
      </c>
      <c r="M10" s="17"/>
      <c r="N10" s="17">
        <v>0.162984287215444</v>
      </c>
      <c r="O10" s="17">
        <v>9.4544402748466705E-2</v>
      </c>
      <c r="P10" s="17">
        <v>0.107027497702741</v>
      </c>
      <c r="Q10" s="17">
        <v>7.6880960455138495E-2</v>
      </c>
      <c r="R10" s="17"/>
      <c r="S10" s="17">
        <v>0.180837476825773</v>
      </c>
      <c r="T10" s="17">
        <v>0.124254611517381</v>
      </c>
      <c r="U10" s="17">
        <v>7.0635249144613804E-2</v>
      </c>
      <c r="V10" s="17">
        <v>9.2161416525001594E-2</v>
      </c>
      <c r="W10" s="17">
        <v>9.5982031298706402E-2</v>
      </c>
      <c r="X10" s="17">
        <v>0.11847806046515801</v>
      </c>
      <c r="Y10" s="17">
        <v>0.111228201935772</v>
      </c>
      <c r="Z10" s="17">
        <v>9.7643830264326797E-2</v>
      </c>
      <c r="AA10" s="17">
        <v>0.105818598120304</v>
      </c>
      <c r="AB10" s="17">
        <v>8.6242100837414501E-2</v>
      </c>
      <c r="AC10" s="17">
        <v>8.2670529442526799E-2</v>
      </c>
      <c r="AD10" s="17">
        <v>7.3453155369085907E-2</v>
      </c>
      <c r="AE10" s="17"/>
      <c r="AF10" s="17">
        <v>0.11537993909414</v>
      </c>
      <c r="AG10" s="17">
        <v>0.106861641183501</v>
      </c>
      <c r="AH10" s="17"/>
      <c r="AI10" s="17">
        <v>0.14744809549266599</v>
      </c>
      <c r="AJ10" s="17">
        <v>9.5054421337512296E-2</v>
      </c>
      <c r="AK10" s="17"/>
      <c r="AL10" s="17">
        <v>0.14410102200351699</v>
      </c>
      <c r="AM10" s="17">
        <v>0.108845195748985</v>
      </c>
      <c r="AN10" s="17"/>
      <c r="AO10" s="17">
        <v>0.13090074434863899</v>
      </c>
      <c r="AP10" s="17">
        <v>0.106001298482913</v>
      </c>
    </row>
    <row r="11" spans="2:42" x14ac:dyDescent="0.35">
      <c r="B11" s="18" t="s">
        <v>147</v>
      </c>
      <c r="C11" s="17">
        <v>7.95149451185099E-2</v>
      </c>
      <c r="D11" s="17">
        <v>9.6654707326740502E-2</v>
      </c>
      <c r="E11" s="17">
        <v>6.1968076253113E-2</v>
      </c>
      <c r="F11" s="17"/>
      <c r="G11" s="17">
        <v>0.163909770001676</v>
      </c>
      <c r="H11" s="17">
        <v>0.131160786021257</v>
      </c>
      <c r="I11" s="17">
        <v>9.4417142185075201E-2</v>
      </c>
      <c r="J11" s="17">
        <v>5.4317735205362899E-2</v>
      </c>
      <c r="K11" s="17">
        <v>5.0044955956398698E-2</v>
      </c>
      <c r="L11" s="17">
        <v>8.9385606763849306E-3</v>
      </c>
      <c r="M11" s="17"/>
      <c r="N11" s="17">
        <v>0.11643869794105099</v>
      </c>
      <c r="O11" s="17">
        <v>8.0693526264640394E-2</v>
      </c>
      <c r="P11" s="17">
        <v>8.0778149080164993E-2</v>
      </c>
      <c r="Q11" s="17">
        <v>3.6973011568730202E-2</v>
      </c>
      <c r="R11" s="17"/>
      <c r="S11" s="17">
        <v>0.119280306827272</v>
      </c>
      <c r="T11" s="17">
        <v>5.7369727240258898E-2</v>
      </c>
      <c r="U11" s="17">
        <v>6.4278388146952095E-2</v>
      </c>
      <c r="V11" s="17">
        <v>8.9469404254919296E-2</v>
      </c>
      <c r="W11" s="17">
        <v>5.1157253718518099E-2</v>
      </c>
      <c r="X11" s="17">
        <v>7.5011184247511895E-2</v>
      </c>
      <c r="Y11" s="17">
        <v>6.4344819756348301E-2</v>
      </c>
      <c r="Z11" s="17">
        <v>8.5808756849335796E-2</v>
      </c>
      <c r="AA11" s="17">
        <v>9.9930484485214702E-2</v>
      </c>
      <c r="AB11" s="17">
        <v>6.9845708368317494E-2</v>
      </c>
      <c r="AC11" s="17">
        <v>9.5761774691704493E-2</v>
      </c>
      <c r="AD11" s="17">
        <v>3.9759820879615299E-2</v>
      </c>
      <c r="AE11" s="17"/>
      <c r="AF11" s="17">
        <v>7.3429775371973802E-2</v>
      </c>
      <c r="AG11" s="17">
        <v>8.7676810242666797E-2</v>
      </c>
      <c r="AH11" s="17"/>
      <c r="AI11" s="17">
        <v>8.4323957368999697E-2</v>
      </c>
      <c r="AJ11" s="17">
        <v>7.7346888615551196E-2</v>
      </c>
      <c r="AK11" s="17"/>
      <c r="AL11" s="17">
        <v>0.106643083728407</v>
      </c>
      <c r="AM11" s="17">
        <v>7.7453328068599198E-2</v>
      </c>
      <c r="AN11" s="17"/>
      <c r="AO11" s="17">
        <v>7.9042134267134606E-2</v>
      </c>
      <c r="AP11" s="17">
        <v>7.9643842902617196E-2</v>
      </c>
    </row>
    <row r="12" spans="2:42" x14ac:dyDescent="0.35">
      <c r="B12" s="18" t="s">
        <v>149</v>
      </c>
      <c r="C12" s="17">
        <v>5.8393775558408099E-2</v>
      </c>
      <c r="D12" s="17">
        <v>5.4800599734706003E-2</v>
      </c>
      <c r="E12" s="17">
        <v>6.2325167979487797E-2</v>
      </c>
      <c r="F12" s="17"/>
      <c r="G12" s="17">
        <v>7.7806976130723807E-2</v>
      </c>
      <c r="H12" s="17">
        <v>8.6589985461542299E-2</v>
      </c>
      <c r="I12" s="17">
        <v>7.7401853687411606E-2</v>
      </c>
      <c r="J12" s="17">
        <v>7.2006781866475605E-2</v>
      </c>
      <c r="K12" s="17">
        <v>3.3436853689335598E-2</v>
      </c>
      <c r="L12" s="17">
        <v>1.25605340147023E-2</v>
      </c>
      <c r="M12" s="17"/>
      <c r="N12" s="17">
        <v>6.7434902469673999E-2</v>
      </c>
      <c r="O12" s="17">
        <v>5.8195356238999303E-2</v>
      </c>
      <c r="P12" s="17">
        <v>6.2857766116514793E-2</v>
      </c>
      <c r="Q12" s="17">
        <v>4.5685722010311701E-2</v>
      </c>
      <c r="R12" s="17"/>
      <c r="S12" s="17">
        <v>9.4294884702041004E-2</v>
      </c>
      <c r="T12" s="17">
        <v>4.4192763082364701E-2</v>
      </c>
      <c r="U12" s="17">
        <v>5.2419089944670198E-2</v>
      </c>
      <c r="V12" s="17">
        <v>5.0279207841894998E-2</v>
      </c>
      <c r="W12" s="17">
        <v>6.7308977861377503E-2</v>
      </c>
      <c r="X12" s="17">
        <v>5.10457249578668E-2</v>
      </c>
      <c r="Y12" s="17">
        <v>4.7484355489867E-2</v>
      </c>
      <c r="Z12" s="17">
        <v>5.64146140233171E-2</v>
      </c>
      <c r="AA12" s="17">
        <v>6.1755858974755898E-2</v>
      </c>
      <c r="AB12" s="17">
        <v>6.3320612149745006E-2</v>
      </c>
      <c r="AC12" s="17">
        <v>2.9806288184405502E-2</v>
      </c>
      <c r="AD12" s="17">
        <v>4.6100197852855199E-2</v>
      </c>
      <c r="AE12" s="17"/>
      <c r="AF12" s="17">
        <v>5.3526226853430198E-2</v>
      </c>
      <c r="AG12" s="17">
        <v>6.5480687242485805E-2</v>
      </c>
      <c r="AH12" s="17"/>
      <c r="AI12" s="17">
        <v>6.6992426232726596E-2</v>
      </c>
      <c r="AJ12" s="17">
        <v>5.4517228870628799E-2</v>
      </c>
      <c r="AK12" s="17"/>
      <c r="AL12" s="17">
        <v>3.8433187822740501E-2</v>
      </c>
      <c r="AM12" s="17">
        <v>5.9910690839395202E-2</v>
      </c>
      <c r="AN12" s="17"/>
      <c r="AO12" s="17">
        <v>4.8593799773085401E-2</v>
      </c>
      <c r="AP12" s="17">
        <v>6.1065446818404298E-2</v>
      </c>
    </row>
    <row r="13" spans="2:42" x14ac:dyDescent="0.35">
      <c r="B13" s="18" t="s">
        <v>152</v>
      </c>
      <c r="C13" s="17">
        <v>0.64979996948837704</v>
      </c>
      <c r="D13" s="17">
        <v>0.59753515396882895</v>
      </c>
      <c r="E13" s="17">
        <v>0.70345045007275797</v>
      </c>
      <c r="F13" s="17"/>
      <c r="G13" s="17">
        <v>0.40359273850563498</v>
      </c>
      <c r="H13" s="17">
        <v>0.43135285617722202</v>
      </c>
      <c r="I13" s="17">
        <v>0.54325540429392005</v>
      </c>
      <c r="J13" s="17">
        <v>0.69081085260463804</v>
      </c>
      <c r="K13" s="17">
        <v>0.79160487946121105</v>
      </c>
      <c r="L13" s="17">
        <v>0.95140504439326301</v>
      </c>
      <c r="M13" s="17"/>
      <c r="N13" s="17">
        <v>0.51726023110428399</v>
      </c>
      <c r="O13" s="17">
        <v>0.660185994136259</v>
      </c>
      <c r="P13" s="17">
        <v>0.65495990525689995</v>
      </c>
      <c r="Q13" s="17">
        <v>0.77858059070906604</v>
      </c>
      <c r="R13" s="17"/>
      <c r="S13" s="17">
        <v>0.43944073405505302</v>
      </c>
      <c r="T13" s="17">
        <v>0.70125825737650904</v>
      </c>
      <c r="U13" s="17">
        <v>0.70990181667961005</v>
      </c>
      <c r="V13" s="17">
        <v>0.67616700306616595</v>
      </c>
      <c r="W13" s="17">
        <v>0.68154990967168105</v>
      </c>
      <c r="X13" s="17">
        <v>0.654306927710403</v>
      </c>
      <c r="Y13" s="17">
        <v>0.69773215671325095</v>
      </c>
      <c r="Z13" s="17">
        <v>0.69087762727115698</v>
      </c>
      <c r="AA13" s="17">
        <v>0.63712013638920495</v>
      </c>
      <c r="AB13" s="17">
        <v>0.68437439877608397</v>
      </c>
      <c r="AC13" s="17">
        <v>0.68394511411400605</v>
      </c>
      <c r="AD13" s="17">
        <v>0.78444125802541997</v>
      </c>
      <c r="AE13" s="17"/>
      <c r="AF13" s="17">
        <v>0.66542338420573899</v>
      </c>
      <c r="AG13" s="17">
        <v>0.62894945319770701</v>
      </c>
      <c r="AH13" s="17"/>
      <c r="AI13" s="17">
        <v>0.59274283101387804</v>
      </c>
      <c r="AJ13" s="17">
        <v>0.67552315206027702</v>
      </c>
      <c r="AK13" s="17"/>
      <c r="AL13" s="17">
        <v>0.63028237356421501</v>
      </c>
      <c r="AM13" s="17">
        <v>0.65128321937548295</v>
      </c>
      <c r="AN13" s="17"/>
      <c r="AO13" s="17">
        <v>0.64242608555862801</v>
      </c>
      <c r="AP13" s="17">
        <v>0.65181023912589597</v>
      </c>
    </row>
    <row r="14" spans="2:42" x14ac:dyDescent="0.35">
      <c r="B14" s="18" t="s">
        <v>75</v>
      </c>
      <c r="C14" s="19">
        <v>2.0345911772061801E-2</v>
      </c>
      <c r="D14" s="19">
        <v>2.06719828284786E-2</v>
      </c>
      <c r="E14" s="19">
        <v>1.9564661952691902E-2</v>
      </c>
      <c r="F14" s="19"/>
      <c r="G14" s="19">
        <v>5.0310040059678603E-2</v>
      </c>
      <c r="H14" s="19">
        <v>2.1311716881536099E-2</v>
      </c>
      <c r="I14" s="19">
        <v>2.6995282030658901E-2</v>
      </c>
      <c r="J14" s="19">
        <v>1.17188467017108E-2</v>
      </c>
      <c r="K14" s="19">
        <v>1.0810291919225499E-2</v>
      </c>
      <c r="L14" s="19">
        <v>7.4997417792378E-3</v>
      </c>
      <c r="M14" s="19"/>
      <c r="N14" s="19">
        <v>1.50407297133433E-2</v>
      </c>
      <c r="O14" s="19">
        <v>2.3505369872622001E-2</v>
      </c>
      <c r="P14" s="19">
        <v>1.6670947382053099E-2</v>
      </c>
      <c r="Q14" s="19">
        <v>2.4954551716921299E-2</v>
      </c>
      <c r="R14" s="19"/>
      <c r="S14" s="19">
        <v>2.3893402191733901E-2</v>
      </c>
      <c r="T14" s="19">
        <v>1.8196366031496099E-2</v>
      </c>
      <c r="U14" s="19">
        <v>3.2103525114351598E-2</v>
      </c>
      <c r="V14" s="19">
        <v>1.3537088836306501E-2</v>
      </c>
      <c r="W14" s="19">
        <v>2.42465531969271E-2</v>
      </c>
      <c r="X14" s="19">
        <v>1.50415698065871E-2</v>
      </c>
      <c r="Y14" s="19">
        <v>2.9194412068353898E-2</v>
      </c>
      <c r="Z14" s="19">
        <v>1.51619305470387E-2</v>
      </c>
      <c r="AA14" s="19">
        <v>1.55360273859999E-2</v>
      </c>
      <c r="AB14" s="19">
        <v>3.0312047458630999E-2</v>
      </c>
      <c r="AC14" s="19">
        <v>8.2455406348404502E-3</v>
      </c>
      <c r="AD14" s="19">
        <v>0</v>
      </c>
      <c r="AE14" s="19"/>
      <c r="AF14" s="19">
        <v>9.9351212369798401E-3</v>
      </c>
      <c r="AG14" s="19">
        <v>3.1995949775832797E-2</v>
      </c>
      <c r="AH14" s="19"/>
      <c r="AI14" s="19">
        <v>1.4978426343841399E-2</v>
      </c>
      <c r="AJ14" s="19">
        <v>2.27657458421462E-2</v>
      </c>
      <c r="AK14" s="19"/>
      <c r="AL14" s="19">
        <v>1.54065124564053E-2</v>
      </c>
      <c r="AM14" s="19">
        <v>2.0721284000577302E-2</v>
      </c>
      <c r="AN14" s="19"/>
      <c r="AO14" s="19">
        <v>1.90878814919089E-2</v>
      </c>
      <c r="AP14" s="19">
        <v>2.0688876225986599E-2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461</v>
      </c>
      <c r="C9" s="17">
        <v>5.5447704264423699E-2</v>
      </c>
      <c r="D9" s="17">
        <v>6.3325772169984806E-2</v>
      </c>
      <c r="E9" s="17">
        <v>4.7545299675488699E-2</v>
      </c>
      <c r="F9" s="17"/>
      <c r="G9" s="17">
        <v>0.14725854806163299</v>
      </c>
      <c r="H9" s="17">
        <v>5.8938972335379397E-2</v>
      </c>
      <c r="I9" s="17">
        <v>8.3439905354655702E-2</v>
      </c>
      <c r="J9" s="17">
        <v>4.0309570747485202E-2</v>
      </c>
      <c r="K9" s="17">
        <v>1.3665056338314999E-2</v>
      </c>
      <c r="L9" s="17">
        <v>8.7011330288452003E-3</v>
      </c>
      <c r="M9" s="17"/>
      <c r="N9" s="17">
        <v>7.7774879580381498E-2</v>
      </c>
      <c r="O9" s="17">
        <v>5.7925419925446003E-2</v>
      </c>
      <c r="P9" s="17">
        <v>4.46043081528757E-2</v>
      </c>
      <c r="Q9" s="17">
        <v>3.6140214659627301E-2</v>
      </c>
      <c r="R9" s="17"/>
      <c r="S9" s="17">
        <v>0.107237453150268</v>
      </c>
      <c r="T9" s="17">
        <v>3.6461290859542E-2</v>
      </c>
      <c r="U9" s="17">
        <v>5.01069654846849E-2</v>
      </c>
      <c r="V9" s="17">
        <v>4.9697964858603998E-2</v>
      </c>
      <c r="W9" s="17">
        <v>5.1997852089748803E-2</v>
      </c>
      <c r="X9" s="17">
        <v>6.3698404162644995E-2</v>
      </c>
      <c r="Y9" s="17">
        <v>5.0778589936574997E-2</v>
      </c>
      <c r="Z9" s="17">
        <v>4.1696288897865003E-2</v>
      </c>
      <c r="AA9" s="17">
        <v>4.1175866437543902E-2</v>
      </c>
      <c r="AB9" s="17">
        <v>3.6177074416694703E-2</v>
      </c>
      <c r="AC9" s="17">
        <v>8.65747308258321E-2</v>
      </c>
      <c r="AD9" s="17">
        <v>0</v>
      </c>
      <c r="AE9" s="17"/>
      <c r="AF9" s="17">
        <v>5.5761246501838099E-2</v>
      </c>
      <c r="AG9" s="17">
        <v>5.4478891556732002E-2</v>
      </c>
      <c r="AH9" s="17"/>
      <c r="AI9" s="17">
        <v>6.796373518347E-2</v>
      </c>
      <c r="AJ9" s="17">
        <v>4.9805077294091803E-2</v>
      </c>
      <c r="AK9" s="17"/>
      <c r="AL9" s="17">
        <v>6.0378842190938899E-2</v>
      </c>
      <c r="AM9" s="17">
        <v>5.5072959864487001E-2</v>
      </c>
      <c r="AN9" s="17"/>
      <c r="AO9" s="17">
        <v>5.7660488751662298E-2</v>
      </c>
      <c r="AP9" s="17">
        <v>5.4844454537217702E-2</v>
      </c>
    </row>
    <row r="10" spans="2:42" x14ac:dyDescent="0.35">
      <c r="B10" s="18" t="s">
        <v>145</v>
      </c>
      <c r="C10" s="17">
        <v>0.11777425921368601</v>
      </c>
      <c r="D10" s="17">
        <v>0.137355155493567</v>
      </c>
      <c r="E10" s="17">
        <v>9.7693915825672897E-2</v>
      </c>
      <c r="F10" s="17"/>
      <c r="G10" s="17">
        <v>0.23339238510177501</v>
      </c>
      <c r="H10" s="17">
        <v>0.25329703616699401</v>
      </c>
      <c r="I10" s="17">
        <v>0.143912495534433</v>
      </c>
      <c r="J10" s="17">
        <v>6.8200035134314094E-2</v>
      </c>
      <c r="K10" s="17">
        <v>2.77942566042132E-2</v>
      </c>
      <c r="L10" s="17">
        <v>9.0007959171779194E-3</v>
      </c>
      <c r="M10" s="17"/>
      <c r="N10" s="17">
        <v>0.13841584609754401</v>
      </c>
      <c r="O10" s="17">
        <v>0.10819351927913801</v>
      </c>
      <c r="P10" s="17">
        <v>0.12545154335862099</v>
      </c>
      <c r="Q10" s="17">
        <v>9.7513566315185596E-2</v>
      </c>
      <c r="R10" s="17"/>
      <c r="S10" s="17">
        <v>0.17985999355907201</v>
      </c>
      <c r="T10" s="17">
        <v>0.12869409266864801</v>
      </c>
      <c r="U10" s="17">
        <v>6.24803232734348E-2</v>
      </c>
      <c r="V10" s="17">
        <v>0.118538537435169</v>
      </c>
      <c r="W10" s="17">
        <v>9.0406730545178796E-2</v>
      </c>
      <c r="X10" s="17">
        <v>0.11011087576161099</v>
      </c>
      <c r="Y10" s="17">
        <v>0.136842695117561</v>
      </c>
      <c r="Z10" s="17">
        <v>0.137539929580796</v>
      </c>
      <c r="AA10" s="17">
        <v>0.10170839779814</v>
      </c>
      <c r="AB10" s="17">
        <v>9.1863352280569799E-2</v>
      </c>
      <c r="AC10" s="17">
        <v>0.102707341110507</v>
      </c>
      <c r="AD10" s="17">
        <v>9.7708273455589606E-2</v>
      </c>
      <c r="AE10" s="17"/>
      <c r="AF10" s="17">
        <v>0.11804546620748101</v>
      </c>
      <c r="AG10" s="17">
        <v>0.117695376489965</v>
      </c>
      <c r="AH10" s="17"/>
      <c r="AI10" s="17">
        <v>0.144422295090085</v>
      </c>
      <c r="AJ10" s="17">
        <v>0.10576047250166</v>
      </c>
      <c r="AK10" s="17"/>
      <c r="AL10" s="17">
        <v>0.12612657105143599</v>
      </c>
      <c r="AM10" s="17">
        <v>0.11713952091709701</v>
      </c>
      <c r="AN10" s="17"/>
      <c r="AO10" s="17">
        <v>0.10752997821780801</v>
      </c>
      <c r="AP10" s="17">
        <v>0.120567057044574</v>
      </c>
    </row>
    <row r="11" spans="2:42" x14ac:dyDescent="0.35">
      <c r="B11" s="18" t="s">
        <v>147</v>
      </c>
      <c r="C11" s="17">
        <v>0.104426712875032</v>
      </c>
      <c r="D11" s="17">
        <v>0.113610055239101</v>
      </c>
      <c r="E11" s="17">
        <v>9.4095693585026605E-2</v>
      </c>
      <c r="F11" s="17"/>
      <c r="G11" s="17">
        <v>0.175308140260447</v>
      </c>
      <c r="H11" s="17">
        <v>0.169282336215581</v>
      </c>
      <c r="I11" s="17">
        <v>0.13158460421128099</v>
      </c>
      <c r="J11" s="17">
        <v>0.102989921149261</v>
      </c>
      <c r="K11" s="17">
        <v>5.3876591039467202E-2</v>
      </c>
      <c r="L11" s="17">
        <v>1.6952379127252701E-2</v>
      </c>
      <c r="M11" s="17"/>
      <c r="N11" s="17">
        <v>0.14698940404065999</v>
      </c>
      <c r="O11" s="17">
        <v>8.6842175629680496E-2</v>
      </c>
      <c r="P11" s="17">
        <v>0.122152242254321</v>
      </c>
      <c r="Q11" s="17">
        <v>6.2517369419553395E-2</v>
      </c>
      <c r="R11" s="17"/>
      <c r="S11" s="17">
        <v>0.15635538202497401</v>
      </c>
      <c r="T11" s="17">
        <v>7.1876260392181202E-2</v>
      </c>
      <c r="U11" s="17">
        <v>6.4472996451241202E-2</v>
      </c>
      <c r="V11" s="17">
        <v>0.113466224782435</v>
      </c>
      <c r="W11" s="17">
        <v>0.16764337318601399</v>
      </c>
      <c r="X11" s="17">
        <v>8.7915537973917393E-2</v>
      </c>
      <c r="Y11" s="17">
        <v>8.0885091072918303E-2</v>
      </c>
      <c r="Z11" s="17">
        <v>0.112202929071365</v>
      </c>
      <c r="AA11" s="17">
        <v>9.8448979814854801E-2</v>
      </c>
      <c r="AB11" s="17">
        <v>9.9446051122487805E-2</v>
      </c>
      <c r="AC11" s="17">
        <v>8.2722354451226804E-2</v>
      </c>
      <c r="AD11" s="17">
        <v>0.110026445756976</v>
      </c>
      <c r="AE11" s="17"/>
      <c r="AF11" s="17">
        <v>0.105132031709136</v>
      </c>
      <c r="AG11" s="17">
        <v>0.10439923408987301</v>
      </c>
      <c r="AH11" s="17"/>
      <c r="AI11" s="17">
        <v>0.12680959329320199</v>
      </c>
      <c r="AJ11" s="17">
        <v>9.4335794632805794E-2</v>
      </c>
      <c r="AK11" s="17"/>
      <c r="AL11" s="17">
        <v>0.15466977462525699</v>
      </c>
      <c r="AM11" s="17">
        <v>0.100608465179034</v>
      </c>
      <c r="AN11" s="17"/>
      <c r="AO11" s="17">
        <v>0.117678290515112</v>
      </c>
      <c r="AP11" s="17">
        <v>0.100814065261797</v>
      </c>
    </row>
    <row r="12" spans="2:42" x14ac:dyDescent="0.35">
      <c r="B12" s="18" t="s">
        <v>149</v>
      </c>
      <c r="C12" s="17">
        <v>0.10451490814575699</v>
      </c>
      <c r="D12" s="17">
        <v>0.105755377697814</v>
      </c>
      <c r="E12" s="17">
        <v>0.10406158234308099</v>
      </c>
      <c r="F12" s="17"/>
      <c r="G12" s="17">
        <v>8.3185789347859307E-2</v>
      </c>
      <c r="H12" s="17">
        <v>0.131369813711434</v>
      </c>
      <c r="I12" s="17">
        <v>0.15178236426392</v>
      </c>
      <c r="J12" s="17">
        <v>0.12270623180198401</v>
      </c>
      <c r="K12" s="17">
        <v>9.4451252144140296E-2</v>
      </c>
      <c r="L12" s="17">
        <v>5.0312376724061997E-2</v>
      </c>
      <c r="M12" s="17"/>
      <c r="N12" s="17">
        <v>0.11643474694851701</v>
      </c>
      <c r="O12" s="17">
        <v>0.103579348586157</v>
      </c>
      <c r="P12" s="17">
        <v>0.111929212314717</v>
      </c>
      <c r="Q12" s="17">
        <v>8.7482161207941E-2</v>
      </c>
      <c r="R12" s="17"/>
      <c r="S12" s="17">
        <v>0.13452834193145399</v>
      </c>
      <c r="T12" s="17">
        <v>0.11250604223906401</v>
      </c>
      <c r="U12" s="17">
        <v>7.5631610500643501E-2</v>
      </c>
      <c r="V12" s="17">
        <v>7.5112125542290797E-2</v>
      </c>
      <c r="W12" s="17">
        <v>0.132471612064852</v>
      </c>
      <c r="X12" s="17">
        <v>0.104582460304026</v>
      </c>
      <c r="Y12" s="17">
        <v>7.7837401946008397E-2</v>
      </c>
      <c r="Z12" s="17">
        <v>8.6941368777594605E-2</v>
      </c>
      <c r="AA12" s="17">
        <v>0.116782843152583</v>
      </c>
      <c r="AB12" s="17">
        <v>0.105955958077685</v>
      </c>
      <c r="AC12" s="17">
        <v>7.5984281161836101E-2</v>
      </c>
      <c r="AD12" s="17">
        <v>0.122488316315696</v>
      </c>
      <c r="AE12" s="17"/>
      <c r="AF12" s="17">
        <v>0.100229582023211</v>
      </c>
      <c r="AG12" s="17">
        <v>0.110476751436122</v>
      </c>
      <c r="AH12" s="17"/>
      <c r="AI12" s="17">
        <v>0.10729568830429601</v>
      </c>
      <c r="AJ12" s="17">
        <v>0.103261243527747</v>
      </c>
      <c r="AK12" s="17"/>
      <c r="AL12" s="17">
        <v>7.8708010512794802E-2</v>
      </c>
      <c r="AM12" s="17">
        <v>0.106476116798164</v>
      </c>
      <c r="AN12" s="17"/>
      <c r="AO12" s="17">
        <v>0.117939948377027</v>
      </c>
      <c r="AP12" s="17">
        <v>0.100854971127964</v>
      </c>
    </row>
    <row r="13" spans="2:42" x14ac:dyDescent="0.35">
      <c r="B13" s="18" t="s">
        <v>152</v>
      </c>
      <c r="C13" s="17">
        <v>0.59477890845136605</v>
      </c>
      <c r="D13" s="17">
        <v>0.55946009879431502</v>
      </c>
      <c r="E13" s="17">
        <v>0.63148603912805201</v>
      </c>
      <c r="F13" s="17"/>
      <c r="G13" s="17">
        <v>0.31084893090440902</v>
      </c>
      <c r="H13" s="17">
        <v>0.36415897920335799</v>
      </c>
      <c r="I13" s="17">
        <v>0.46178499953177299</v>
      </c>
      <c r="J13" s="17">
        <v>0.64787479686489002</v>
      </c>
      <c r="K13" s="17">
        <v>0.79950514235451098</v>
      </c>
      <c r="L13" s="17">
        <v>0.90107499588877205</v>
      </c>
      <c r="M13" s="17"/>
      <c r="N13" s="17">
        <v>0.50634154831547096</v>
      </c>
      <c r="O13" s="17">
        <v>0.62164482849360503</v>
      </c>
      <c r="P13" s="17">
        <v>0.57384953649573001</v>
      </c>
      <c r="Q13" s="17">
        <v>0.68238140014943705</v>
      </c>
      <c r="R13" s="17"/>
      <c r="S13" s="17">
        <v>0.39709707822613599</v>
      </c>
      <c r="T13" s="17">
        <v>0.63278900994424303</v>
      </c>
      <c r="U13" s="17">
        <v>0.72518066549849702</v>
      </c>
      <c r="V13" s="17">
        <v>0.62125098255342104</v>
      </c>
      <c r="W13" s="17">
        <v>0.53448862035172995</v>
      </c>
      <c r="X13" s="17">
        <v>0.599561687300463</v>
      </c>
      <c r="Y13" s="17">
        <v>0.62886669012274399</v>
      </c>
      <c r="Z13" s="17">
        <v>0.61390275057319998</v>
      </c>
      <c r="AA13" s="17">
        <v>0.62660464253668502</v>
      </c>
      <c r="AB13" s="17">
        <v>0.64376129236722002</v>
      </c>
      <c r="AC13" s="17">
        <v>0.63203479864392098</v>
      </c>
      <c r="AD13" s="17">
        <v>0.60902363417661698</v>
      </c>
      <c r="AE13" s="17"/>
      <c r="AF13" s="17">
        <v>0.60629560720105102</v>
      </c>
      <c r="AG13" s="17">
        <v>0.57973182361827802</v>
      </c>
      <c r="AH13" s="17"/>
      <c r="AI13" s="17">
        <v>0.53766533162730601</v>
      </c>
      <c r="AJ13" s="17">
        <v>0.62052753523600801</v>
      </c>
      <c r="AK13" s="17"/>
      <c r="AL13" s="17">
        <v>0.55665670360220498</v>
      </c>
      <c r="AM13" s="17">
        <v>0.59767602530215302</v>
      </c>
      <c r="AN13" s="17"/>
      <c r="AO13" s="17">
        <v>0.58606447025244202</v>
      </c>
      <c r="AP13" s="17">
        <v>0.59715464024837195</v>
      </c>
    </row>
    <row r="14" spans="2:42" x14ac:dyDescent="0.35">
      <c r="B14" s="18" t="s">
        <v>75</v>
      </c>
      <c r="C14" s="19">
        <v>2.3057507049735301E-2</v>
      </c>
      <c r="D14" s="19">
        <v>2.0493540605219199E-2</v>
      </c>
      <c r="E14" s="19">
        <v>2.51174694426782E-2</v>
      </c>
      <c r="F14" s="19"/>
      <c r="G14" s="19">
        <v>5.0006206323876201E-2</v>
      </c>
      <c r="H14" s="19">
        <v>2.2952862367253302E-2</v>
      </c>
      <c r="I14" s="19">
        <v>2.7495631103937102E-2</v>
      </c>
      <c r="J14" s="19">
        <v>1.7919444302066202E-2</v>
      </c>
      <c r="K14" s="19">
        <v>1.0707701519353199E-2</v>
      </c>
      <c r="L14" s="19">
        <v>1.39583193138904E-2</v>
      </c>
      <c r="M14" s="19"/>
      <c r="N14" s="19">
        <v>1.4043575017426899E-2</v>
      </c>
      <c r="O14" s="19">
        <v>2.18147080859728E-2</v>
      </c>
      <c r="P14" s="19">
        <v>2.20131574237355E-2</v>
      </c>
      <c r="Q14" s="19">
        <v>3.3965288248256197E-2</v>
      </c>
      <c r="R14" s="19"/>
      <c r="S14" s="19">
        <v>2.4921751108096302E-2</v>
      </c>
      <c r="T14" s="19">
        <v>1.7673303896321199E-2</v>
      </c>
      <c r="U14" s="19">
        <v>2.2127438791498401E-2</v>
      </c>
      <c r="V14" s="19">
        <v>2.19341648280812E-2</v>
      </c>
      <c r="W14" s="19">
        <v>2.2991811762476201E-2</v>
      </c>
      <c r="X14" s="19">
        <v>3.4131034497337197E-2</v>
      </c>
      <c r="Y14" s="19">
        <v>2.4789531804193101E-2</v>
      </c>
      <c r="Z14" s="19">
        <v>7.7167330991787996E-3</v>
      </c>
      <c r="AA14" s="19">
        <v>1.5279270260193E-2</v>
      </c>
      <c r="AB14" s="19">
        <v>2.27962717353422E-2</v>
      </c>
      <c r="AC14" s="19">
        <v>1.9976493806676199E-2</v>
      </c>
      <c r="AD14" s="19">
        <v>6.07533302951212E-2</v>
      </c>
      <c r="AE14" s="19"/>
      <c r="AF14" s="19">
        <v>1.45360663572833E-2</v>
      </c>
      <c r="AG14" s="19">
        <v>3.3217922809029798E-2</v>
      </c>
      <c r="AH14" s="19"/>
      <c r="AI14" s="19">
        <v>1.5843356501640701E-2</v>
      </c>
      <c r="AJ14" s="19">
        <v>2.6309876807688402E-2</v>
      </c>
      <c r="AK14" s="19"/>
      <c r="AL14" s="19">
        <v>2.34600980173677E-2</v>
      </c>
      <c r="AM14" s="19">
        <v>2.3026911939066402E-2</v>
      </c>
      <c r="AN14" s="19"/>
      <c r="AO14" s="19">
        <v>1.31268238859489E-2</v>
      </c>
      <c r="AP14" s="19">
        <v>2.5764811780074701E-2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P20"/>
  <sheetViews>
    <sheetView showGridLines="0" topLeftCell="A5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29" x14ac:dyDescent="0.35">
      <c r="B9" s="18" t="s">
        <v>482</v>
      </c>
      <c r="C9" s="17">
        <v>0.40875852561088799</v>
      </c>
      <c r="D9" s="17">
        <v>0.41820607972345603</v>
      </c>
      <c r="E9" s="17">
        <v>0.397833229020084</v>
      </c>
      <c r="F9" s="17"/>
      <c r="G9" s="17">
        <v>0.44940401406191199</v>
      </c>
      <c r="H9" s="17">
        <v>0.49099987866059902</v>
      </c>
      <c r="I9" s="17">
        <v>0.473152186490575</v>
      </c>
      <c r="J9" s="17">
        <v>0.41429536016434498</v>
      </c>
      <c r="K9" s="17">
        <v>0.35345163991974898</v>
      </c>
      <c r="L9" s="17">
        <v>0.294505468371559</v>
      </c>
      <c r="M9" s="17"/>
      <c r="N9" s="17">
        <v>0.48844112672347101</v>
      </c>
      <c r="O9" s="17">
        <v>0.36863648708319502</v>
      </c>
      <c r="P9" s="17">
        <v>0.41798636251310001</v>
      </c>
      <c r="Q9" s="17">
        <v>0.36038452094647899</v>
      </c>
      <c r="R9" s="17"/>
      <c r="S9" s="17">
        <v>0.36754364494996999</v>
      </c>
      <c r="T9" s="17">
        <v>0.41058055118011699</v>
      </c>
      <c r="U9" s="17">
        <v>0.36723456503664798</v>
      </c>
      <c r="V9" s="17">
        <v>0.41764805115305498</v>
      </c>
      <c r="W9" s="17">
        <v>0.48388897141536702</v>
      </c>
      <c r="X9" s="17">
        <v>0.39092991311346098</v>
      </c>
      <c r="Y9" s="17">
        <v>0.423201918024187</v>
      </c>
      <c r="Z9" s="17">
        <v>0.37600974414358901</v>
      </c>
      <c r="AA9" s="17">
        <v>0.37915305278971001</v>
      </c>
      <c r="AB9" s="17">
        <v>0.44452720838304499</v>
      </c>
      <c r="AC9" s="17">
        <v>0.45356094486692999</v>
      </c>
      <c r="AD9" s="17">
        <v>0.487110069569958</v>
      </c>
      <c r="AE9" s="17"/>
      <c r="AF9" s="17">
        <v>0.45412534619283501</v>
      </c>
      <c r="AG9" s="17">
        <v>0.34949994719305899</v>
      </c>
      <c r="AH9" s="17"/>
      <c r="AI9" s="17">
        <v>0.518687786943273</v>
      </c>
      <c r="AJ9" s="17">
        <v>0.35919889933361199</v>
      </c>
      <c r="AK9" s="17"/>
      <c r="AL9" s="17">
        <v>0.53616969846243301</v>
      </c>
      <c r="AM9" s="17">
        <v>0.39907584704318</v>
      </c>
      <c r="AN9" s="17"/>
      <c r="AO9" s="17">
        <v>0.47222633130212199</v>
      </c>
      <c r="AP9" s="17">
        <v>0.39145592036830701</v>
      </c>
    </row>
    <row r="10" spans="2:42" ht="29" x14ac:dyDescent="0.35">
      <c r="B10" s="18" t="s">
        <v>483</v>
      </c>
      <c r="C10" s="17">
        <v>0.190595168006607</v>
      </c>
      <c r="D10" s="17">
        <v>0.19054076414603499</v>
      </c>
      <c r="E10" s="17">
        <v>0.189891850911906</v>
      </c>
      <c r="F10" s="17"/>
      <c r="G10" s="17">
        <v>0.22113900254055599</v>
      </c>
      <c r="H10" s="17">
        <v>0.26938533298481199</v>
      </c>
      <c r="I10" s="17">
        <v>0.225843663464423</v>
      </c>
      <c r="J10" s="17">
        <v>0.169861597572079</v>
      </c>
      <c r="K10" s="17">
        <v>0.12769658854271099</v>
      </c>
      <c r="L10" s="17">
        <v>0.13609787921297301</v>
      </c>
      <c r="M10" s="17"/>
      <c r="N10" s="17">
        <v>0.247735322420813</v>
      </c>
      <c r="O10" s="17">
        <v>0.153644975635569</v>
      </c>
      <c r="P10" s="17">
        <v>0.22586205011444399</v>
      </c>
      <c r="Q10" s="17">
        <v>0.13876914703384099</v>
      </c>
      <c r="R10" s="17"/>
      <c r="S10" s="17">
        <v>0.25704272217884599</v>
      </c>
      <c r="T10" s="17">
        <v>0.17370068076060199</v>
      </c>
      <c r="U10" s="17">
        <v>0.12517943187298999</v>
      </c>
      <c r="V10" s="17">
        <v>0.21809100817301699</v>
      </c>
      <c r="W10" s="17">
        <v>0.19036810174943999</v>
      </c>
      <c r="X10" s="17">
        <v>0.20556697924450101</v>
      </c>
      <c r="Y10" s="17">
        <v>0.153057604147186</v>
      </c>
      <c r="Z10" s="17">
        <v>0.17989181284917899</v>
      </c>
      <c r="AA10" s="17">
        <v>0.188557806742914</v>
      </c>
      <c r="AB10" s="17">
        <v>0.18447015830956001</v>
      </c>
      <c r="AC10" s="17">
        <v>0.19271338034479299</v>
      </c>
      <c r="AD10" s="17">
        <v>0.138176608693998</v>
      </c>
      <c r="AE10" s="17"/>
      <c r="AF10" s="17">
        <v>0.22218598895781999</v>
      </c>
      <c r="AG10" s="17">
        <v>0.148036187265148</v>
      </c>
      <c r="AH10" s="17"/>
      <c r="AI10" s="17">
        <v>0.265433697474252</v>
      </c>
      <c r="AJ10" s="17">
        <v>0.15685556576964799</v>
      </c>
      <c r="AK10" s="17"/>
      <c r="AL10" s="17">
        <v>0.25966123616334602</v>
      </c>
      <c r="AM10" s="17">
        <v>0.185346456116353</v>
      </c>
      <c r="AN10" s="17"/>
      <c r="AO10" s="17">
        <v>0.205094883857556</v>
      </c>
      <c r="AP10" s="17">
        <v>0.18664225271725399</v>
      </c>
    </row>
    <row r="11" spans="2:42" ht="29" x14ac:dyDescent="0.35">
      <c r="B11" s="18" t="s">
        <v>484</v>
      </c>
      <c r="C11" s="17">
        <v>0.117007808013893</v>
      </c>
      <c r="D11" s="17">
        <v>0.12965876598908799</v>
      </c>
      <c r="E11" s="17">
        <v>0.10474195707931901</v>
      </c>
      <c r="F11" s="17"/>
      <c r="G11" s="17">
        <v>8.6172244604581796E-2</v>
      </c>
      <c r="H11" s="17">
        <v>0.13984471540203</v>
      </c>
      <c r="I11" s="17">
        <v>0.15553360724748599</v>
      </c>
      <c r="J11" s="17">
        <v>0.112359849962471</v>
      </c>
      <c r="K11" s="17">
        <v>0.110000898013111</v>
      </c>
      <c r="L11" s="17">
        <v>9.6076578695693707E-2</v>
      </c>
      <c r="M11" s="17"/>
      <c r="N11" s="17">
        <v>0.16330203333111901</v>
      </c>
      <c r="O11" s="17">
        <v>0.10663358729915901</v>
      </c>
      <c r="P11" s="17">
        <v>0.127114062474667</v>
      </c>
      <c r="Q11" s="17">
        <v>7.0452002101696498E-2</v>
      </c>
      <c r="R11" s="17"/>
      <c r="S11" s="17">
        <v>0.13847197838945699</v>
      </c>
      <c r="T11" s="17">
        <v>0.11896080161901799</v>
      </c>
      <c r="U11" s="17">
        <v>6.5325649808677805E-2</v>
      </c>
      <c r="V11" s="17">
        <v>0.13144817514597201</v>
      </c>
      <c r="W11" s="17">
        <v>0.13564824726931199</v>
      </c>
      <c r="X11" s="17">
        <v>0.12171497265669</v>
      </c>
      <c r="Y11" s="17">
        <v>0.10880421884929301</v>
      </c>
      <c r="Z11" s="17">
        <v>8.8577738450638793E-2</v>
      </c>
      <c r="AA11" s="17">
        <v>0.127090048204965</v>
      </c>
      <c r="AB11" s="17">
        <v>0.118303896065099</v>
      </c>
      <c r="AC11" s="17">
        <v>0.108998429652989</v>
      </c>
      <c r="AD11" s="17">
        <v>7.7392688904812504E-2</v>
      </c>
      <c r="AE11" s="17"/>
      <c r="AF11" s="17">
        <v>0.13586853205428501</v>
      </c>
      <c r="AG11" s="17">
        <v>9.2586600682523806E-2</v>
      </c>
      <c r="AH11" s="17"/>
      <c r="AI11" s="17">
        <v>0.15798827778112301</v>
      </c>
      <c r="AJ11" s="17">
        <v>9.85325017877349E-2</v>
      </c>
      <c r="AK11" s="17"/>
      <c r="AL11" s="17">
        <v>0.16109048644000001</v>
      </c>
      <c r="AM11" s="17">
        <v>0.11365772186327699</v>
      </c>
      <c r="AN11" s="17"/>
      <c r="AO11" s="17">
        <v>0.115667942112599</v>
      </c>
      <c r="AP11" s="17">
        <v>0.11737308251039701</v>
      </c>
    </row>
    <row r="12" spans="2:42" ht="43.5" x14ac:dyDescent="0.35">
      <c r="B12" s="18" t="s">
        <v>485</v>
      </c>
      <c r="C12" s="17">
        <v>0.114569657886858</v>
      </c>
      <c r="D12" s="17">
        <v>0.139129971823508</v>
      </c>
      <c r="E12" s="17">
        <v>9.0221005872330895E-2</v>
      </c>
      <c r="F12" s="17"/>
      <c r="G12" s="17">
        <v>0.215755965597209</v>
      </c>
      <c r="H12" s="17">
        <v>0.209374993677234</v>
      </c>
      <c r="I12" s="17">
        <v>0.139530251532821</v>
      </c>
      <c r="J12" s="17">
        <v>7.9643186796772E-2</v>
      </c>
      <c r="K12" s="17">
        <v>4.3021659151478701E-2</v>
      </c>
      <c r="L12" s="17">
        <v>2.5426216043329598E-2</v>
      </c>
      <c r="M12" s="17"/>
      <c r="N12" s="17">
        <v>0.13616647409535401</v>
      </c>
      <c r="O12" s="17">
        <v>0.118289348098393</v>
      </c>
      <c r="P12" s="17">
        <v>0.12378468206906799</v>
      </c>
      <c r="Q12" s="17">
        <v>7.9455371955169801E-2</v>
      </c>
      <c r="R12" s="17"/>
      <c r="S12" s="17">
        <v>0.20016747987792699</v>
      </c>
      <c r="T12" s="17">
        <v>0.116042147971403</v>
      </c>
      <c r="U12" s="17">
        <v>3.9468022940508801E-2</v>
      </c>
      <c r="V12" s="17">
        <v>9.9213607386977806E-2</v>
      </c>
      <c r="W12" s="17">
        <v>0.135924851454444</v>
      </c>
      <c r="X12" s="17">
        <v>0.126903603963884</v>
      </c>
      <c r="Y12" s="17">
        <v>9.8742454397452495E-2</v>
      </c>
      <c r="Z12" s="17">
        <v>0.104456014101819</v>
      </c>
      <c r="AA12" s="17">
        <v>0.111926809412269</v>
      </c>
      <c r="AB12" s="17">
        <v>8.2733005136396101E-2</v>
      </c>
      <c r="AC12" s="17">
        <v>8.0713060357900102E-2</v>
      </c>
      <c r="AD12" s="17">
        <v>8.5769912158205106E-2</v>
      </c>
      <c r="AE12" s="17"/>
      <c r="AF12" s="17">
        <v>0.119003710331365</v>
      </c>
      <c r="AG12" s="17">
        <v>0.106955725989875</v>
      </c>
      <c r="AH12" s="17"/>
      <c r="AI12" s="17">
        <v>0.15554327223085199</v>
      </c>
      <c r="AJ12" s="17">
        <v>9.6097442304713995E-2</v>
      </c>
      <c r="AK12" s="17"/>
      <c r="AL12" s="17">
        <v>0.14403863832167699</v>
      </c>
      <c r="AM12" s="17">
        <v>0.112330147340943</v>
      </c>
      <c r="AN12" s="17"/>
      <c r="AO12" s="17">
        <v>0.113562919714898</v>
      </c>
      <c r="AP12" s="17">
        <v>0.11484411503851601</v>
      </c>
    </row>
    <row r="13" spans="2:42" ht="29" x14ac:dyDescent="0.35">
      <c r="B13" s="18" t="s">
        <v>486</v>
      </c>
      <c r="C13" s="17">
        <v>0.113774446306877</v>
      </c>
      <c r="D13" s="17">
        <v>0.138174610442695</v>
      </c>
      <c r="E13" s="17">
        <v>8.9335535431800894E-2</v>
      </c>
      <c r="F13" s="17"/>
      <c r="G13" s="17">
        <v>0.14282170153684401</v>
      </c>
      <c r="H13" s="17">
        <v>0.16768309670905199</v>
      </c>
      <c r="I13" s="17">
        <v>0.118947298618585</v>
      </c>
      <c r="J13" s="17">
        <v>8.8070602649052601E-2</v>
      </c>
      <c r="K13" s="17">
        <v>8.3207591212506704E-2</v>
      </c>
      <c r="L13" s="17">
        <v>8.74542737645541E-2</v>
      </c>
      <c r="M13" s="17"/>
      <c r="N13" s="17">
        <v>0.15606245625870799</v>
      </c>
      <c r="O13" s="17">
        <v>9.74373989491399E-2</v>
      </c>
      <c r="P13" s="17">
        <v>0.106598691876681</v>
      </c>
      <c r="Q13" s="17">
        <v>9.2903798597131604E-2</v>
      </c>
      <c r="R13" s="17"/>
      <c r="S13" s="17">
        <v>0.11101593648197999</v>
      </c>
      <c r="T13" s="17">
        <v>0.103811638748078</v>
      </c>
      <c r="U13" s="17">
        <v>8.9010965101648507E-2</v>
      </c>
      <c r="V13" s="17">
        <v>0.118114403204304</v>
      </c>
      <c r="W13" s="17">
        <v>0.11856508309427601</v>
      </c>
      <c r="X13" s="17">
        <v>0.114489991949193</v>
      </c>
      <c r="Y13" s="17">
        <v>0.108484093517228</v>
      </c>
      <c r="Z13" s="17">
        <v>0.109406002848532</v>
      </c>
      <c r="AA13" s="17">
        <v>0.116842776128044</v>
      </c>
      <c r="AB13" s="17">
        <v>0.13721265257566401</v>
      </c>
      <c r="AC13" s="17">
        <v>0.154864080926291</v>
      </c>
      <c r="AD13" s="17">
        <v>7.9468812364722599E-2</v>
      </c>
      <c r="AE13" s="17"/>
      <c r="AF13" s="17">
        <v>0.125848075399599</v>
      </c>
      <c r="AG13" s="17">
        <v>9.7610541761351005E-2</v>
      </c>
      <c r="AH13" s="17"/>
      <c r="AI13" s="17">
        <v>0.13836713640585499</v>
      </c>
      <c r="AJ13" s="17">
        <v>0.10268727519623801</v>
      </c>
      <c r="AK13" s="17"/>
      <c r="AL13" s="17">
        <v>0.151583273668808</v>
      </c>
      <c r="AM13" s="17">
        <v>0.11090114474176101</v>
      </c>
      <c r="AN13" s="17"/>
      <c r="AO13" s="17">
        <v>0.109583557688527</v>
      </c>
      <c r="AP13" s="17">
        <v>0.114916967158026</v>
      </c>
    </row>
    <row r="14" spans="2:42" x14ac:dyDescent="0.35">
      <c r="B14" s="18" t="s">
        <v>75</v>
      </c>
      <c r="C14" s="17">
        <v>1.4303849330957699E-2</v>
      </c>
      <c r="D14" s="17">
        <v>1.5429096444531699E-2</v>
      </c>
      <c r="E14" s="17">
        <v>1.26985555550707E-2</v>
      </c>
      <c r="F14" s="17"/>
      <c r="G14" s="17">
        <v>4.9158718722194697E-2</v>
      </c>
      <c r="H14" s="17">
        <v>2.1595736408818299E-2</v>
      </c>
      <c r="I14" s="17">
        <v>7.69728110937165E-3</v>
      </c>
      <c r="J14" s="17">
        <v>1.08390792608622E-2</v>
      </c>
      <c r="K14" s="17">
        <v>4.1941094799769199E-3</v>
      </c>
      <c r="L14" s="17">
        <v>0</v>
      </c>
      <c r="M14" s="17"/>
      <c r="N14" s="17">
        <v>1.19690586167647E-2</v>
      </c>
      <c r="O14" s="17">
        <v>1.34501571414169E-2</v>
      </c>
      <c r="P14" s="17">
        <v>1.2158742051201E-2</v>
      </c>
      <c r="Q14" s="17">
        <v>1.70572508609853E-2</v>
      </c>
      <c r="R14" s="17"/>
      <c r="S14" s="17">
        <v>1.99196172476808E-2</v>
      </c>
      <c r="T14" s="17">
        <v>8.0434050447867195E-3</v>
      </c>
      <c r="U14" s="17">
        <v>1.3195060709055E-2</v>
      </c>
      <c r="V14" s="17">
        <v>1.0403677956037E-2</v>
      </c>
      <c r="W14" s="17">
        <v>1.38088435594814E-2</v>
      </c>
      <c r="X14" s="17">
        <v>1.8933249122125101E-2</v>
      </c>
      <c r="Y14" s="17">
        <v>1.9493638061796E-2</v>
      </c>
      <c r="Z14" s="17">
        <v>3.0587311810372199E-2</v>
      </c>
      <c r="AA14" s="17">
        <v>1.08989470275391E-2</v>
      </c>
      <c r="AB14" s="17">
        <v>1.10495540935888E-2</v>
      </c>
      <c r="AC14" s="17">
        <v>5.8585487694030802E-3</v>
      </c>
      <c r="AD14" s="17">
        <v>1.79536792863958E-2</v>
      </c>
      <c r="AE14" s="17"/>
      <c r="AF14" s="17">
        <v>5.09913576786404E-3</v>
      </c>
      <c r="AG14" s="17">
        <v>2.4587049187881301E-2</v>
      </c>
      <c r="AH14" s="17"/>
      <c r="AI14" s="17">
        <v>1.01743232569452E-2</v>
      </c>
      <c r="AJ14" s="17">
        <v>1.61655717372561E-2</v>
      </c>
      <c r="AK14" s="17"/>
      <c r="AL14" s="17">
        <v>1.4795430699988199E-2</v>
      </c>
      <c r="AM14" s="17">
        <v>1.42664913482968E-2</v>
      </c>
      <c r="AN14" s="17"/>
      <c r="AO14" s="17">
        <v>1.25435820550858E-2</v>
      </c>
      <c r="AP14" s="17">
        <v>1.478373373005E-2</v>
      </c>
    </row>
    <row r="15" spans="2:42" x14ac:dyDescent="0.35">
      <c r="B15" s="18" t="s">
        <v>99</v>
      </c>
      <c r="C15" s="19">
        <v>0.45149356218907</v>
      </c>
      <c r="D15" s="19">
        <v>0.43276575870220702</v>
      </c>
      <c r="E15" s="19">
        <v>0.47107641902678898</v>
      </c>
      <c r="F15" s="19"/>
      <c r="G15" s="19">
        <v>0.29587950786342498</v>
      </c>
      <c r="H15" s="19">
        <v>0.326488654576367</v>
      </c>
      <c r="I15" s="19">
        <v>0.38670195476167302</v>
      </c>
      <c r="J15" s="19">
        <v>0.48425196664840497</v>
      </c>
      <c r="K15" s="19">
        <v>0.549386380324839</v>
      </c>
      <c r="L15" s="19">
        <v>0.61826433428470395</v>
      </c>
      <c r="M15" s="19"/>
      <c r="N15" s="19">
        <v>0.369323740055025</v>
      </c>
      <c r="O15" s="19">
        <v>0.49626953298384202</v>
      </c>
      <c r="P15" s="19">
        <v>0.41938178910125801</v>
      </c>
      <c r="Q15" s="19">
        <v>0.52007230640029301</v>
      </c>
      <c r="R15" s="19"/>
      <c r="S15" s="19">
        <v>0.42115413853820799</v>
      </c>
      <c r="T15" s="19">
        <v>0.472001482326394</v>
      </c>
      <c r="U15" s="19">
        <v>0.55117175483782899</v>
      </c>
      <c r="V15" s="19">
        <v>0.42664051931423702</v>
      </c>
      <c r="W15" s="19">
        <v>0.39089559951703301</v>
      </c>
      <c r="X15" s="19">
        <v>0.467992160977237</v>
      </c>
      <c r="Y15" s="19">
        <v>0.44570207362014203</v>
      </c>
      <c r="Z15" s="19">
        <v>0.45710861120631802</v>
      </c>
      <c r="AA15" s="19">
        <v>0.46847126631191299</v>
      </c>
      <c r="AB15" s="19">
        <v>0.43750773517875702</v>
      </c>
      <c r="AC15" s="19">
        <v>0.44221151135139802</v>
      </c>
      <c r="AD15" s="19">
        <v>0.40779589019916901</v>
      </c>
      <c r="AE15" s="19"/>
      <c r="AF15" s="19">
        <v>0.41330843689640601</v>
      </c>
      <c r="AG15" s="19">
        <v>0.50473232438095805</v>
      </c>
      <c r="AH15" s="19"/>
      <c r="AI15" s="19">
        <v>0.34630781523908299</v>
      </c>
      <c r="AJ15" s="19">
        <v>0.49891466049678601</v>
      </c>
      <c r="AK15" s="19"/>
      <c r="AL15" s="19">
        <v>0.297308989036905</v>
      </c>
      <c r="AM15" s="19">
        <v>0.46321089928376302</v>
      </c>
      <c r="AN15" s="19"/>
      <c r="AO15" s="19">
        <v>0.40867838372617199</v>
      </c>
      <c r="AP15" s="19">
        <v>0.463165844273915</v>
      </c>
    </row>
    <row r="16" spans="2:42" x14ac:dyDescent="0.35">
      <c r="B16" s="16"/>
    </row>
    <row r="17" spans="2:2" x14ac:dyDescent="0.35">
      <c r="B17" t="s">
        <v>60</v>
      </c>
    </row>
    <row r="18" spans="2:2" x14ac:dyDescent="0.35">
      <c r="B18" t="s">
        <v>61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P22"/>
  <sheetViews>
    <sheetView showGridLines="0" topLeftCell="A9" workbookViewId="0">
      <pane xSplit="2" topLeftCell="AF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496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ht="43.5" x14ac:dyDescent="0.35">
      <c r="B9" s="18" t="s">
        <v>488</v>
      </c>
      <c r="C9" s="17">
        <v>0.334274419062702</v>
      </c>
      <c r="D9" s="17">
        <v>0.30543534304876502</v>
      </c>
      <c r="E9" s="17">
        <v>0.36226274069766701</v>
      </c>
      <c r="F9" s="17"/>
      <c r="G9" s="17">
        <v>0.19883680008823601</v>
      </c>
      <c r="H9" s="17">
        <v>0.20006430973286199</v>
      </c>
      <c r="I9" s="17">
        <v>0.28596866052342201</v>
      </c>
      <c r="J9" s="17">
        <v>0.366819631802069</v>
      </c>
      <c r="K9" s="17">
        <v>0.43515157192860399</v>
      </c>
      <c r="L9" s="17">
        <v>0.47981411162787402</v>
      </c>
      <c r="M9" s="17"/>
      <c r="N9" s="17">
        <v>0.25744110235547502</v>
      </c>
      <c r="O9" s="17">
        <v>0.37976573191269902</v>
      </c>
      <c r="P9" s="17">
        <v>0.33037211590263299</v>
      </c>
      <c r="Q9" s="17">
        <v>0.373825822957501</v>
      </c>
      <c r="R9" s="17"/>
      <c r="S9" s="17">
        <v>0.27184759337916398</v>
      </c>
      <c r="T9" s="17">
        <v>0.38591648589687599</v>
      </c>
      <c r="U9" s="17">
        <v>0.41959462345544302</v>
      </c>
      <c r="V9" s="17">
        <v>0.31149875631826301</v>
      </c>
      <c r="W9" s="17">
        <v>0.279978029968529</v>
      </c>
      <c r="X9" s="17">
        <v>0.36701877200482302</v>
      </c>
      <c r="Y9" s="17">
        <v>0.33604613566386698</v>
      </c>
      <c r="Z9" s="17">
        <v>0.31486015150567298</v>
      </c>
      <c r="AA9" s="17">
        <v>0.318324506615076</v>
      </c>
      <c r="AB9" s="17">
        <v>0.32275871701355002</v>
      </c>
      <c r="AC9" s="17">
        <v>0.34827981220191701</v>
      </c>
      <c r="AD9" s="17">
        <v>0.36188845434471401</v>
      </c>
      <c r="AE9" s="17"/>
      <c r="AF9" s="17">
        <v>0.31137830875518602</v>
      </c>
      <c r="AG9" s="17">
        <v>0.36522234573644602</v>
      </c>
      <c r="AH9" s="17"/>
      <c r="AI9" s="17">
        <v>0.248851879130458</v>
      </c>
      <c r="AJ9" s="17">
        <v>0.37278563166784501</v>
      </c>
      <c r="AK9" s="17"/>
      <c r="AL9" s="17">
        <v>0.18897446619223701</v>
      </c>
      <c r="AM9" s="17">
        <v>0.34531656480283401</v>
      </c>
      <c r="AN9" s="17"/>
      <c r="AO9" s="17">
        <v>0.300586630786077</v>
      </c>
      <c r="AP9" s="17">
        <v>0.34345839030131498</v>
      </c>
    </row>
    <row r="10" spans="2:42" ht="29" x14ac:dyDescent="0.35">
      <c r="B10" s="18" t="s">
        <v>489</v>
      </c>
      <c r="C10" s="17">
        <v>0.19710435256054001</v>
      </c>
      <c r="D10" s="17">
        <v>0.22702588441587099</v>
      </c>
      <c r="E10" s="17">
        <v>0.168119915291813</v>
      </c>
      <c r="F10" s="17"/>
      <c r="G10" s="17">
        <v>0.19506583876400499</v>
      </c>
      <c r="H10" s="17">
        <v>0.30246368451498401</v>
      </c>
      <c r="I10" s="17">
        <v>0.25680990029308898</v>
      </c>
      <c r="J10" s="17">
        <v>0.16425564163202699</v>
      </c>
      <c r="K10" s="17">
        <v>0.12215761356709</v>
      </c>
      <c r="L10" s="17">
        <v>0.14070126476157899</v>
      </c>
      <c r="M10" s="17"/>
      <c r="N10" s="17">
        <v>0.24901092413447301</v>
      </c>
      <c r="O10" s="17">
        <v>0.18137852208192701</v>
      </c>
      <c r="P10" s="17">
        <v>0.20424748383006699</v>
      </c>
      <c r="Q10" s="17">
        <v>0.152332546368457</v>
      </c>
      <c r="R10" s="17"/>
      <c r="S10" s="17">
        <v>0.23395144054356001</v>
      </c>
      <c r="T10" s="17">
        <v>0.163599276806255</v>
      </c>
      <c r="U10" s="17">
        <v>0.15699255686407601</v>
      </c>
      <c r="V10" s="17">
        <v>0.215290277556583</v>
      </c>
      <c r="W10" s="17">
        <v>0.21837609727725699</v>
      </c>
      <c r="X10" s="17">
        <v>0.19406207033624501</v>
      </c>
      <c r="Y10" s="17">
        <v>0.20331781721137099</v>
      </c>
      <c r="Z10" s="17">
        <v>0.216850368391762</v>
      </c>
      <c r="AA10" s="17">
        <v>0.21865451088517099</v>
      </c>
      <c r="AB10" s="17">
        <v>0.16794478051405201</v>
      </c>
      <c r="AC10" s="17">
        <v>0.20178713624414099</v>
      </c>
      <c r="AD10" s="17">
        <v>0.14001618207854699</v>
      </c>
      <c r="AE10" s="17"/>
      <c r="AF10" s="17">
        <v>0.2189851502829</v>
      </c>
      <c r="AG10" s="17">
        <v>0.16683412717169599</v>
      </c>
      <c r="AH10" s="17"/>
      <c r="AI10" s="17">
        <v>0.26478131464614102</v>
      </c>
      <c r="AJ10" s="17">
        <v>0.16659341390879701</v>
      </c>
      <c r="AK10" s="17"/>
      <c r="AL10" s="17">
        <v>0.25060189925474402</v>
      </c>
      <c r="AM10" s="17">
        <v>0.193038778582939</v>
      </c>
      <c r="AN10" s="17"/>
      <c r="AO10" s="17">
        <v>0.22124852383028101</v>
      </c>
      <c r="AP10" s="17">
        <v>0.190522164003054</v>
      </c>
    </row>
    <row r="11" spans="2:42" ht="43.5" x14ac:dyDescent="0.35">
      <c r="B11" s="18" t="s">
        <v>490</v>
      </c>
      <c r="C11" s="17">
        <v>0.185564247337275</v>
      </c>
      <c r="D11" s="17">
        <v>0.197286733965641</v>
      </c>
      <c r="E11" s="17">
        <v>0.172633319785857</v>
      </c>
      <c r="F11" s="17"/>
      <c r="G11" s="17">
        <v>0.27195266013712899</v>
      </c>
      <c r="H11" s="17">
        <v>0.29444006247241</v>
      </c>
      <c r="I11" s="17">
        <v>0.25610482587822597</v>
      </c>
      <c r="J11" s="17">
        <v>0.14165870169292599</v>
      </c>
      <c r="K11" s="17">
        <v>0.104242940410664</v>
      </c>
      <c r="L11" s="17">
        <v>7.1555032901109594E-2</v>
      </c>
      <c r="M11" s="17"/>
      <c r="N11" s="17">
        <v>0.24220878024640499</v>
      </c>
      <c r="O11" s="17">
        <v>0.175743005700987</v>
      </c>
      <c r="P11" s="17">
        <v>0.17623281923810799</v>
      </c>
      <c r="Q11" s="17">
        <v>0.14527499480007</v>
      </c>
      <c r="R11" s="17"/>
      <c r="S11" s="17">
        <v>0.28152652913492998</v>
      </c>
      <c r="T11" s="17">
        <v>0.16941215858828801</v>
      </c>
      <c r="U11" s="17">
        <v>0.114400542805026</v>
      </c>
      <c r="V11" s="17">
        <v>0.184549575969499</v>
      </c>
      <c r="W11" s="17">
        <v>0.18191871004972801</v>
      </c>
      <c r="X11" s="17">
        <v>0.16614474976003199</v>
      </c>
      <c r="Y11" s="17">
        <v>0.15571260330077999</v>
      </c>
      <c r="Z11" s="17">
        <v>0.143810482113263</v>
      </c>
      <c r="AA11" s="17">
        <v>0.153291720837476</v>
      </c>
      <c r="AB11" s="17">
        <v>0.219517384436862</v>
      </c>
      <c r="AC11" s="17">
        <v>0.192549271687388</v>
      </c>
      <c r="AD11" s="17">
        <v>0.20788816960668899</v>
      </c>
      <c r="AE11" s="17"/>
      <c r="AF11" s="17">
        <v>0.18636426108762899</v>
      </c>
      <c r="AG11" s="17">
        <v>0.186127288724036</v>
      </c>
      <c r="AH11" s="17"/>
      <c r="AI11" s="17">
        <v>0.23090660197677601</v>
      </c>
      <c r="AJ11" s="17">
        <v>0.16512246392829799</v>
      </c>
      <c r="AK11" s="17"/>
      <c r="AL11" s="17">
        <v>0.250436450136096</v>
      </c>
      <c r="AM11" s="17">
        <v>0.180634250433377</v>
      </c>
      <c r="AN11" s="17"/>
      <c r="AO11" s="17">
        <v>0.186368083408121</v>
      </c>
      <c r="AP11" s="17">
        <v>0.18534510539496099</v>
      </c>
    </row>
    <row r="12" spans="2:42" ht="43.5" x14ac:dyDescent="0.35">
      <c r="B12" s="18" t="s">
        <v>491</v>
      </c>
      <c r="C12" s="17">
        <v>0.17267982387092701</v>
      </c>
      <c r="D12" s="17">
        <v>0.20534956992831599</v>
      </c>
      <c r="E12" s="17">
        <v>0.140766439963669</v>
      </c>
      <c r="F12" s="17"/>
      <c r="G12" s="17">
        <v>0.26950418810579002</v>
      </c>
      <c r="H12" s="17">
        <v>0.23864052392011401</v>
      </c>
      <c r="I12" s="17">
        <v>0.224571221803536</v>
      </c>
      <c r="J12" s="17">
        <v>0.162714801469312</v>
      </c>
      <c r="K12" s="17">
        <v>9.9714693902027696E-2</v>
      </c>
      <c r="L12" s="17">
        <v>6.8770775841313095E-2</v>
      </c>
      <c r="M12" s="17"/>
      <c r="N12" s="17">
        <v>0.22683995992747299</v>
      </c>
      <c r="O12" s="17">
        <v>0.14701526402023901</v>
      </c>
      <c r="P12" s="17">
        <v>0.171363193114488</v>
      </c>
      <c r="Q12" s="17">
        <v>0.140251709338166</v>
      </c>
      <c r="R12" s="17"/>
      <c r="S12" s="17">
        <v>0.21419104246138901</v>
      </c>
      <c r="T12" s="17">
        <v>0.172176003123438</v>
      </c>
      <c r="U12" s="17">
        <v>0.105879714852428</v>
      </c>
      <c r="V12" s="17">
        <v>0.16160014888025401</v>
      </c>
      <c r="W12" s="17">
        <v>0.20026758986337501</v>
      </c>
      <c r="X12" s="17">
        <v>0.16144874885488</v>
      </c>
      <c r="Y12" s="17">
        <v>0.17455773352561499</v>
      </c>
      <c r="Z12" s="17">
        <v>0.15334210921070501</v>
      </c>
      <c r="AA12" s="17">
        <v>0.18501009254762399</v>
      </c>
      <c r="AB12" s="17">
        <v>0.17604351828196099</v>
      </c>
      <c r="AC12" s="17">
        <v>0.15905984563081901</v>
      </c>
      <c r="AD12" s="17">
        <v>0.15004000828845901</v>
      </c>
      <c r="AE12" s="17"/>
      <c r="AF12" s="17">
        <v>0.18202956409846999</v>
      </c>
      <c r="AG12" s="17">
        <v>0.16055236498171799</v>
      </c>
      <c r="AH12" s="17"/>
      <c r="AI12" s="17">
        <v>0.21990428674267501</v>
      </c>
      <c r="AJ12" s="17">
        <v>0.15138952588564</v>
      </c>
      <c r="AK12" s="17"/>
      <c r="AL12" s="17">
        <v>0.21163562696200999</v>
      </c>
      <c r="AM12" s="17">
        <v>0.169719357286749</v>
      </c>
      <c r="AN12" s="17"/>
      <c r="AO12" s="17">
        <v>0.182312129384087</v>
      </c>
      <c r="AP12" s="17">
        <v>0.17005386291237501</v>
      </c>
    </row>
    <row r="13" spans="2:42" ht="43.5" x14ac:dyDescent="0.35">
      <c r="B13" s="18" t="s">
        <v>492</v>
      </c>
      <c r="C13" s="17">
        <v>0.13918162427552699</v>
      </c>
      <c r="D13" s="17">
        <v>0.16027503647254099</v>
      </c>
      <c r="E13" s="17">
        <v>0.11745887173472599</v>
      </c>
      <c r="F13" s="17"/>
      <c r="G13" s="17">
        <v>0.20629887150012799</v>
      </c>
      <c r="H13" s="17">
        <v>0.19985366819008801</v>
      </c>
      <c r="I13" s="17">
        <v>0.18432809359806299</v>
      </c>
      <c r="J13" s="17">
        <v>0.12760237959701601</v>
      </c>
      <c r="K13" s="17">
        <v>7.3915749134751907E-2</v>
      </c>
      <c r="L13" s="17">
        <v>6.1111975325822701E-2</v>
      </c>
      <c r="M13" s="17"/>
      <c r="N13" s="17">
        <v>0.20607985168072401</v>
      </c>
      <c r="O13" s="17">
        <v>0.105228720730224</v>
      </c>
      <c r="P13" s="17">
        <v>0.15354565421430899</v>
      </c>
      <c r="Q13" s="17">
        <v>9.1412696471180804E-2</v>
      </c>
      <c r="R13" s="17"/>
      <c r="S13" s="17">
        <v>0.22088012747469599</v>
      </c>
      <c r="T13" s="17">
        <v>0.122259697778652</v>
      </c>
      <c r="U13" s="17">
        <v>8.7018698199370206E-2</v>
      </c>
      <c r="V13" s="17">
        <v>0.14061742785140799</v>
      </c>
      <c r="W13" s="17">
        <v>0.121457278450662</v>
      </c>
      <c r="X13" s="17">
        <v>0.131046820149121</v>
      </c>
      <c r="Y13" s="17">
        <v>0.12141614353933</v>
      </c>
      <c r="Z13" s="17">
        <v>0.123086966409116</v>
      </c>
      <c r="AA13" s="17">
        <v>0.13496367179367399</v>
      </c>
      <c r="AB13" s="17">
        <v>0.10978339345792899</v>
      </c>
      <c r="AC13" s="17">
        <v>0.17343091443707701</v>
      </c>
      <c r="AD13" s="17">
        <v>0.14791004130746899</v>
      </c>
      <c r="AE13" s="17"/>
      <c r="AF13" s="17">
        <v>0.14440834380485101</v>
      </c>
      <c r="AG13" s="17">
        <v>0.131752199162259</v>
      </c>
      <c r="AH13" s="17"/>
      <c r="AI13" s="17">
        <v>0.195800904268601</v>
      </c>
      <c r="AJ13" s="17">
        <v>0.11365584230869601</v>
      </c>
      <c r="AK13" s="17"/>
      <c r="AL13" s="17">
        <v>0.223016805967162</v>
      </c>
      <c r="AM13" s="17">
        <v>0.13281052589523501</v>
      </c>
      <c r="AN13" s="17"/>
      <c r="AO13" s="17">
        <v>0.14851280574808301</v>
      </c>
      <c r="AP13" s="17">
        <v>0.136637755810119</v>
      </c>
    </row>
    <row r="14" spans="2:42" ht="29" x14ac:dyDescent="0.35">
      <c r="B14" s="18" t="s">
        <v>493</v>
      </c>
      <c r="C14" s="17">
        <v>0.101292821867201</v>
      </c>
      <c r="D14" s="17">
        <v>0.12604376327603001</v>
      </c>
      <c r="E14" s="17">
        <v>7.70997828931798E-2</v>
      </c>
      <c r="F14" s="17"/>
      <c r="G14" s="17">
        <v>0.17923730201605401</v>
      </c>
      <c r="H14" s="17">
        <v>0.188563855293156</v>
      </c>
      <c r="I14" s="17">
        <v>0.116449626258922</v>
      </c>
      <c r="J14" s="17">
        <v>7.3521281132816196E-2</v>
      </c>
      <c r="K14" s="17">
        <v>4.020090901929E-2</v>
      </c>
      <c r="L14" s="17">
        <v>2.90142566496965E-2</v>
      </c>
      <c r="M14" s="17"/>
      <c r="N14" s="17">
        <v>0.12747036382322099</v>
      </c>
      <c r="O14" s="17">
        <v>0.106893029192968</v>
      </c>
      <c r="P14" s="17">
        <v>0.10060792383177</v>
      </c>
      <c r="Q14" s="17">
        <v>6.9157609108410401E-2</v>
      </c>
      <c r="R14" s="17"/>
      <c r="S14" s="17">
        <v>0.14824090890608499</v>
      </c>
      <c r="T14" s="17">
        <v>0.12129847390993299</v>
      </c>
      <c r="U14" s="17">
        <v>4.6975204871568803E-2</v>
      </c>
      <c r="V14" s="17">
        <v>8.3406667340320706E-2</v>
      </c>
      <c r="W14" s="17">
        <v>0.114579093619064</v>
      </c>
      <c r="X14" s="17">
        <v>8.1675383882917105E-2</v>
      </c>
      <c r="Y14" s="17">
        <v>8.6201779279782995E-2</v>
      </c>
      <c r="Z14" s="17">
        <v>7.6481822609050204E-2</v>
      </c>
      <c r="AA14" s="17">
        <v>0.119510913513155</v>
      </c>
      <c r="AB14" s="17">
        <v>7.4358129240030296E-2</v>
      </c>
      <c r="AC14" s="17">
        <v>0.10294443384463201</v>
      </c>
      <c r="AD14" s="17">
        <v>0.106832442117777</v>
      </c>
      <c r="AE14" s="17"/>
      <c r="AF14" s="17">
        <v>9.6762237112340596E-2</v>
      </c>
      <c r="AG14" s="17">
        <v>0.10554190776062999</v>
      </c>
      <c r="AH14" s="17"/>
      <c r="AI14" s="17">
        <v>0.13545807584551001</v>
      </c>
      <c r="AJ14" s="17">
        <v>8.5890032852603396E-2</v>
      </c>
      <c r="AK14" s="17"/>
      <c r="AL14" s="17">
        <v>0.14007932147612501</v>
      </c>
      <c r="AM14" s="17">
        <v>9.83452215894971E-2</v>
      </c>
      <c r="AN14" s="17"/>
      <c r="AO14" s="17">
        <v>0.116063698723237</v>
      </c>
      <c r="AP14" s="17">
        <v>9.7265982613136501E-2</v>
      </c>
    </row>
    <row r="15" spans="2:42" ht="43.5" x14ac:dyDescent="0.35">
      <c r="B15" s="18" t="s">
        <v>494</v>
      </c>
      <c r="C15" s="17">
        <v>7.2262380979063401E-2</v>
      </c>
      <c r="D15" s="17">
        <v>8.2785047399557707E-2</v>
      </c>
      <c r="E15" s="17">
        <v>6.25129814473597E-2</v>
      </c>
      <c r="F15" s="17"/>
      <c r="G15" s="17">
        <v>0.13470044313622301</v>
      </c>
      <c r="H15" s="17">
        <v>0.127296463312738</v>
      </c>
      <c r="I15" s="17">
        <v>8.1514685428408104E-2</v>
      </c>
      <c r="J15" s="17">
        <v>5.6382380011559499E-2</v>
      </c>
      <c r="K15" s="17">
        <v>2.8141955839354402E-2</v>
      </c>
      <c r="L15" s="17">
        <v>2.0469589899420101E-2</v>
      </c>
      <c r="M15" s="17"/>
      <c r="N15" s="17">
        <v>9.6821495022493001E-2</v>
      </c>
      <c r="O15" s="17">
        <v>6.18189387555085E-2</v>
      </c>
      <c r="P15" s="17">
        <v>7.8630535340033905E-2</v>
      </c>
      <c r="Q15" s="17">
        <v>5.05566096025988E-2</v>
      </c>
      <c r="R15" s="17"/>
      <c r="S15" s="17">
        <v>0.13919471506124501</v>
      </c>
      <c r="T15" s="17">
        <v>6.7704545819038495E-2</v>
      </c>
      <c r="U15" s="17">
        <v>3.2439023621383997E-2</v>
      </c>
      <c r="V15" s="17">
        <v>7.3677552313543698E-2</v>
      </c>
      <c r="W15" s="17">
        <v>8.9237835751725697E-2</v>
      </c>
      <c r="X15" s="17">
        <v>6.4817573026379804E-2</v>
      </c>
      <c r="Y15" s="17">
        <v>3.7597162640524699E-2</v>
      </c>
      <c r="Z15" s="17">
        <v>8.6234706264620806E-2</v>
      </c>
      <c r="AA15" s="17">
        <v>6.2114521508662299E-2</v>
      </c>
      <c r="AB15" s="17">
        <v>5.5216586394740301E-2</v>
      </c>
      <c r="AC15" s="17">
        <v>3.4608791128900598E-2</v>
      </c>
      <c r="AD15" s="17">
        <v>8.95552694557296E-2</v>
      </c>
      <c r="AE15" s="17"/>
      <c r="AF15" s="17">
        <v>7.2900286979931103E-2</v>
      </c>
      <c r="AG15" s="17">
        <v>7.12856194929707E-2</v>
      </c>
      <c r="AH15" s="17"/>
      <c r="AI15" s="17">
        <v>0.126513284839773</v>
      </c>
      <c r="AJ15" s="17">
        <v>4.7804338707572502E-2</v>
      </c>
      <c r="AK15" s="17"/>
      <c r="AL15" s="17">
        <v>9.9207282292530605E-2</v>
      </c>
      <c r="AM15" s="17">
        <v>7.0214689143113407E-2</v>
      </c>
      <c r="AN15" s="17"/>
      <c r="AO15" s="17">
        <v>8.99072997852743E-2</v>
      </c>
      <c r="AP15" s="17">
        <v>6.7452019862648802E-2</v>
      </c>
    </row>
    <row r="16" spans="2:42" x14ac:dyDescent="0.35">
      <c r="B16" s="18" t="s">
        <v>495</v>
      </c>
      <c r="C16" s="17">
        <v>6.7579774228520998E-3</v>
      </c>
      <c r="D16" s="17">
        <v>6.9716329701042896E-3</v>
      </c>
      <c r="E16" s="17">
        <v>6.59838117263979E-3</v>
      </c>
      <c r="F16" s="17"/>
      <c r="G16" s="17">
        <v>5.0698827973284103E-3</v>
      </c>
      <c r="H16" s="17">
        <v>1.8549915045373601E-3</v>
      </c>
      <c r="I16" s="17">
        <v>0</v>
      </c>
      <c r="J16" s="17">
        <v>5.9645588340315799E-3</v>
      </c>
      <c r="K16" s="17">
        <v>1.20810898055199E-2</v>
      </c>
      <c r="L16" s="17">
        <v>1.44718159859343E-2</v>
      </c>
      <c r="M16" s="17"/>
      <c r="N16" s="17">
        <v>9.4443909427235507E-3</v>
      </c>
      <c r="O16" s="17">
        <v>3.4730820513553199E-3</v>
      </c>
      <c r="P16" s="17">
        <v>7.86486571084654E-3</v>
      </c>
      <c r="Q16" s="17">
        <v>6.3846068194551697E-3</v>
      </c>
      <c r="R16" s="17"/>
      <c r="S16" s="17">
        <v>4.1339257630869297E-3</v>
      </c>
      <c r="T16" s="17">
        <v>4.7747053459564403E-3</v>
      </c>
      <c r="U16" s="17">
        <v>4.0442549871440798E-3</v>
      </c>
      <c r="V16" s="17">
        <v>3.9384215985083099E-3</v>
      </c>
      <c r="W16" s="17">
        <v>7.6651787539610298E-3</v>
      </c>
      <c r="X16" s="17">
        <v>0</v>
      </c>
      <c r="Y16" s="17">
        <v>6.7049507855192602E-3</v>
      </c>
      <c r="Z16" s="17">
        <v>1.5638222053734201E-2</v>
      </c>
      <c r="AA16" s="17">
        <v>9.3582936625397802E-3</v>
      </c>
      <c r="AB16" s="17">
        <v>1.0211025767569401E-2</v>
      </c>
      <c r="AC16" s="17">
        <v>1.7674108403866799E-2</v>
      </c>
      <c r="AD16" s="17">
        <v>1.1776249265787801E-2</v>
      </c>
      <c r="AE16" s="17"/>
      <c r="AF16" s="17">
        <v>7.9643440975468195E-3</v>
      </c>
      <c r="AG16" s="17">
        <v>5.1895239907455998E-3</v>
      </c>
      <c r="AH16" s="17"/>
      <c r="AI16" s="17">
        <v>5.9140654229405103E-3</v>
      </c>
      <c r="AJ16" s="17">
        <v>7.1384399386518497E-3</v>
      </c>
      <c r="AK16" s="17"/>
      <c r="AL16" s="17">
        <v>3.8172396546512699E-3</v>
      </c>
      <c r="AM16" s="17">
        <v>6.9814603241089897E-3</v>
      </c>
      <c r="AN16" s="17"/>
      <c r="AO16" s="17">
        <v>9.7869587476370999E-3</v>
      </c>
      <c r="AP16" s="17">
        <v>5.9322159587663096E-3</v>
      </c>
    </row>
    <row r="17" spans="2:42" x14ac:dyDescent="0.35">
      <c r="B17" s="18" t="s">
        <v>99</v>
      </c>
      <c r="C17" s="19">
        <v>0.21724298191254601</v>
      </c>
      <c r="D17" s="19">
        <v>0.20209182385657401</v>
      </c>
      <c r="E17" s="19">
        <v>0.23299973266666499</v>
      </c>
      <c r="F17" s="19"/>
      <c r="G17" s="19">
        <v>0.15058525083298499</v>
      </c>
      <c r="H17" s="19">
        <v>0.16973415780180601</v>
      </c>
      <c r="I17" s="19">
        <v>0.17750608668012</v>
      </c>
      <c r="J17" s="19">
        <v>0.23004552250826199</v>
      </c>
      <c r="K17" s="19">
        <v>0.27793816577333103</v>
      </c>
      <c r="L17" s="19">
        <v>0.28191251673229101</v>
      </c>
      <c r="M17" s="19"/>
      <c r="N17" s="19">
        <v>0.18480953560904401</v>
      </c>
      <c r="O17" s="19">
        <v>0.21814033946539099</v>
      </c>
      <c r="P17" s="19">
        <v>0.18717948606589899</v>
      </c>
      <c r="Q17" s="19">
        <v>0.27686928202335898</v>
      </c>
      <c r="R17" s="19"/>
      <c r="S17" s="19">
        <v>0.15952179336320799</v>
      </c>
      <c r="T17" s="19">
        <v>0.21503102506139299</v>
      </c>
      <c r="U17" s="19">
        <v>0.25792479052455303</v>
      </c>
      <c r="V17" s="19">
        <v>0.22346624825799399</v>
      </c>
      <c r="W17" s="19">
        <v>0.240856234337017</v>
      </c>
      <c r="X17" s="19">
        <v>0.21562667865575399</v>
      </c>
      <c r="Y17" s="19">
        <v>0.23021817282471299</v>
      </c>
      <c r="Z17" s="19">
        <v>0.23212618101240801</v>
      </c>
      <c r="AA17" s="19">
        <v>0.23379242577481499</v>
      </c>
      <c r="AB17" s="19">
        <v>0.22349343792704199</v>
      </c>
      <c r="AC17" s="19">
        <v>0.21052743240439301</v>
      </c>
      <c r="AD17" s="19">
        <v>0.19561719896420901</v>
      </c>
      <c r="AE17" s="19"/>
      <c r="AF17" s="19">
        <v>0.23402867663958399</v>
      </c>
      <c r="AG17" s="19">
        <v>0.194090316064704</v>
      </c>
      <c r="AH17" s="19"/>
      <c r="AI17" s="19">
        <v>0.199382905854813</v>
      </c>
      <c r="AJ17" s="19">
        <v>0.225294875320877</v>
      </c>
      <c r="AK17" s="19"/>
      <c r="AL17" s="19">
        <v>0.25634631186463702</v>
      </c>
      <c r="AM17" s="19">
        <v>0.21427130394758201</v>
      </c>
      <c r="AN17" s="19"/>
      <c r="AO17" s="19">
        <v>0.214161394733142</v>
      </c>
      <c r="AP17" s="19">
        <v>0.21808308479471</v>
      </c>
    </row>
    <row r="18" spans="2:42" x14ac:dyDescent="0.35">
      <c r="B18" s="16"/>
    </row>
    <row r="19" spans="2:42" x14ac:dyDescent="0.35">
      <c r="B19" t="s">
        <v>60</v>
      </c>
    </row>
    <row r="20" spans="2:42" x14ac:dyDescent="0.35">
      <c r="B20" t="s">
        <v>61</v>
      </c>
    </row>
    <row r="22" spans="2:42" x14ac:dyDescent="0.35">
      <c r="B22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P19"/>
  <sheetViews>
    <sheetView showGridLines="0" workbookViewId="0">
      <pane xSplit="2" topLeftCell="Q1" activePane="topRight" state="frozen"/>
      <selection pane="topRight" activeCell="T9" sqref="T9:T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497</v>
      </c>
      <c r="C9" s="17">
        <v>7.4530703710449203E-2</v>
      </c>
      <c r="D9" s="17">
        <v>9.8669682088162805E-2</v>
      </c>
      <c r="E9" s="17">
        <v>5.1504101458683199E-2</v>
      </c>
      <c r="F9" s="17"/>
      <c r="G9" s="17">
        <v>0.13101607446094299</v>
      </c>
      <c r="H9" s="17">
        <v>0.15343090489532801</v>
      </c>
      <c r="I9" s="17">
        <v>9.8312232216582404E-2</v>
      </c>
      <c r="J9" s="17">
        <v>4.6278255647597501E-2</v>
      </c>
      <c r="K9" s="17">
        <v>2.1920812363603399E-2</v>
      </c>
      <c r="L9" s="17">
        <v>1.1129130172783001E-2</v>
      </c>
      <c r="M9" s="17"/>
      <c r="N9" s="17">
        <v>9.7095197070990097E-2</v>
      </c>
      <c r="O9" s="17">
        <v>5.7157136502172197E-2</v>
      </c>
      <c r="P9" s="17">
        <v>8.2293674405583606E-2</v>
      </c>
      <c r="Q9" s="17">
        <v>5.96601805117229E-2</v>
      </c>
      <c r="R9" s="17"/>
      <c r="S9" s="17">
        <v>0.14181993250535399</v>
      </c>
      <c r="T9" s="17">
        <v>5.2513631686692701E-2</v>
      </c>
      <c r="U9" s="17">
        <v>4.2767360382649597E-2</v>
      </c>
      <c r="V9" s="17">
        <v>6.1005191480075098E-2</v>
      </c>
      <c r="W9" s="17">
        <v>6.9871262208580101E-2</v>
      </c>
      <c r="X9" s="17">
        <v>8.9090183474223997E-2</v>
      </c>
      <c r="Y9" s="17">
        <v>6.7463988366487801E-2</v>
      </c>
      <c r="Z9" s="17">
        <v>6.7465656574678207E-2</v>
      </c>
      <c r="AA9" s="17">
        <v>7.4007252922642194E-2</v>
      </c>
      <c r="AB9" s="17">
        <v>4.38123983192912E-2</v>
      </c>
      <c r="AC9" s="17">
        <v>7.9199622895767097E-2</v>
      </c>
      <c r="AD9" s="17">
        <v>6.3256887417225696E-2</v>
      </c>
      <c r="AE9" s="17"/>
      <c r="AF9" s="17">
        <v>8.1970361844653603E-2</v>
      </c>
      <c r="AG9" s="17">
        <v>6.51489265085472E-2</v>
      </c>
      <c r="AH9" s="17"/>
      <c r="AI9" s="17">
        <v>0.10343949192144</v>
      </c>
      <c r="AJ9" s="17">
        <v>6.1497697552665098E-2</v>
      </c>
      <c r="AK9" s="17"/>
      <c r="AL9" s="17">
        <v>8.2231763847027003E-2</v>
      </c>
      <c r="AM9" s="17">
        <v>7.3945457626732894E-2</v>
      </c>
      <c r="AN9" s="17"/>
      <c r="AO9" s="17">
        <v>6.9436627082502103E-2</v>
      </c>
      <c r="AP9" s="17">
        <v>7.5919451848326006E-2</v>
      </c>
    </row>
    <row r="10" spans="2:42" x14ac:dyDescent="0.35">
      <c r="B10" s="18" t="s">
        <v>498</v>
      </c>
      <c r="C10" s="17">
        <v>0.20616533809484799</v>
      </c>
      <c r="D10" s="17">
        <v>0.24175077822409</v>
      </c>
      <c r="E10" s="17">
        <v>0.17091178325968301</v>
      </c>
      <c r="F10" s="17"/>
      <c r="G10" s="17">
        <v>0.27965358823613001</v>
      </c>
      <c r="H10" s="17">
        <v>0.321397305215953</v>
      </c>
      <c r="I10" s="17">
        <v>0.261409231363393</v>
      </c>
      <c r="J10" s="17">
        <v>0.180962120938647</v>
      </c>
      <c r="K10" s="17">
        <v>0.13457279963209701</v>
      </c>
      <c r="L10" s="17">
        <v>8.63250240057368E-2</v>
      </c>
      <c r="M10" s="17"/>
      <c r="N10" s="17">
        <v>0.25532701524726797</v>
      </c>
      <c r="O10" s="17">
        <v>0.197779437891383</v>
      </c>
      <c r="P10" s="17">
        <v>0.20251934169041999</v>
      </c>
      <c r="Q10" s="17">
        <v>0.16622482500121799</v>
      </c>
      <c r="R10" s="17"/>
      <c r="S10" s="17">
        <v>0.25739475460896799</v>
      </c>
      <c r="T10" s="17">
        <v>0.20533231117473699</v>
      </c>
      <c r="U10" s="17">
        <v>0.16193688564983599</v>
      </c>
      <c r="V10" s="17">
        <v>0.19777635599465199</v>
      </c>
      <c r="W10" s="17">
        <v>0.24117937544113799</v>
      </c>
      <c r="X10" s="17">
        <v>0.20395902847154501</v>
      </c>
      <c r="Y10" s="17">
        <v>0.20130595509124499</v>
      </c>
      <c r="Z10" s="17">
        <v>0.20397049377414</v>
      </c>
      <c r="AA10" s="17">
        <v>0.19735791894674701</v>
      </c>
      <c r="AB10" s="17">
        <v>0.18224695854689399</v>
      </c>
      <c r="AC10" s="17">
        <v>0.17278188567549099</v>
      </c>
      <c r="AD10" s="17">
        <v>0.214376869327529</v>
      </c>
      <c r="AE10" s="17"/>
      <c r="AF10" s="17">
        <v>0.20896651899184299</v>
      </c>
      <c r="AG10" s="17">
        <v>0.202602790340598</v>
      </c>
      <c r="AH10" s="17"/>
      <c r="AI10" s="17">
        <v>0.231027796211209</v>
      </c>
      <c r="AJ10" s="17">
        <v>0.194956546935452</v>
      </c>
      <c r="AK10" s="17"/>
      <c r="AL10" s="17">
        <v>0.243028894904497</v>
      </c>
      <c r="AM10" s="17">
        <v>0.20336387285862301</v>
      </c>
      <c r="AN10" s="17"/>
      <c r="AO10" s="17">
        <v>0.21849004694811</v>
      </c>
      <c r="AP10" s="17">
        <v>0.202805373626323</v>
      </c>
    </row>
    <row r="11" spans="2:42" x14ac:dyDescent="0.35">
      <c r="B11" s="18" t="s">
        <v>499</v>
      </c>
      <c r="C11" s="17">
        <v>0.32284712655261599</v>
      </c>
      <c r="D11" s="17">
        <v>0.31107922576574898</v>
      </c>
      <c r="E11" s="17">
        <v>0.33603384821985599</v>
      </c>
      <c r="F11" s="17"/>
      <c r="G11" s="17">
        <v>0.31221780421538903</v>
      </c>
      <c r="H11" s="17">
        <v>0.31214753531893402</v>
      </c>
      <c r="I11" s="17">
        <v>0.32783745144291498</v>
      </c>
      <c r="J11" s="17">
        <v>0.357920612885125</v>
      </c>
      <c r="K11" s="17">
        <v>0.33604088576364899</v>
      </c>
      <c r="L11" s="17">
        <v>0.29728997739851398</v>
      </c>
      <c r="M11" s="17"/>
      <c r="N11" s="17">
        <v>0.324893625754124</v>
      </c>
      <c r="O11" s="17">
        <v>0.32145272925933199</v>
      </c>
      <c r="P11" s="17">
        <v>0.31415487190008401</v>
      </c>
      <c r="Q11" s="17">
        <v>0.33130574739244001</v>
      </c>
      <c r="R11" s="17"/>
      <c r="S11" s="17">
        <v>0.35700455583276802</v>
      </c>
      <c r="T11" s="17">
        <v>0.290547560911736</v>
      </c>
      <c r="U11" s="17">
        <v>0.31813361692923298</v>
      </c>
      <c r="V11" s="17">
        <v>0.32666960260321498</v>
      </c>
      <c r="W11" s="17">
        <v>0.31091483278357901</v>
      </c>
      <c r="X11" s="17">
        <v>0.31770201988652802</v>
      </c>
      <c r="Y11" s="17">
        <v>0.323984666853327</v>
      </c>
      <c r="Z11" s="17">
        <v>0.35850171469701098</v>
      </c>
      <c r="AA11" s="17">
        <v>0.33387885484183699</v>
      </c>
      <c r="AB11" s="17">
        <v>0.322976997483166</v>
      </c>
      <c r="AC11" s="17">
        <v>0.31919133817645501</v>
      </c>
      <c r="AD11" s="17">
        <v>0.26250924729635</v>
      </c>
      <c r="AE11" s="17"/>
      <c r="AF11" s="17">
        <v>0.31147442548815502</v>
      </c>
      <c r="AG11" s="17">
        <v>0.33842223319697401</v>
      </c>
      <c r="AH11" s="17"/>
      <c r="AI11" s="17">
        <v>0.304370939515341</v>
      </c>
      <c r="AJ11" s="17">
        <v>0.33117678249224602</v>
      </c>
      <c r="AK11" s="17"/>
      <c r="AL11" s="17">
        <v>0.31662786774033902</v>
      </c>
      <c r="AM11" s="17">
        <v>0.323319762371445</v>
      </c>
      <c r="AN11" s="17"/>
      <c r="AO11" s="17">
        <v>0.320189485729651</v>
      </c>
      <c r="AP11" s="17">
        <v>0.32357165309856301</v>
      </c>
    </row>
    <row r="12" spans="2:42" x14ac:dyDescent="0.35">
      <c r="B12" s="18" t="s">
        <v>500</v>
      </c>
      <c r="C12" s="17">
        <v>0.185254753900603</v>
      </c>
      <c r="D12" s="17">
        <v>0.15223523154618801</v>
      </c>
      <c r="E12" s="17">
        <v>0.21628615880619401</v>
      </c>
      <c r="F12" s="17"/>
      <c r="G12" s="17">
        <v>0.14294292989436899</v>
      </c>
      <c r="H12" s="17">
        <v>9.3744470687899803E-2</v>
      </c>
      <c r="I12" s="17">
        <v>0.168582673789193</v>
      </c>
      <c r="J12" s="17">
        <v>0.17284942958105201</v>
      </c>
      <c r="K12" s="17">
        <v>0.24802006888740299</v>
      </c>
      <c r="L12" s="17">
        <v>0.26991213225674499</v>
      </c>
      <c r="M12" s="17"/>
      <c r="N12" s="17">
        <v>0.16955491181639501</v>
      </c>
      <c r="O12" s="17">
        <v>0.21462444835525801</v>
      </c>
      <c r="P12" s="17">
        <v>0.16694082192986401</v>
      </c>
      <c r="Q12" s="17">
        <v>0.18785663094519001</v>
      </c>
      <c r="R12" s="17"/>
      <c r="S12" s="17">
        <v>0.11366904523882999</v>
      </c>
      <c r="T12" s="17">
        <v>0.21213228581003099</v>
      </c>
      <c r="U12" s="17">
        <v>0.237599077275576</v>
      </c>
      <c r="V12" s="17">
        <v>0.17200919565911599</v>
      </c>
      <c r="W12" s="17">
        <v>0.17038694676657001</v>
      </c>
      <c r="X12" s="17">
        <v>0.164009048052627</v>
      </c>
      <c r="Y12" s="17">
        <v>0.17554186090312501</v>
      </c>
      <c r="Z12" s="17">
        <v>0.200021588589674</v>
      </c>
      <c r="AA12" s="17">
        <v>0.19550005865870099</v>
      </c>
      <c r="AB12" s="17">
        <v>0.22736261102973701</v>
      </c>
      <c r="AC12" s="17">
        <v>0.195504687889622</v>
      </c>
      <c r="AD12" s="17">
        <v>0.22667172793083301</v>
      </c>
      <c r="AE12" s="17"/>
      <c r="AF12" s="17">
        <v>0.19222916653404701</v>
      </c>
      <c r="AG12" s="17">
        <v>0.17673366811875099</v>
      </c>
      <c r="AH12" s="17"/>
      <c r="AI12" s="17">
        <v>0.17888332057278999</v>
      </c>
      <c r="AJ12" s="17">
        <v>0.18812719978761999</v>
      </c>
      <c r="AK12" s="17"/>
      <c r="AL12" s="17">
        <v>0.185929321106579</v>
      </c>
      <c r="AM12" s="17">
        <v>0.18520348981377599</v>
      </c>
      <c r="AN12" s="17"/>
      <c r="AO12" s="17">
        <v>0.18183966420525099</v>
      </c>
      <c r="AP12" s="17">
        <v>0.18618577630201</v>
      </c>
    </row>
    <row r="13" spans="2:42" x14ac:dyDescent="0.35">
      <c r="B13" s="18" t="s">
        <v>501</v>
      </c>
      <c r="C13" s="17">
        <v>0.162788857471273</v>
      </c>
      <c r="D13" s="17">
        <v>0.15893895897507501</v>
      </c>
      <c r="E13" s="17">
        <v>0.16628593375215101</v>
      </c>
      <c r="F13" s="17"/>
      <c r="G13" s="17">
        <v>8.6895152128759104E-2</v>
      </c>
      <c r="H13" s="17">
        <v>7.94019405819891E-2</v>
      </c>
      <c r="I13" s="17">
        <v>0.116034294190244</v>
      </c>
      <c r="J13" s="17">
        <v>0.17824850420438601</v>
      </c>
      <c r="K13" s="17">
        <v>0.19964339605329201</v>
      </c>
      <c r="L13" s="17">
        <v>0.28252050017302099</v>
      </c>
      <c r="M13" s="17"/>
      <c r="N13" s="17">
        <v>0.123704597916882</v>
      </c>
      <c r="O13" s="17">
        <v>0.17477620611875599</v>
      </c>
      <c r="P13" s="17">
        <v>0.179469317321239</v>
      </c>
      <c r="Q13" s="17">
        <v>0.178789124876955</v>
      </c>
      <c r="R13" s="17"/>
      <c r="S13" s="17">
        <v>0.104629554034243</v>
      </c>
      <c r="T13" s="17">
        <v>0.196864531508499</v>
      </c>
      <c r="U13" s="17">
        <v>0.19265748136993299</v>
      </c>
      <c r="V13" s="17">
        <v>0.202468709923738</v>
      </c>
      <c r="W13" s="17">
        <v>0.14712554685446</v>
      </c>
      <c r="X13" s="17">
        <v>0.162666846461583</v>
      </c>
      <c r="Y13" s="17">
        <v>0.17349411007089199</v>
      </c>
      <c r="Z13" s="17">
        <v>0.11405667691941</v>
      </c>
      <c r="AA13" s="17">
        <v>0.15130591683064401</v>
      </c>
      <c r="AB13" s="17">
        <v>0.15016074391953199</v>
      </c>
      <c r="AC13" s="17">
        <v>0.182041226601451</v>
      </c>
      <c r="AD13" s="17">
        <v>0.20892018851113001</v>
      </c>
      <c r="AE13" s="17"/>
      <c r="AF13" s="17">
        <v>0.163702196034054</v>
      </c>
      <c r="AG13" s="17">
        <v>0.160677303419655</v>
      </c>
      <c r="AH13" s="17"/>
      <c r="AI13" s="17">
        <v>0.133736819563437</v>
      </c>
      <c r="AJ13" s="17">
        <v>0.17588644517316901</v>
      </c>
      <c r="AK13" s="17"/>
      <c r="AL13" s="17">
        <v>0.12549540649763</v>
      </c>
      <c r="AM13" s="17">
        <v>0.165622992738822</v>
      </c>
      <c r="AN13" s="17"/>
      <c r="AO13" s="17">
        <v>0.152867199428567</v>
      </c>
      <c r="AP13" s="17">
        <v>0.165493701771389</v>
      </c>
    </row>
    <row r="14" spans="2:42" x14ac:dyDescent="0.35">
      <c r="B14" s="18" t="s">
        <v>75</v>
      </c>
      <c r="C14" s="19">
        <v>4.8413220270210999E-2</v>
      </c>
      <c r="D14" s="19">
        <v>3.7326123400734601E-2</v>
      </c>
      <c r="E14" s="19">
        <v>5.89781745034327E-2</v>
      </c>
      <c r="F14" s="19"/>
      <c r="G14" s="19">
        <v>4.727445106441E-2</v>
      </c>
      <c r="H14" s="19">
        <v>3.9877843299896701E-2</v>
      </c>
      <c r="I14" s="19">
        <v>2.7824116997672801E-2</v>
      </c>
      <c r="J14" s="19">
        <v>6.3741076743192099E-2</v>
      </c>
      <c r="K14" s="19">
        <v>5.9802037299954702E-2</v>
      </c>
      <c r="L14" s="19">
        <v>5.2823235993199401E-2</v>
      </c>
      <c r="M14" s="19"/>
      <c r="N14" s="19">
        <v>2.9424652194341799E-2</v>
      </c>
      <c r="O14" s="19">
        <v>3.4210041873098999E-2</v>
      </c>
      <c r="P14" s="19">
        <v>5.46219727528095E-2</v>
      </c>
      <c r="Q14" s="19">
        <v>7.6163491272474806E-2</v>
      </c>
      <c r="R14" s="19"/>
      <c r="S14" s="19">
        <v>2.54821577798367E-2</v>
      </c>
      <c r="T14" s="19">
        <v>4.2609678908304E-2</v>
      </c>
      <c r="U14" s="19">
        <v>4.6905578392771902E-2</v>
      </c>
      <c r="V14" s="19">
        <v>4.0070944339202698E-2</v>
      </c>
      <c r="W14" s="19">
        <v>6.0522035945672001E-2</v>
      </c>
      <c r="X14" s="19">
        <v>6.2572873653494204E-2</v>
      </c>
      <c r="Y14" s="19">
        <v>5.8209418714923897E-2</v>
      </c>
      <c r="Z14" s="19">
        <v>5.5983869445087299E-2</v>
      </c>
      <c r="AA14" s="19">
        <v>4.7949997799430197E-2</v>
      </c>
      <c r="AB14" s="19">
        <v>7.3440290701380501E-2</v>
      </c>
      <c r="AC14" s="19">
        <v>5.1281238761213398E-2</v>
      </c>
      <c r="AD14" s="19">
        <v>2.4265079516932402E-2</v>
      </c>
      <c r="AE14" s="19"/>
      <c r="AF14" s="19">
        <v>4.1657331107247599E-2</v>
      </c>
      <c r="AG14" s="19">
        <v>5.6415078415474502E-2</v>
      </c>
      <c r="AH14" s="19"/>
      <c r="AI14" s="19">
        <v>4.8541632215783101E-2</v>
      </c>
      <c r="AJ14" s="19">
        <v>4.8355328058847499E-2</v>
      </c>
      <c r="AK14" s="19"/>
      <c r="AL14" s="19">
        <v>4.6686745903927802E-2</v>
      </c>
      <c r="AM14" s="19">
        <v>4.8544424590601203E-2</v>
      </c>
      <c r="AN14" s="19"/>
      <c r="AO14" s="19">
        <v>5.7176976605918299E-2</v>
      </c>
      <c r="AP14" s="19">
        <v>4.6024043353387799E-2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514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503</v>
      </c>
      <c r="D6" s="20" t="s">
        <v>504</v>
      </c>
      <c r="E6" s="20" t="s">
        <v>505</v>
      </c>
      <c r="F6" s="20" t="s">
        <v>506</v>
      </c>
      <c r="G6" s="20" t="s">
        <v>507</v>
      </c>
      <c r="H6" s="20" t="s">
        <v>508</v>
      </c>
      <c r="I6" s="20" t="s">
        <v>509</v>
      </c>
    </row>
    <row r="7" spans="2:10" x14ac:dyDescent="0.35">
      <c r="B7" s="18" t="s">
        <v>510</v>
      </c>
      <c r="C7" s="17">
        <v>7.2230894890584096E-2</v>
      </c>
      <c r="D7" s="17">
        <v>0.11050334821460001</v>
      </c>
      <c r="E7" s="17">
        <v>8.50169629447379E-2</v>
      </c>
      <c r="F7" s="17">
        <v>5.6364982791336601E-2</v>
      </c>
      <c r="G7" s="17">
        <v>0.131041609752303</v>
      </c>
      <c r="H7" s="17">
        <v>0.11077778354458701</v>
      </c>
      <c r="I7" s="17">
        <v>0.193502176709517</v>
      </c>
    </row>
    <row r="8" spans="2:10" x14ac:dyDescent="0.35">
      <c r="B8" s="18" t="s">
        <v>511</v>
      </c>
      <c r="C8" s="17">
        <v>0.21012587631839499</v>
      </c>
      <c r="D8" s="17">
        <v>0.33152057599009699</v>
      </c>
      <c r="E8" s="17">
        <v>0.300394921704702</v>
      </c>
      <c r="F8" s="17">
        <v>0.189877892034503</v>
      </c>
      <c r="G8" s="17">
        <v>0.40868762351691301</v>
      </c>
      <c r="H8" s="17">
        <v>0.36806954453627999</v>
      </c>
      <c r="I8" s="17">
        <v>0.44078830062882102</v>
      </c>
    </row>
    <row r="9" spans="2:10" x14ac:dyDescent="0.35">
      <c r="B9" s="18" t="s">
        <v>512</v>
      </c>
      <c r="C9" s="17">
        <v>0.29042291266058401</v>
      </c>
      <c r="D9" s="17">
        <v>0.231773393414688</v>
      </c>
      <c r="E9" s="17">
        <v>0.26052209314235297</v>
      </c>
      <c r="F9" s="17">
        <v>0.30270569602743103</v>
      </c>
      <c r="G9" s="17">
        <v>0.179353641378586</v>
      </c>
      <c r="H9" s="17">
        <v>0.210859070244133</v>
      </c>
      <c r="I9" s="17">
        <v>0.136652630597802</v>
      </c>
    </row>
    <row r="10" spans="2:10" x14ac:dyDescent="0.35">
      <c r="B10" s="18" t="s">
        <v>513</v>
      </c>
      <c r="C10" s="17">
        <v>0.30382992198119901</v>
      </c>
      <c r="D10" s="17">
        <v>0.20286890425031501</v>
      </c>
      <c r="E10" s="17">
        <v>0.200574574996466</v>
      </c>
      <c r="F10" s="17">
        <v>0.309967841272281</v>
      </c>
      <c r="G10" s="17">
        <v>0.148074137911924</v>
      </c>
      <c r="H10" s="17">
        <v>0.16035204029793801</v>
      </c>
      <c r="I10" s="17">
        <v>0.117840659853062</v>
      </c>
    </row>
    <row r="11" spans="2:10" x14ac:dyDescent="0.35">
      <c r="B11" s="18" t="s">
        <v>75</v>
      </c>
      <c r="C11" s="17">
        <v>0.123390394149238</v>
      </c>
      <c r="D11" s="17">
        <v>0.123333778130301</v>
      </c>
      <c r="E11" s="17">
        <v>0.15349144721174199</v>
      </c>
      <c r="F11" s="17">
        <v>0.141083587874448</v>
      </c>
      <c r="G11" s="17">
        <v>0.13284298744027501</v>
      </c>
      <c r="H11" s="17">
        <v>0.14994156137706299</v>
      </c>
      <c r="I11" s="17">
        <v>0.111216232210797</v>
      </c>
    </row>
    <row r="12" spans="2:10" x14ac:dyDescent="0.35">
      <c r="B12" s="16"/>
      <c r="C12" s="16"/>
      <c r="D12" s="16"/>
      <c r="E12" s="16"/>
      <c r="F12" s="16"/>
      <c r="G12" s="16"/>
      <c r="H12" s="16"/>
      <c r="I12" s="16"/>
    </row>
    <row r="13" spans="2:10" x14ac:dyDescent="0.35">
      <c r="B13" t="s">
        <v>60</v>
      </c>
    </row>
    <row r="14" spans="2:10" x14ac:dyDescent="0.35">
      <c r="B14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515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7.2230894890584096E-2</v>
      </c>
      <c r="D9" s="17">
        <v>9.5762591672416006E-2</v>
      </c>
      <c r="E9" s="17">
        <v>4.9167483573909897E-2</v>
      </c>
      <c r="F9" s="17"/>
      <c r="G9" s="17">
        <v>0.108718174540832</v>
      </c>
      <c r="H9" s="17">
        <v>0.149199063264182</v>
      </c>
      <c r="I9" s="17">
        <v>9.8855802654390298E-2</v>
      </c>
      <c r="J9" s="17">
        <v>5.2893667506886802E-2</v>
      </c>
      <c r="K9" s="17">
        <v>2.8408880714452099E-2</v>
      </c>
      <c r="L9" s="17">
        <v>8.3336053297498307E-3</v>
      </c>
      <c r="M9" s="17"/>
      <c r="N9" s="17">
        <v>8.6737824907753905E-2</v>
      </c>
      <c r="O9" s="17">
        <v>5.9859154131981201E-2</v>
      </c>
      <c r="P9" s="17">
        <v>9.0516101780509395E-2</v>
      </c>
      <c r="Q9" s="17">
        <v>5.4285621742049803E-2</v>
      </c>
      <c r="R9" s="17"/>
      <c r="S9" s="17">
        <v>0.148138708901808</v>
      </c>
      <c r="T9" s="17">
        <v>6.5079288402268107E-2</v>
      </c>
      <c r="U9" s="17">
        <v>3.9780548391488597E-2</v>
      </c>
      <c r="V9" s="17">
        <v>8.1586763245752106E-2</v>
      </c>
      <c r="W9" s="17">
        <v>4.9367566507804397E-2</v>
      </c>
      <c r="X9" s="17">
        <v>8.9243852222321798E-2</v>
      </c>
      <c r="Y9" s="17">
        <v>6.2932238031629201E-2</v>
      </c>
      <c r="Z9" s="17">
        <v>2.7809919451883099E-2</v>
      </c>
      <c r="AA9" s="17">
        <v>4.3248771483086597E-2</v>
      </c>
      <c r="AB9" s="17">
        <v>4.5205659503759099E-2</v>
      </c>
      <c r="AC9" s="17">
        <v>8.9053825259903505E-2</v>
      </c>
      <c r="AD9" s="17">
        <v>5.3362219320691101E-2</v>
      </c>
      <c r="AE9" s="17"/>
      <c r="AF9" s="17">
        <v>8.4482401488461006E-2</v>
      </c>
      <c r="AG9" s="17">
        <v>5.6334002942890898E-2</v>
      </c>
      <c r="AH9" s="17"/>
      <c r="AI9" s="17">
        <v>9.9468104641201802E-2</v>
      </c>
      <c r="AJ9" s="17">
        <v>5.9951489755722703E-2</v>
      </c>
      <c r="AK9" s="17"/>
      <c r="AL9" s="17">
        <v>9.9096659720737001E-2</v>
      </c>
      <c r="AM9" s="17">
        <v>7.0189217072979398E-2</v>
      </c>
      <c r="AN9" s="17"/>
      <c r="AO9" s="17">
        <v>7.1113312287611197E-2</v>
      </c>
      <c r="AP9" s="17">
        <v>7.2535570472079494E-2</v>
      </c>
    </row>
    <row r="10" spans="2:42" x14ac:dyDescent="0.35">
      <c r="B10" s="18" t="s">
        <v>511</v>
      </c>
      <c r="C10" s="17">
        <v>0.21012587631839499</v>
      </c>
      <c r="D10" s="17">
        <v>0.21595444556113599</v>
      </c>
      <c r="E10" s="17">
        <v>0.20456910945970699</v>
      </c>
      <c r="F10" s="17"/>
      <c r="G10" s="17">
        <v>0.25665398372956499</v>
      </c>
      <c r="H10" s="17">
        <v>0.33018546826387402</v>
      </c>
      <c r="I10" s="17">
        <v>0.25784567123948599</v>
      </c>
      <c r="J10" s="17">
        <v>0.21151018906003999</v>
      </c>
      <c r="K10" s="17">
        <v>0.12023108955298401</v>
      </c>
      <c r="L10" s="17">
        <v>0.101184408638199</v>
      </c>
      <c r="M10" s="17"/>
      <c r="N10" s="17">
        <v>0.24620470233049799</v>
      </c>
      <c r="O10" s="17">
        <v>0.20834236892800601</v>
      </c>
      <c r="P10" s="17">
        <v>0.195759873745044</v>
      </c>
      <c r="Q10" s="17">
        <v>0.187068267183958</v>
      </c>
      <c r="R10" s="17"/>
      <c r="S10" s="17">
        <v>0.232235770157076</v>
      </c>
      <c r="T10" s="17">
        <v>0.19974679128852199</v>
      </c>
      <c r="U10" s="17">
        <v>0.17230738861504499</v>
      </c>
      <c r="V10" s="17">
        <v>0.20206523244401201</v>
      </c>
      <c r="W10" s="17">
        <v>0.25854345728545097</v>
      </c>
      <c r="X10" s="17">
        <v>0.18043669071292001</v>
      </c>
      <c r="Y10" s="17">
        <v>0.21551150674248701</v>
      </c>
      <c r="Z10" s="17">
        <v>0.27110912417927102</v>
      </c>
      <c r="AA10" s="17">
        <v>0.23237673881917201</v>
      </c>
      <c r="AB10" s="17">
        <v>0.165853529802716</v>
      </c>
      <c r="AC10" s="17">
        <v>0.22062901276682101</v>
      </c>
      <c r="AD10" s="17">
        <v>0.19145936760395399</v>
      </c>
      <c r="AE10" s="17"/>
      <c r="AF10" s="17">
        <v>0.20351155208765501</v>
      </c>
      <c r="AG10" s="17">
        <v>0.218270388866111</v>
      </c>
      <c r="AH10" s="17"/>
      <c r="AI10" s="17">
        <v>0.24130913203880699</v>
      </c>
      <c r="AJ10" s="17">
        <v>0.196067467475462</v>
      </c>
      <c r="AK10" s="17"/>
      <c r="AL10" s="17">
        <v>0.27346896447043301</v>
      </c>
      <c r="AM10" s="17">
        <v>0.20531208528001599</v>
      </c>
      <c r="AN10" s="17"/>
      <c r="AO10" s="17">
        <v>0.22633306151089</v>
      </c>
      <c r="AP10" s="17">
        <v>0.20570747041283399</v>
      </c>
    </row>
    <row r="11" spans="2:42" x14ac:dyDescent="0.35">
      <c r="B11" s="18" t="s">
        <v>512</v>
      </c>
      <c r="C11" s="17">
        <v>0.29042291266058401</v>
      </c>
      <c r="D11" s="17">
        <v>0.28567456274837599</v>
      </c>
      <c r="E11" s="17">
        <v>0.295362890170005</v>
      </c>
      <c r="F11" s="17"/>
      <c r="G11" s="17">
        <v>0.275921089779125</v>
      </c>
      <c r="H11" s="17">
        <v>0.26516047983644198</v>
      </c>
      <c r="I11" s="17">
        <v>0.30995774241426199</v>
      </c>
      <c r="J11" s="17">
        <v>0.264274025557307</v>
      </c>
      <c r="K11" s="17">
        <v>0.31195684935099199</v>
      </c>
      <c r="L11" s="17">
        <v>0.31166565577837202</v>
      </c>
      <c r="M11" s="17"/>
      <c r="N11" s="17">
        <v>0.28332665480358599</v>
      </c>
      <c r="O11" s="17">
        <v>0.30171170219523602</v>
      </c>
      <c r="P11" s="17">
        <v>0.27984005450152799</v>
      </c>
      <c r="Q11" s="17">
        <v>0.29550465639541901</v>
      </c>
      <c r="R11" s="17"/>
      <c r="S11" s="17">
        <v>0.278314985856146</v>
      </c>
      <c r="T11" s="17">
        <v>0.29021618728068999</v>
      </c>
      <c r="U11" s="17">
        <v>0.33072128781408</v>
      </c>
      <c r="V11" s="17">
        <v>0.26630367452605003</v>
      </c>
      <c r="W11" s="17">
        <v>0.30100196164591497</v>
      </c>
      <c r="X11" s="17">
        <v>0.30576351493526699</v>
      </c>
      <c r="Y11" s="17">
        <v>0.31275430501873303</v>
      </c>
      <c r="Z11" s="17">
        <v>0.320286297638739</v>
      </c>
      <c r="AA11" s="17">
        <v>0.27138955727645397</v>
      </c>
      <c r="AB11" s="17">
        <v>0.31123052040877303</v>
      </c>
      <c r="AC11" s="17">
        <v>0.25026858956641201</v>
      </c>
      <c r="AD11" s="17">
        <v>0.21633567021237499</v>
      </c>
      <c r="AE11" s="17"/>
      <c r="AF11" s="17">
        <v>0.29407176990475398</v>
      </c>
      <c r="AG11" s="17">
        <v>0.28719419592426698</v>
      </c>
      <c r="AH11" s="17"/>
      <c r="AI11" s="17">
        <v>0.27302814840369699</v>
      </c>
      <c r="AJ11" s="17">
        <v>0.298265028629562</v>
      </c>
      <c r="AK11" s="17"/>
      <c r="AL11" s="17">
        <v>0.26166008278542602</v>
      </c>
      <c r="AM11" s="17">
        <v>0.29260875892622801</v>
      </c>
      <c r="AN11" s="17"/>
      <c r="AO11" s="17">
        <v>0.27309905519182698</v>
      </c>
      <c r="AP11" s="17">
        <v>0.29514574597420001</v>
      </c>
    </row>
    <row r="12" spans="2:42" x14ac:dyDescent="0.35">
      <c r="B12" s="18" t="s">
        <v>513</v>
      </c>
      <c r="C12" s="17">
        <v>0.30382992198119901</v>
      </c>
      <c r="D12" s="17">
        <v>0.29332340317739503</v>
      </c>
      <c r="E12" s="17">
        <v>0.31409780303299401</v>
      </c>
      <c r="F12" s="17"/>
      <c r="G12" s="17">
        <v>0.24486223352118899</v>
      </c>
      <c r="H12" s="17">
        <v>0.155165658179271</v>
      </c>
      <c r="I12" s="17">
        <v>0.24320839567862099</v>
      </c>
      <c r="J12" s="17">
        <v>0.34278052609964899</v>
      </c>
      <c r="K12" s="17">
        <v>0.37424373771209601</v>
      </c>
      <c r="L12" s="17">
        <v>0.43528326224521202</v>
      </c>
      <c r="M12" s="17"/>
      <c r="N12" s="17">
        <v>0.31947468934038598</v>
      </c>
      <c r="O12" s="17">
        <v>0.32402575999316002</v>
      </c>
      <c r="P12" s="17">
        <v>0.27509154127680202</v>
      </c>
      <c r="Q12" s="17">
        <v>0.29270150289667302</v>
      </c>
      <c r="R12" s="17"/>
      <c r="S12" s="17">
        <v>0.23603111038855501</v>
      </c>
      <c r="T12" s="17">
        <v>0.33285646085993797</v>
      </c>
      <c r="U12" s="17">
        <v>0.31645099672751997</v>
      </c>
      <c r="V12" s="17">
        <v>0.31364701740591899</v>
      </c>
      <c r="W12" s="17">
        <v>0.31191143210564798</v>
      </c>
      <c r="X12" s="17">
        <v>0.29758818878085203</v>
      </c>
      <c r="Y12" s="17">
        <v>0.27706200465581798</v>
      </c>
      <c r="Z12" s="17">
        <v>0.23290495249526799</v>
      </c>
      <c r="AA12" s="17">
        <v>0.33202843568986401</v>
      </c>
      <c r="AB12" s="17">
        <v>0.33963365397177703</v>
      </c>
      <c r="AC12" s="17">
        <v>0.31381007054981302</v>
      </c>
      <c r="AD12" s="17">
        <v>0.36946584147994099</v>
      </c>
      <c r="AE12" s="17"/>
      <c r="AF12" s="17">
        <v>0.30275823129381102</v>
      </c>
      <c r="AG12" s="17">
        <v>0.30489878050600699</v>
      </c>
      <c r="AH12" s="17"/>
      <c r="AI12" s="17">
        <v>0.28619553784938001</v>
      </c>
      <c r="AJ12" s="17">
        <v>0.31178006625225302</v>
      </c>
      <c r="AK12" s="17"/>
      <c r="AL12" s="17">
        <v>0.234304433367685</v>
      </c>
      <c r="AM12" s="17">
        <v>0.30911354776880401</v>
      </c>
      <c r="AN12" s="17"/>
      <c r="AO12" s="17">
        <v>0.30458942748697498</v>
      </c>
      <c r="AP12" s="17">
        <v>0.30362286544595402</v>
      </c>
    </row>
    <row r="13" spans="2:42" x14ac:dyDescent="0.35">
      <c r="B13" s="18" t="s">
        <v>75</v>
      </c>
      <c r="C13" s="19">
        <v>0.123390394149238</v>
      </c>
      <c r="D13" s="19">
        <v>0.109284996840676</v>
      </c>
      <c r="E13" s="19">
        <v>0.13680271376338299</v>
      </c>
      <c r="F13" s="19"/>
      <c r="G13" s="19">
        <v>0.113844518429289</v>
      </c>
      <c r="H13" s="19">
        <v>0.10028933045623099</v>
      </c>
      <c r="I13" s="19">
        <v>9.0132388013240597E-2</v>
      </c>
      <c r="J13" s="19">
        <v>0.12854159177611801</v>
      </c>
      <c r="K13" s="19">
        <v>0.16515944266947499</v>
      </c>
      <c r="L13" s="19">
        <v>0.14353306800846799</v>
      </c>
      <c r="M13" s="19"/>
      <c r="N13" s="19">
        <v>6.4256128617775896E-2</v>
      </c>
      <c r="O13" s="19">
        <v>0.106061014751617</v>
      </c>
      <c r="P13" s="19">
        <v>0.15879242869611701</v>
      </c>
      <c r="Q13" s="19">
        <v>0.1704399517819</v>
      </c>
      <c r="R13" s="19"/>
      <c r="S13" s="19">
        <v>0.10527942469641401</v>
      </c>
      <c r="T13" s="19">
        <v>0.112101272168582</v>
      </c>
      <c r="U13" s="19">
        <v>0.140739778451867</v>
      </c>
      <c r="V13" s="19">
        <v>0.13639731237826599</v>
      </c>
      <c r="W13" s="19">
        <v>7.91755824551824E-2</v>
      </c>
      <c r="X13" s="19">
        <v>0.126967753348639</v>
      </c>
      <c r="Y13" s="19">
        <v>0.13173994555133201</v>
      </c>
      <c r="Z13" s="19">
        <v>0.14788970623483899</v>
      </c>
      <c r="AA13" s="19">
        <v>0.120956496731423</v>
      </c>
      <c r="AB13" s="19">
        <v>0.13807663631297401</v>
      </c>
      <c r="AC13" s="19">
        <v>0.12623850185705099</v>
      </c>
      <c r="AD13" s="19">
        <v>0.16937690138303799</v>
      </c>
      <c r="AE13" s="19"/>
      <c r="AF13" s="19">
        <v>0.115176045225319</v>
      </c>
      <c r="AG13" s="19">
        <v>0.13330263176072399</v>
      </c>
      <c r="AH13" s="19"/>
      <c r="AI13" s="19">
        <v>9.9999077066913605E-2</v>
      </c>
      <c r="AJ13" s="19">
        <v>0.133935947887001</v>
      </c>
      <c r="AK13" s="19"/>
      <c r="AL13" s="19">
        <v>0.131469859655719</v>
      </c>
      <c r="AM13" s="19">
        <v>0.122776390951973</v>
      </c>
      <c r="AN13" s="19"/>
      <c r="AO13" s="19">
        <v>0.12486514352269699</v>
      </c>
      <c r="AP13" s="19">
        <v>0.122988347694933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0.11050334821460001</v>
      </c>
      <c r="D9" s="17">
        <v>0.14086848370930699</v>
      </c>
      <c r="E9" s="17">
        <v>8.0908292836705406E-2</v>
      </c>
      <c r="F9" s="17"/>
      <c r="G9" s="17">
        <v>0.17359680668503999</v>
      </c>
      <c r="H9" s="17">
        <v>0.19605397061288099</v>
      </c>
      <c r="I9" s="17">
        <v>0.117066982391879</v>
      </c>
      <c r="J9" s="17">
        <v>9.4521918874785296E-2</v>
      </c>
      <c r="K9" s="17">
        <v>6.7309780371403505E-2</v>
      </c>
      <c r="L9" s="17">
        <v>3.4976479787600698E-2</v>
      </c>
      <c r="M9" s="17"/>
      <c r="N9" s="17">
        <v>0.13179434058782799</v>
      </c>
      <c r="O9" s="17">
        <v>0.100047382923761</v>
      </c>
      <c r="P9" s="17">
        <v>0.127488684662972</v>
      </c>
      <c r="Q9" s="17">
        <v>8.4895620968558197E-2</v>
      </c>
      <c r="R9" s="17"/>
      <c r="S9" s="17">
        <v>0.156398791196461</v>
      </c>
      <c r="T9" s="17">
        <v>0.103761297649095</v>
      </c>
      <c r="U9" s="17">
        <v>9.2827825636494304E-2</v>
      </c>
      <c r="V9" s="17">
        <v>0.129257000492708</v>
      </c>
      <c r="W9" s="17">
        <v>0.124061523367949</v>
      </c>
      <c r="X9" s="17">
        <v>8.8398487330495601E-2</v>
      </c>
      <c r="Y9" s="17">
        <v>0.11115264802217401</v>
      </c>
      <c r="Z9" s="17">
        <v>0.101709659753748</v>
      </c>
      <c r="AA9" s="17">
        <v>0.10711923847275</v>
      </c>
      <c r="AB9" s="17">
        <v>6.8455005347606901E-2</v>
      </c>
      <c r="AC9" s="17">
        <v>0.117425427659874</v>
      </c>
      <c r="AD9" s="17">
        <v>8.8246139809601207E-2</v>
      </c>
      <c r="AE9" s="17"/>
      <c r="AF9" s="17">
        <v>0.119317782040759</v>
      </c>
      <c r="AG9" s="17">
        <v>9.8733050062926403E-2</v>
      </c>
      <c r="AH9" s="17"/>
      <c r="AI9" s="17">
        <v>0.142046364133952</v>
      </c>
      <c r="AJ9" s="17">
        <v>9.6282747969733296E-2</v>
      </c>
      <c r="AK9" s="17"/>
      <c r="AL9" s="17">
        <v>0.14432830271963401</v>
      </c>
      <c r="AM9" s="17">
        <v>0.10793280314614501</v>
      </c>
      <c r="AN9" s="17"/>
      <c r="AO9" s="17">
        <v>0.103947074767457</v>
      </c>
      <c r="AP9" s="17">
        <v>0.112290720727054</v>
      </c>
    </row>
    <row r="10" spans="2:42" x14ac:dyDescent="0.35">
      <c r="B10" s="18" t="s">
        <v>511</v>
      </c>
      <c r="C10" s="17">
        <v>0.33152057599009699</v>
      </c>
      <c r="D10" s="17">
        <v>0.35563064732016197</v>
      </c>
      <c r="E10" s="17">
        <v>0.309769063959972</v>
      </c>
      <c r="F10" s="17"/>
      <c r="G10" s="17">
        <v>0.366190647797417</v>
      </c>
      <c r="H10" s="17">
        <v>0.41169869351878102</v>
      </c>
      <c r="I10" s="17">
        <v>0.38150858951206401</v>
      </c>
      <c r="J10" s="17">
        <v>0.29445205923533202</v>
      </c>
      <c r="K10" s="17">
        <v>0.29258354261817598</v>
      </c>
      <c r="L10" s="17">
        <v>0.25831819111154403</v>
      </c>
      <c r="M10" s="17"/>
      <c r="N10" s="17">
        <v>0.35708144597612501</v>
      </c>
      <c r="O10" s="17">
        <v>0.33680568720895498</v>
      </c>
      <c r="P10" s="17">
        <v>0.30763946900683298</v>
      </c>
      <c r="Q10" s="17">
        <v>0.31855630479578201</v>
      </c>
      <c r="R10" s="17"/>
      <c r="S10" s="17">
        <v>0.38951602700881299</v>
      </c>
      <c r="T10" s="17">
        <v>0.31640712131801602</v>
      </c>
      <c r="U10" s="17">
        <v>0.28193105230023502</v>
      </c>
      <c r="V10" s="17">
        <v>0.298692273964828</v>
      </c>
      <c r="W10" s="17">
        <v>0.33541644416756899</v>
      </c>
      <c r="X10" s="17">
        <v>0.35809696850832501</v>
      </c>
      <c r="Y10" s="17">
        <v>0.29228296686042399</v>
      </c>
      <c r="Z10" s="17">
        <v>0.34033987915861602</v>
      </c>
      <c r="AA10" s="17">
        <v>0.34056514312536001</v>
      </c>
      <c r="AB10" s="17">
        <v>0.34792196047037899</v>
      </c>
      <c r="AC10" s="17">
        <v>0.27360868175467601</v>
      </c>
      <c r="AD10" s="17">
        <v>0.37553573573326299</v>
      </c>
      <c r="AE10" s="17"/>
      <c r="AF10" s="17">
        <v>0.32976026011725701</v>
      </c>
      <c r="AG10" s="17">
        <v>0.33416467810397199</v>
      </c>
      <c r="AH10" s="17"/>
      <c r="AI10" s="17">
        <v>0.35186348909995402</v>
      </c>
      <c r="AJ10" s="17">
        <v>0.322349340243617</v>
      </c>
      <c r="AK10" s="17"/>
      <c r="AL10" s="17">
        <v>0.32417796200445897</v>
      </c>
      <c r="AM10" s="17">
        <v>0.33207858177152499</v>
      </c>
      <c r="AN10" s="17"/>
      <c r="AO10" s="17">
        <v>0.33018667161831</v>
      </c>
      <c r="AP10" s="17">
        <v>0.33188422525329397</v>
      </c>
    </row>
    <row r="11" spans="2:42" x14ac:dyDescent="0.35">
      <c r="B11" s="18" t="s">
        <v>512</v>
      </c>
      <c r="C11" s="17">
        <v>0.231773393414688</v>
      </c>
      <c r="D11" s="17">
        <v>0.21055748722630199</v>
      </c>
      <c r="E11" s="17">
        <v>0.25355605836523698</v>
      </c>
      <c r="F11" s="17"/>
      <c r="G11" s="17">
        <v>0.22772433909727399</v>
      </c>
      <c r="H11" s="17">
        <v>0.20079698920997099</v>
      </c>
      <c r="I11" s="17">
        <v>0.23369469237628901</v>
      </c>
      <c r="J11" s="17">
        <v>0.219270279224731</v>
      </c>
      <c r="K11" s="17">
        <v>0.23038685592602101</v>
      </c>
      <c r="L11" s="17">
        <v>0.26932926572556598</v>
      </c>
      <c r="M11" s="17"/>
      <c r="N11" s="17">
        <v>0.24165491205817499</v>
      </c>
      <c r="O11" s="17">
        <v>0.23257867023172801</v>
      </c>
      <c r="P11" s="17">
        <v>0.22177638769897901</v>
      </c>
      <c r="Q11" s="17">
        <v>0.23063921124360301</v>
      </c>
      <c r="R11" s="17"/>
      <c r="S11" s="17">
        <v>0.20035789831009401</v>
      </c>
      <c r="T11" s="17">
        <v>0.219519058161045</v>
      </c>
      <c r="U11" s="17">
        <v>0.30417486580501202</v>
      </c>
      <c r="V11" s="17">
        <v>0.220028768454469</v>
      </c>
      <c r="W11" s="17">
        <v>0.22300574333982501</v>
      </c>
      <c r="X11" s="17">
        <v>0.22749292431540299</v>
      </c>
      <c r="Y11" s="17">
        <v>0.24689407739494099</v>
      </c>
      <c r="Z11" s="17">
        <v>0.25776568994402499</v>
      </c>
      <c r="AA11" s="17">
        <v>0.250101710569064</v>
      </c>
      <c r="AB11" s="17">
        <v>0.22740829448776401</v>
      </c>
      <c r="AC11" s="17">
        <v>0.238393216322837</v>
      </c>
      <c r="AD11" s="17">
        <v>0.166463643629227</v>
      </c>
      <c r="AE11" s="17"/>
      <c r="AF11" s="17">
        <v>0.23237010047360099</v>
      </c>
      <c r="AG11" s="17">
        <v>0.231603065530774</v>
      </c>
      <c r="AH11" s="17"/>
      <c r="AI11" s="17">
        <v>0.22654966515017699</v>
      </c>
      <c r="AJ11" s="17">
        <v>0.23412841715837099</v>
      </c>
      <c r="AK11" s="17"/>
      <c r="AL11" s="17">
        <v>0.228567899822749</v>
      </c>
      <c r="AM11" s="17">
        <v>0.23201699657292699</v>
      </c>
      <c r="AN11" s="17"/>
      <c r="AO11" s="17">
        <v>0.25215555927594402</v>
      </c>
      <c r="AP11" s="17">
        <v>0.22621680348621601</v>
      </c>
    </row>
    <row r="12" spans="2:42" x14ac:dyDescent="0.35">
      <c r="B12" s="18" t="s">
        <v>513</v>
      </c>
      <c r="C12" s="17">
        <v>0.20286890425031501</v>
      </c>
      <c r="D12" s="17">
        <v>0.195890105758041</v>
      </c>
      <c r="E12" s="17">
        <v>0.20776105961153299</v>
      </c>
      <c r="F12" s="17"/>
      <c r="G12" s="17">
        <v>0.14148622756548199</v>
      </c>
      <c r="H12" s="17">
        <v>9.9353282347119404E-2</v>
      </c>
      <c r="I12" s="17">
        <v>0.16037082877652201</v>
      </c>
      <c r="J12" s="17">
        <v>0.252513886058995</v>
      </c>
      <c r="K12" s="17">
        <v>0.25014426442903798</v>
      </c>
      <c r="L12" s="17">
        <v>0.291108950764142</v>
      </c>
      <c r="M12" s="17"/>
      <c r="N12" s="17">
        <v>0.186367685859187</v>
      </c>
      <c r="O12" s="17">
        <v>0.219054311425845</v>
      </c>
      <c r="P12" s="17">
        <v>0.20455263329582099</v>
      </c>
      <c r="Q12" s="17">
        <v>0.203893309792156</v>
      </c>
      <c r="R12" s="17"/>
      <c r="S12" s="17">
        <v>0.15050116629633301</v>
      </c>
      <c r="T12" s="17">
        <v>0.228365997768917</v>
      </c>
      <c r="U12" s="17">
        <v>0.20157061409604299</v>
      </c>
      <c r="V12" s="17">
        <v>0.190966951265959</v>
      </c>
      <c r="W12" s="17">
        <v>0.23291316533827799</v>
      </c>
      <c r="X12" s="17">
        <v>0.201643225218678</v>
      </c>
      <c r="Y12" s="17">
        <v>0.20587442046854901</v>
      </c>
      <c r="Z12" s="17">
        <v>0.13682545446140701</v>
      </c>
      <c r="AA12" s="17">
        <v>0.20025460206968601</v>
      </c>
      <c r="AB12" s="17">
        <v>0.2232277639062</v>
      </c>
      <c r="AC12" s="17">
        <v>0.24354734365332301</v>
      </c>
      <c r="AD12" s="17">
        <v>0.27016224201017902</v>
      </c>
      <c r="AE12" s="17"/>
      <c r="AF12" s="17">
        <v>0.195437868000048</v>
      </c>
      <c r="AG12" s="17">
        <v>0.21304428526982999</v>
      </c>
      <c r="AH12" s="17"/>
      <c r="AI12" s="17">
        <v>0.17359620857400501</v>
      </c>
      <c r="AJ12" s="17">
        <v>0.21606597153033399</v>
      </c>
      <c r="AK12" s="17"/>
      <c r="AL12" s="17">
        <v>0.181869260298026</v>
      </c>
      <c r="AM12" s="17">
        <v>0.204464783150694</v>
      </c>
      <c r="AN12" s="17"/>
      <c r="AO12" s="17">
        <v>0.18377327275397801</v>
      </c>
      <c r="AP12" s="17">
        <v>0.208074758935859</v>
      </c>
    </row>
    <row r="13" spans="2:42" x14ac:dyDescent="0.35">
      <c r="B13" s="18" t="s">
        <v>75</v>
      </c>
      <c r="C13" s="19">
        <v>0.123333778130301</v>
      </c>
      <c r="D13" s="19">
        <v>9.7053275986188001E-2</v>
      </c>
      <c r="E13" s="19">
        <v>0.148005525226553</v>
      </c>
      <c r="F13" s="19"/>
      <c r="G13" s="19">
        <v>9.10019788547866E-2</v>
      </c>
      <c r="H13" s="19">
        <v>9.2097064311247701E-2</v>
      </c>
      <c r="I13" s="19">
        <v>0.107358906943246</v>
      </c>
      <c r="J13" s="19">
        <v>0.13924185660615601</v>
      </c>
      <c r="K13" s="19">
        <v>0.15957555665536099</v>
      </c>
      <c r="L13" s="19">
        <v>0.146267112611148</v>
      </c>
      <c r="M13" s="19"/>
      <c r="N13" s="19">
        <v>8.3101615518685196E-2</v>
      </c>
      <c r="O13" s="19">
        <v>0.111513948209712</v>
      </c>
      <c r="P13" s="19">
        <v>0.138542825335396</v>
      </c>
      <c r="Q13" s="19">
        <v>0.16201555319990099</v>
      </c>
      <c r="R13" s="19"/>
      <c r="S13" s="19">
        <v>0.10322611718829899</v>
      </c>
      <c r="T13" s="19">
        <v>0.13194652510292701</v>
      </c>
      <c r="U13" s="19">
        <v>0.119495642162216</v>
      </c>
      <c r="V13" s="19">
        <v>0.161055005822035</v>
      </c>
      <c r="W13" s="19">
        <v>8.4603123786379505E-2</v>
      </c>
      <c r="X13" s="19">
        <v>0.124368394627099</v>
      </c>
      <c r="Y13" s="19">
        <v>0.14379588725391201</v>
      </c>
      <c r="Z13" s="19">
        <v>0.16335931668220399</v>
      </c>
      <c r="AA13" s="19">
        <v>0.10195930576314</v>
      </c>
      <c r="AB13" s="19">
        <v>0.13298697578804999</v>
      </c>
      <c r="AC13" s="19">
        <v>0.127025330609291</v>
      </c>
      <c r="AD13" s="19">
        <v>9.95922388177298E-2</v>
      </c>
      <c r="AE13" s="19"/>
      <c r="AF13" s="19">
        <v>0.123113989368334</v>
      </c>
      <c r="AG13" s="19">
        <v>0.122454921032497</v>
      </c>
      <c r="AH13" s="19"/>
      <c r="AI13" s="19">
        <v>0.10594427304191199</v>
      </c>
      <c r="AJ13" s="19">
        <v>0.131173523097944</v>
      </c>
      <c r="AK13" s="19"/>
      <c r="AL13" s="19">
        <v>0.121056575155133</v>
      </c>
      <c r="AM13" s="19">
        <v>0.123506835358709</v>
      </c>
      <c r="AN13" s="19"/>
      <c r="AO13" s="19">
        <v>0.12993742158430999</v>
      </c>
      <c r="AP13" s="19">
        <v>0.121533491597577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517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8.50169629447379E-2</v>
      </c>
      <c r="D9" s="17">
        <v>0.106619710678556</v>
      </c>
      <c r="E9" s="17">
        <v>6.4542517616142298E-2</v>
      </c>
      <c r="F9" s="17"/>
      <c r="G9" s="17">
        <v>0.156345592539122</v>
      </c>
      <c r="H9" s="17">
        <v>0.18268139982228199</v>
      </c>
      <c r="I9" s="17">
        <v>7.8014843691919702E-2</v>
      </c>
      <c r="J9" s="17">
        <v>6.0967581634347699E-2</v>
      </c>
      <c r="K9" s="17">
        <v>2.9429092625207799E-2</v>
      </c>
      <c r="L9" s="17">
        <v>1.9997377862273801E-2</v>
      </c>
      <c r="M9" s="17"/>
      <c r="N9" s="17">
        <v>0.11554478348467299</v>
      </c>
      <c r="O9" s="17">
        <v>8.2758471217355495E-2</v>
      </c>
      <c r="P9" s="17">
        <v>7.5382886556279505E-2</v>
      </c>
      <c r="Q9" s="17">
        <v>6.12709958789679E-2</v>
      </c>
      <c r="R9" s="17"/>
      <c r="S9" s="17">
        <v>0.16780440087128001</v>
      </c>
      <c r="T9" s="17">
        <v>6.1935653021293897E-2</v>
      </c>
      <c r="U9" s="17">
        <v>4.9910008174734302E-2</v>
      </c>
      <c r="V9" s="17">
        <v>9.2371340345245204E-2</v>
      </c>
      <c r="W9" s="17">
        <v>6.3122858468342605E-2</v>
      </c>
      <c r="X9" s="17">
        <v>7.5911630038280997E-2</v>
      </c>
      <c r="Y9" s="17">
        <v>7.7565554691201299E-2</v>
      </c>
      <c r="Z9" s="17">
        <v>8.2289213596302799E-2</v>
      </c>
      <c r="AA9" s="17">
        <v>9.0114490818117302E-2</v>
      </c>
      <c r="AB9" s="17">
        <v>4.0346406369389402E-2</v>
      </c>
      <c r="AC9" s="17">
        <v>0.102775961586625</v>
      </c>
      <c r="AD9" s="17">
        <v>5.8384786128531402E-2</v>
      </c>
      <c r="AE9" s="17"/>
      <c r="AF9" s="17">
        <v>8.9266899561724303E-2</v>
      </c>
      <c r="AG9" s="17">
        <v>8.0033324644939896E-2</v>
      </c>
      <c r="AH9" s="17"/>
      <c r="AI9" s="17">
        <v>0.11278175206709801</v>
      </c>
      <c r="AJ9" s="17">
        <v>7.2499708158398304E-2</v>
      </c>
      <c r="AK9" s="17"/>
      <c r="AL9" s="17">
        <v>8.7666406746751704E-2</v>
      </c>
      <c r="AM9" s="17">
        <v>8.4815617080447103E-2</v>
      </c>
      <c r="AN9" s="17"/>
      <c r="AO9" s="17">
        <v>7.28047404271807E-2</v>
      </c>
      <c r="AP9" s="17">
        <v>8.8346261367056603E-2</v>
      </c>
    </row>
    <row r="10" spans="2:42" x14ac:dyDescent="0.35">
      <c r="B10" s="18" t="s">
        <v>511</v>
      </c>
      <c r="C10" s="17">
        <v>0.300394921704702</v>
      </c>
      <c r="D10" s="17">
        <v>0.31528298437122998</v>
      </c>
      <c r="E10" s="17">
        <v>0.28540081518397697</v>
      </c>
      <c r="F10" s="17"/>
      <c r="G10" s="17">
        <v>0.377408528042458</v>
      </c>
      <c r="H10" s="17">
        <v>0.398626130463483</v>
      </c>
      <c r="I10" s="17">
        <v>0.41256083732882998</v>
      </c>
      <c r="J10" s="17">
        <v>0.29391178437017501</v>
      </c>
      <c r="K10" s="17">
        <v>0.213122115752437</v>
      </c>
      <c r="L10" s="17">
        <v>0.14104747551581701</v>
      </c>
      <c r="M10" s="17"/>
      <c r="N10" s="17">
        <v>0.33941729695051098</v>
      </c>
      <c r="O10" s="17">
        <v>0.30601272099555099</v>
      </c>
      <c r="P10" s="17">
        <v>0.27939391219077497</v>
      </c>
      <c r="Q10" s="17">
        <v>0.27206864809882603</v>
      </c>
      <c r="R10" s="17"/>
      <c r="S10" s="17">
        <v>0.32753940605367399</v>
      </c>
      <c r="T10" s="17">
        <v>0.30126243380121798</v>
      </c>
      <c r="U10" s="17">
        <v>0.27948675874184897</v>
      </c>
      <c r="V10" s="17">
        <v>0.30519859833686802</v>
      </c>
      <c r="W10" s="17">
        <v>0.33567056896120501</v>
      </c>
      <c r="X10" s="17">
        <v>0.282850618565543</v>
      </c>
      <c r="Y10" s="17">
        <v>0.27892823558101298</v>
      </c>
      <c r="Z10" s="17">
        <v>0.30118194911450302</v>
      </c>
      <c r="AA10" s="17">
        <v>0.280327676162205</v>
      </c>
      <c r="AB10" s="17">
        <v>0.311734720948245</v>
      </c>
      <c r="AC10" s="17">
        <v>0.27789838632139202</v>
      </c>
      <c r="AD10" s="17">
        <v>0.31488107001483501</v>
      </c>
      <c r="AE10" s="17"/>
      <c r="AF10" s="17">
        <v>0.28436620802345403</v>
      </c>
      <c r="AG10" s="17">
        <v>0.32289701331120901</v>
      </c>
      <c r="AH10" s="17"/>
      <c r="AI10" s="17">
        <v>0.31003885827377903</v>
      </c>
      <c r="AJ10" s="17">
        <v>0.29604712670988098</v>
      </c>
      <c r="AK10" s="17"/>
      <c r="AL10" s="17">
        <v>0.34835112640710802</v>
      </c>
      <c r="AM10" s="17">
        <v>0.29675046490340001</v>
      </c>
      <c r="AN10" s="17"/>
      <c r="AO10" s="17">
        <v>0.32424108721697498</v>
      </c>
      <c r="AP10" s="17">
        <v>0.29389397553341901</v>
      </c>
    </row>
    <row r="11" spans="2:42" x14ac:dyDescent="0.35">
      <c r="B11" s="18" t="s">
        <v>512</v>
      </c>
      <c r="C11" s="17">
        <v>0.26052209314235297</v>
      </c>
      <c r="D11" s="17">
        <v>0.24894246030654901</v>
      </c>
      <c r="E11" s="17">
        <v>0.272340118332348</v>
      </c>
      <c r="F11" s="17"/>
      <c r="G11" s="17">
        <v>0.19827060316579101</v>
      </c>
      <c r="H11" s="17">
        <v>0.231500643374703</v>
      </c>
      <c r="I11" s="17">
        <v>0.22896947361949399</v>
      </c>
      <c r="J11" s="17">
        <v>0.27768789345427602</v>
      </c>
      <c r="K11" s="17">
        <v>0.28135967108334597</v>
      </c>
      <c r="L11" s="17">
        <v>0.323665643722785</v>
      </c>
      <c r="M11" s="17"/>
      <c r="N11" s="17">
        <v>0.25813129826104297</v>
      </c>
      <c r="O11" s="17">
        <v>0.25723944403867699</v>
      </c>
      <c r="P11" s="17">
        <v>0.27445826180414301</v>
      </c>
      <c r="Q11" s="17">
        <v>0.25647194241985199</v>
      </c>
      <c r="R11" s="17"/>
      <c r="S11" s="17">
        <v>0.21862883722766699</v>
      </c>
      <c r="T11" s="17">
        <v>0.254330369313923</v>
      </c>
      <c r="U11" s="17">
        <v>0.31865349458154402</v>
      </c>
      <c r="V11" s="17">
        <v>0.246455017003962</v>
      </c>
      <c r="W11" s="17">
        <v>0.25855189898131598</v>
      </c>
      <c r="X11" s="17">
        <v>0.28049427923096798</v>
      </c>
      <c r="Y11" s="17">
        <v>0.29192967717711499</v>
      </c>
      <c r="Z11" s="17">
        <v>0.315068490627055</v>
      </c>
      <c r="AA11" s="17">
        <v>0.25406833986760302</v>
      </c>
      <c r="AB11" s="17">
        <v>0.242567034528377</v>
      </c>
      <c r="AC11" s="17">
        <v>0.260433377571269</v>
      </c>
      <c r="AD11" s="17">
        <v>0.23568779017109301</v>
      </c>
      <c r="AE11" s="17"/>
      <c r="AF11" s="17">
        <v>0.26457777768290502</v>
      </c>
      <c r="AG11" s="17">
        <v>0.25421125568380498</v>
      </c>
      <c r="AH11" s="17"/>
      <c r="AI11" s="17">
        <v>0.25572600783553601</v>
      </c>
      <c r="AJ11" s="17">
        <v>0.26268432176573098</v>
      </c>
      <c r="AK11" s="17"/>
      <c r="AL11" s="17">
        <v>0.20681440205214599</v>
      </c>
      <c r="AM11" s="17">
        <v>0.26460363715298801</v>
      </c>
      <c r="AN11" s="17"/>
      <c r="AO11" s="17">
        <v>0.254777924648804</v>
      </c>
      <c r="AP11" s="17">
        <v>0.26208806944810797</v>
      </c>
    </row>
    <row r="12" spans="2:42" x14ac:dyDescent="0.35">
      <c r="B12" s="18" t="s">
        <v>513</v>
      </c>
      <c r="C12" s="17">
        <v>0.200574574996466</v>
      </c>
      <c r="D12" s="17">
        <v>0.199234888705767</v>
      </c>
      <c r="E12" s="17">
        <v>0.20132064371532701</v>
      </c>
      <c r="F12" s="17"/>
      <c r="G12" s="17">
        <v>0.14356120766197999</v>
      </c>
      <c r="H12" s="17">
        <v>9.1894106754036003E-2</v>
      </c>
      <c r="I12" s="17">
        <v>0.15627065550067701</v>
      </c>
      <c r="J12" s="17">
        <v>0.211691246164456</v>
      </c>
      <c r="K12" s="17">
        <v>0.25534535944241299</v>
      </c>
      <c r="L12" s="17">
        <v>0.31785979265998598</v>
      </c>
      <c r="M12" s="17"/>
      <c r="N12" s="17">
        <v>0.19408061909406399</v>
      </c>
      <c r="O12" s="17">
        <v>0.202615196218426</v>
      </c>
      <c r="P12" s="17">
        <v>0.20240293440210799</v>
      </c>
      <c r="Q12" s="17">
        <v>0.20532498895395401</v>
      </c>
      <c r="R12" s="17"/>
      <c r="S12" s="17">
        <v>0.149400545381385</v>
      </c>
      <c r="T12" s="17">
        <v>0.249078274752767</v>
      </c>
      <c r="U12" s="17">
        <v>0.21736093550451199</v>
      </c>
      <c r="V12" s="17">
        <v>0.17953543257906901</v>
      </c>
      <c r="W12" s="17">
        <v>0.20303017201930901</v>
      </c>
      <c r="X12" s="17">
        <v>0.18572644800089899</v>
      </c>
      <c r="Y12" s="17">
        <v>0.180568510381939</v>
      </c>
      <c r="Z12" s="17">
        <v>0.14844810301115799</v>
      </c>
      <c r="AA12" s="17">
        <v>0.22453510741214799</v>
      </c>
      <c r="AB12" s="17">
        <v>0.22598197493609501</v>
      </c>
      <c r="AC12" s="17">
        <v>0.183727891320625</v>
      </c>
      <c r="AD12" s="17">
        <v>0.27311757424261501</v>
      </c>
      <c r="AE12" s="17"/>
      <c r="AF12" s="17">
        <v>0.21441019609287701</v>
      </c>
      <c r="AG12" s="17">
        <v>0.18202514344114901</v>
      </c>
      <c r="AH12" s="17"/>
      <c r="AI12" s="17">
        <v>0.193804460710127</v>
      </c>
      <c r="AJ12" s="17">
        <v>0.203626759008427</v>
      </c>
      <c r="AK12" s="17"/>
      <c r="AL12" s="17">
        <v>0.16461628460168501</v>
      </c>
      <c r="AM12" s="17">
        <v>0.203307244039099</v>
      </c>
      <c r="AN12" s="17"/>
      <c r="AO12" s="17">
        <v>0.19454628893203901</v>
      </c>
      <c r="AP12" s="17">
        <v>0.202218007488359</v>
      </c>
    </row>
    <row r="13" spans="2:42" x14ac:dyDescent="0.35">
      <c r="B13" s="18" t="s">
        <v>75</v>
      </c>
      <c r="C13" s="19">
        <v>0.15349144721174199</v>
      </c>
      <c r="D13" s="19">
        <v>0.12991995593789801</v>
      </c>
      <c r="E13" s="19">
        <v>0.17639590515220599</v>
      </c>
      <c r="F13" s="19"/>
      <c r="G13" s="19">
        <v>0.124414068590649</v>
      </c>
      <c r="H13" s="19">
        <v>9.5297719585495197E-2</v>
      </c>
      <c r="I13" s="19">
        <v>0.12418418985908</v>
      </c>
      <c r="J13" s="19">
        <v>0.155741494376745</v>
      </c>
      <c r="K13" s="19">
        <v>0.22074376109659599</v>
      </c>
      <c r="L13" s="19">
        <v>0.197429710239138</v>
      </c>
      <c r="M13" s="19"/>
      <c r="N13" s="19">
        <v>9.2826002209708797E-2</v>
      </c>
      <c r="O13" s="19">
        <v>0.15137416752999</v>
      </c>
      <c r="P13" s="19">
        <v>0.16836200504669499</v>
      </c>
      <c r="Q13" s="19">
        <v>0.20486342464839899</v>
      </c>
      <c r="R13" s="19"/>
      <c r="S13" s="19">
        <v>0.13662681046599401</v>
      </c>
      <c r="T13" s="19">
        <v>0.13339326911079799</v>
      </c>
      <c r="U13" s="19">
        <v>0.13458880299736001</v>
      </c>
      <c r="V13" s="19">
        <v>0.17643961173485501</v>
      </c>
      <c r="W13" s="19">
        <v>0.139624501569827</v>
      </c>
      <c r="X13" s="19">
        <v>0.175017024164309</v>
      </c>
      <c r="Y13" s="19">
        <v>0.17100802216873201</v>
      </c>
      <c r="Z13" s="19">
        <v>0.15301224365098101</v>
      </c>
      <c r="AA13" s="19">
        <v>0.15095438573992701</v>
      </c>
      <c r="AB13" s="19">
        <v>0.179369863217894</v>
      </c>
      <c r="AC13" s="19">
        <v>0.17516438320009001</v>
      </c>
      <c r="AD13" s="19">
        <v>0.117928779442925</v>
      </c>
      <c r="AE13" s="19"/>
      <c r="AF13" s="19">
        <v>0.14737891863904001</v>
      </c>
      <c r="AG13" s="19">
        <v>0.16083326291889799</v>
      </c>
      <c r="AH13" s="19"/>
      <c r="AI13" s="19">
        <v>0.12764892111345999</v>
      </c>
      <c r="AJ13" s="19">
        <v>0.165142084357562</v>
      </c>
      <c r="AK13" s="19"/>
      <c r="AL13" s="19">
        <v>0.19255178019230901</v>
      </c>
      <c r="AM13" s="19">
        <v>0.15052303682406601</v>
      </c>
      <c r="AN13" s="19"/>
      <c r="AO13" s="19">
        <v>0.15362995877500099</v>
      </c>
      <c r="AP13" s="19">
        <v>0.15345368616305699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5.6364982791336601E-2</v>
      </c>
      <c r="D9" s="17">
        <v>7.29216237455763E-2</v>
      </c>
      <c r="E9" s="17">
        <v>4.0609336365224201E-2</v>
      </c>
      <c r="F9" s="17"/>
      <c r="G9" s="17">
        <v>8.8352526955185695E-2</v>
      </c>
      <c r="H9" s="17">
        <v>0.13825850954304</v>
      </c>
      <c r="I9" s="17">
        <v>5.4860851820290997E-2</v>
      </c>
      <c r="J9" s="17">
        <v>3.9821650359958501E-2</v>
      </c>
      <c r="K9" s="17">
        <v>1.6081945205743301E-2</v>
      </c>
      <c r="L9" s="17">
        <v>9.7153586265739597E-3</v>
      </c>
      <c r="M9" s="17"/>
      <c r="N9" s="17">
        <v>7.3128381582901705E-2</v>
      </c>
      <c r="O9" s="17">
        <v>5.5032816542043901E-2</v>
      </c>
      <c r="P9" s="17">
        <v>5.6416994515000603E-2</v>
      </c>
      <c r="Q9" s="17">
        <v>3.8961244228126697E-2</v>
      </c>
      <c r="R9" s="17"/>
      <c r="S9" s="17">
        <v>0.12540619254355101</v>
      </c>
      <c r="T9" s="17">
        <v>4.8291657793084301E-2</v>
      </c>
      <c r="U9" s="17">
        <v>3.0402164518607899E-2</v>
      </c>
      <c r="V9" s="17">
        <v>3.6460974553297498E-2</v>
      </c>
      <c r="W9" s="17">
        <v>2.50265869843747E-2</v>
      </c>
      <c r="X9" s="17">
        <v>6.03177713987091E-2</v>
      </c>
      <c r="Y9" s="17">
        <v>5.2992318222023903E-2</v>
      </c>
      <c r="Z9" s="17">
        <v>4.40692954162685E-2</v>
      </c>
      <c r="AA9" s="17">
        <v>5.7372385692200101E-2</v>
      </c>
      <c r="AB9" s="17">
        <v>3.6561266231607298E-2</v>
      </c>
      <c r="AC9" s="17">
        <v>5.18823319059784E-2</v>
      </c>
      <c r="AD9" s="17">
        <v>4.83164728086194E-2</v>
      </c>
      <c r="AE9" s="17"/>
      <c r="AF9" s="17">
        <v>6.0338366637177399E-2</v>
      </c>
      <c r="AG9" s="17">
        <v>5.1500955174499798E-2</v>
      </c>
      <c r="AH9" s="17"/>
      <c r="AI9" s="17">
        <v>8.1839661657485199E-2</v>
      </c>
      <c r="AJ9" s="17">
        <v>4.4880182940616402E-2</v>
      </c>
      <c r="AK9" s="17"/>
      <c r="AL9" s="17">
        <v>7.3398767925996006E-2</v>
      </c>
      <c r="AM9" s="17">
        <v>5.5070491401303802E-2</v>
      </c>
      <c r="AN9" s="17"/>
      <c r="AO9" s="17">
        <v>5.1360570358074599E-2</v>
      </c>
      <c r="AP9" s="17">
        <v>5.7729286659427601E-2</v>
      </c>
    </row>
    <row r="10" spans="2:42" x14ac:dyDescent="0.35">
      <c r="B10" s="18" t="s">
        <v>511</v>
      </c>
      <c r="C10" s="17">
        <v>0.189877892034503</v>
      </c>
      <c r="D10" s="17">
        <v>0.210292819825106</v>
      </c>
      <c r="E10" s="17">
        <v>0.171323376314584</v>
      </c>
      <c r="F10" s="17"/>
      <c r="G10" s="17">
        <v>0.24117774621028901</v>
      </c>
      <c r="H10" s="17">
        <v>0.29293797409313299</v>
      </c>
      <c r="I10" s="17">
        <v>0.245597380008856</v>
      </c>
      <c r="J10" s="17">
        <v>0.15941396538866501</v>
      </c>
      <c r="K10" s="17">
        <v>0.12756787592247301</v>
      </c>
      <c r="L10" s="17">
        <v>9.2492857284775104E-2</v>
      </c>
      <c r="M10" s="17"/>
      <c r="N10" s="17">
        <v>0.20643718135896999</v>
      </c>
      <c r="O10" s="17">
        <v>0.175221089167612</v>
      </c>
      <c r="P10" s="17">
        <v>0.21402084677814501</v>
      </c>
      <c r="Q10" s="17">
        <v>0.165770010735108</v>
      </c>
      <c r="R10" s="17"/>
      <c r="S10" s="17">
        <v>0.206993940209595</v>
      </c>
      <c r="T10" s="17">
        <v>0.179040538023436</v>
      </c>
      <c r="U10" s="17">
        <v>0.16825522262956799</v>
      </c>
      <c r="V10" s="17">
        <v>0.19242238080955201</v>
      </c>
      <c r="W10" s="17">
        <v>0.21590230607510799</v>
      </c>
      <c r="X10" s="17">
        <v>0.19139747734477999</v>
      </c>
      <c r="Y10" s="17">
        <v>0.205984086511278</v>
      </c>
      <c r="Z10" s="17">
        <v>0.17865694350698699</v>
      </c>
      <c r="AA10" s="17">
        <v>0.185738507333013</v>
      </c>
      <c r="AB10" s="17">
        <v>0.16335185505809199</v>
      </c>
      <c r="AC10" s="17">
        <v>0.228583047438986</v>
      </c>
      <c r="AD10" s="17">
        <v>0.14396783525182599</v>
      </c>
      <c r="AE10" s="17"/>
      <c r="AF10" s="17">
        <v>0.19159839241877699</v>
      </c>
      <c r="AG10" s="17">
        <v>0.18693695109077299</v>
      </c>
      <c r="AH10" s="17"/>
      <c r="AI10" s="17">
        <v>0.19119959218370899</v>
      </c>
      <c r="AJ10" s="17">
        <v>0.18928202734250599</v>
      </c>
      <c r="AK10" s="17"/>
      <c r="AL10" s="17">
        <v>0.221970742001835</v>
      </c>
      <c r="AM10" s="17">
        <v>0.187438979154253</v>
      </c>
      <c r="AN10" s="17"/>
      <c r="AO10" s="17">
        <v>0.181360049450151</v>
      </c>
      <c r="AP10" s="17">
        <v>0.192200027897723</v>
      </c>
    </row>
    <row r="11" spans="2:42" x14ac:dyDescent="0.35">
      <c r="B11" s="18" t="s">
        <v>512</v>
      </c>
      <c r="C11" s="17">
        <v>0.30270569602743103</v>
      </c>
      <c r="D11" s="17">
        <v>0.28223455435338601</v>
      </c>
      <c r="E11" s="17">
        <v>0.322187635375496</v>
      </c>
      <c r="F11" s="17"/>
      <c r="G11" s="17">
        <v>0.305705865058719</v>
      </c>
      <c r="H11" s="17">
        <v>0.26108274387265101</v>
      </c>
      <c r="I11" s="17">
        <v>0.31227347202348199</v>
      </c>
      <c r="J11" s="17">
        <v>0.31739250126043</v>
      </c>
      <c r="K11" s="17">
        <v>0.29849236493494102</v>
      </c>
      <c r="L11" s="17">
        <v>0.31782447226802601</v>
      </c>
      <c r="M11" s="17"/>
      <c r="N11" s="17">
        <v>0.31991130490587499</v>
      </c>
      <c r="O11" s="17">
        <v>0.31198189509154201</v>
      </c>
      <c r="P11" s="17">
        <v>0.278710114842809</v>
      </c>
      <c r="Q11" s="17">
        <v>0.29680770559499697</v>
      </c>
      <c r="R11" s="17"/>
      <c r="S11" s="17">
        <v>0.27879288456106199</v>
      </c>
      <c r="T11" s="17">
        <v>0.341013669698849</v>
      </c>
      <c r="U11" s="17">
        <v>0.32175622205854998</v>
      </c>
      <c r="V11" s="17">
        <v>0.28280976396429502</v>
      </c>
      <c r="W11" s="17">
        <v>0.31337817251248101</v>
      </c>
      <c r="X11" s="17">
        <v>0.29592643472021202</v>
      </c>
      <c r="Y11" s="17">
        <v>0.29941555238782502</v>
      </c>
      <c r="Z11" s="17">
        <v>0.33925765499181898</v>
      </c>
      <c r="AA11" s="17">
        <v>0.317832017015997</v>
      </c>
      <c r="AB11" s="17">
        <v>0.28215911076179401</v>
      </c>
      <c r="AC11" s="17">
        <v>0.28981850043607499</v>
      </c>
      <c r="AD11" s="17">
        <v>0.24022420920431201</v>
      </c>
      <c r="AE11" s="17"/>
      <c r="AF11" s="17">
        <v>0.31239891405867398</v>
      </c>
      <c r="AG11" s="17">
        <v>0.28966684070365301</v>
      </c>
      <c r="AH11" s="17"/>
      <c r="AI11" s="17">
        <v>0.30718840937690001</v>
      </c>
      <c r="AJ11" s="17">
        <v>0.30068474550329199</v>
      </c>
      <c r="AK11" s="17"/>
      <c r="AL11" s="17">
        <v>0.25129914198735598</v>
      </c>
      <c r="AM11" s="17">
        <v>0.30661236392714097</v>
      </c>
      <c r="AN11" s="17"/>
      <c r="AO11" s="17">
        <v>0.31031417751679302</v>
      </c>
      <c r="AP11" s="17">
        <v>0.30063147035865001</v>
      </c>
    </row>
    <row r="12" spans="2:42" x14ac:dyDescent="0.35">
      <c r="B12" s="18" t="s">
        <v>513</v>
      </c>
      <c r="C12" s="17">
        <v>0.309967841272281</v>
      </c>
      <c r="D12" s="17">
        <v>0.30342178736494702</v>
      </c>
      <c r="E12" s="17">
        <v>0.31593487954737198</v>
      </c>
      <c r="F12" s="17"/>
      <c r="G12" s="17">
        <v>0.26093416564066502</v>
      </c>
      <c r="H12" s="17">
        <v>0.17392730905246501</v>
      </c>
      <c r="I12" s="17">
        <v>0.25547015938739598</v>
      </c>
      <c r="J12" s="17">
        <v>0.32775290089126902</v>
      </c>
      <c r="K12" s="17">
        <v>0.382068391171341</v>
      </c>
      <c r="L12" s="17">
        <v>0.43553364291298702</v>
      </c>
      <c r="M12" s="17"/>
      <c r="N12" s="17">
        <v>0.32127558130759598</v>
      </c>
      <c r="O12" s="17">
        <v>0.325081201573102</v>
      </c>
      <c r="P12" s="17">
        <v>0.28667543979048399</v>
      </c>
      <c r="Q12" s="17">
        <v>0.30422746487556201</v>
      </c>
      <c r="R12" s="17"/>
      <c r="S12" s="17">
        <v>0.27980637645300099</v>
      </c>
      <c r="T12" s="17">
        <v>0.29791911860104597</v>
      </c>
      <c r="U12" s="17">
        <v>0.33547085031590601</v>
      </c>
      <c r="V12" s="17">
        <v>0.31038418006243101</v>
      </c>
      <c r="W12" s="17">
        <v>0.35248214941783801</v>
      </c>
      <c r="X12" s="17">
        <v>0.28639202778911199</v>
      </c>
      <c r="Y12" s="17">
        <v>0.29897129141033502</v>
      </c>
      <c r="Z12" s="17">
        <v>0.25580174204175798</v>
      </c>
      <c r="AA12" s="17">
        <v>0.302961942951883</v>
      </c>
      <c r="AB12" s="17">
        <v>0.35474396844958</v>
      </c>
      <c r="AC12" s="17">
        <v>0.28737885699138599</v>
      </c>
      <c r="AD12" s="17">
        <v>0.435427470616223</v>
      </c>
      <c r="AE12" s="17"/>
      <c r="AF12" s="17">
        <v>0.30107076886657702</v>
      </c>
      <c r="AG12" s="17">
        <v>0.323070170459196</v>
      </c>
      <c r="AH12" s="17"/>
      <c r="AI12" s="17">
        <v>0.30145255534861898</v>
      </c>
      <c r="AJ12" s="17">
        <v>0.31380680446466402</v>
      </c>
      <c r="AK12" s="17"/>
      <c r="AL12" s="17">
        <v>0.27605546615024001</v>
      </c>
      <c r="AM12" s="17">
        <v>0.31254502991614402</v>
      </c>
      <c r="AN12" s="17"/>
      <c r="AO12" s="17">
        <v>0.30317037914918699</v>
      </c>
      <c r="AP12" s="17">
        <v>0.31182096668738501</v>
      </c>
    </row>
    <row r="13" spans="2:42" x14ac:dyDescent="0.35">
      <c r="B13" s="18" t="s">
        <v>75</v>
      </c>
      <c r="C13" s="19">
        <v>0.141083587874448</v>
      </c>
      <c r="D13" s="19">
        <v>0.13112921471098399</v>
      </c>
      <c r="E13" s="19">
        <v>0.14994477239732401</v>
      </c>
      <c r="F13" s="19"/>
      <c r="G13" s="19">
        <v>0.10382969613514</v>
      </c>
      <c r="H13" s="19">
        <v>0.13379346343871101</v>
      </c>
      <c r="I13" s="19">
        <v>0.13179813675997501</v>
      </c>
      <c r="J13" s="19">
        <v>0.15561898209967701</v>
      </c>
      <c r="K13" s="19">
        <v>0.175789422765501</v>
      </c>
      <c r="L13" s="19">
        <v>0.14443366890763801</v>
      </c>
      <c r="M13" s="19"/>
      <c r="N13" s="19">
        <v>7.9247550844657205E-2</v>
      </c>
      <c r="O13" s="19">
        <v>0.13268299762569999</v>
      </c>
      <c r="P13" s="19">
        <v>0.16417660407356099</v>
      </c>
      <c r="Q13" s="19">
        <v>0.19423357456620699</v>
      </c>
      <c r="R13" s="19"/>
      <c r="S13" s="19">
        <v>0.10900060623279099</v>
      </c>
      <c r="T13" s="19">
        <v>0.133735015883585</v>
      </c>
      <c r="U13" s="19">
        <v>0.14411554047736899</v>
      </c>
      <c r="V13" s="19">
        <v>0.17792270061042501</v>
      </c>
      <c r="W13" s="19">
        <v>9.3210785010198305E-2</v>
      </c>
      <c r="X13" s="19">
        <v>0.165966288747188</v>
      </c>
      <c r="Y13" s="19">
        <v>0.14263675146853799</v>
      </c>
      <c r="Z13" s="19">
        <v>0.18221436404316699</v>
      </c>
      <c r="AA13" s="19">
        <v>0.136095147006907</v>
      </c>
      <c r="AB13" s="19">
        <v>0.163183799498927</v>
      </c>
      <c r="AC13" s="19">
        <v>0.14233726322757401</v>
      </c>
      <c r="AD13" s="19">
        <v>0.13206401211902</v>
      </c>
      <c r="AE13" s="19"/>
      <c r="AF13" s="19">
        <v>0.134593558018794</v>
      </c>
      <c r="AG13" s="19">
        <v>0.14882508257187799</v>
      </c>
      <c r="AH13" s="19"/>
      <c r="AI13" s="19">
        <v>0.118319781433287</v>
      </c>
      <c r="AJ13" s="19">
        <v>0.151346239748921</v>
      </c>
      <c r="AK13" s="19"/>
      <c r="AL13" s="19">
        <v>0.177275881934574</v>
      </c>
      <c r="AM13" s="19">
        <v>0.13833313560115801</v>
      </c>
      <c r="AN13" s="19"/>
      <c r="AO13" s="19">
        <v>0.15379482352579499</v>
      </c>
      <c r="AP13" s="19">
        <v>0.137618248396814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0.131041609752303</v>
      </c>
      <c r="D9" s="17">
        <v>0.15574497752173899</v>
      </c>
      <c r="E9" s="17">
        <v>0.107873704780221</v>
      </c>
      <c r="F9" s="17"/>
      <c r="G9" s="17">
        <v>0.21914147365113901</v>
      </c>
      <c r="H9" s="17">
        <v>0.21801855698324801</v>
      </c>
      <c r="I9" s="17">
        <v>0.14297905039602901</v>
      </c>
      <c r="J9" s="17">
        <v>9.5421341348208899E-2</v>
      </c>
      <c r="K9" s="17">
        <v>7.5381985054743195E-2</v>
      </c>
      <c r="L9" s="17">
        <v>5.7562172989794401E-2</v>
      </c>
      <c r="M9" s="17"/>
      <c r="N9" s="17">
        <v>0.16649425516057501</v>
      </c>
      <c r="O9" s="17">
        <v>0.151061878948968</v>
      </c>
      <c r="P9" s="17">
        <v>0.105147867748071</v>
      </c>
      <c r="Q9" s="17">
        <v>9.0925551709640895E-2</v>
      </c>
      <c r="R9" s="17"/>
      <c r="S9" s="17">
        <v>0.229296300291677</v>
      </c>
      <c r="T9" s="17">
        <v>0.119209411632638</v>
      </c>
      <c r="U9" s="17">
        <v>8.3320319374079604E-2</v>
      </c>
      <c r="V9" s="17">
        <v>0.101387899972242</v>
      </c>
      <c r="W9" s="17">
        <v>0.143888943594769</v>
      </c>
      <c r="X9" s="17">
        <v>0.116494678452947</v>
      </c>
      <c r="Y9" s="17">
        <v>0.128159567401673</v>
      </c>
      <c r="Z9" s="17">
        <v>0.13111940946026501</v>
      </c>
      <c r="AA9" s="17">
        <v>0.11462987396855399</v>
      </c>
      <c r="AB9" s="17">
        <v>9.4318580678331307E-2</v>
      </c>
      <c r="AC9" s="17">
        <v>0.13358218683072001</v>
      </c>
      <c r="AD9" s="17">
        <v>0.127896422294941</v>
      </c>
      <c r="AE9" s="17"/>
      <c r="AF9" s="17">
        <v>0.13236501613684701</v>
      </c>
      <c r="AG9" s="17">
        <v>0.13041550157173901</v>
      </c>
      <c r="AH9" s="17"/>
      <c r="AI9" s="17">
        <v>0.170332049720787</v>
      </c>
      <c r="AJ9" s="17">
        <v>0.113328223002434</v>
      </c>
      <c r="AK9" s="17"/>
      <c r="AL9" s="17">
        <v>0.14908401140267999</v>
      </c>
      <c r="AM9" s="17">
        <v>0.129670468023832</v>
      </c>
      <c r="AN9" s="17"/>
      <c r="AO9" s="17">
        <v>0.12158687357493</v>
      </c>
      <c r="AP9" s="17">
        <v>0.13361916172480501</v>
      </c>
    </row>
    <row r="10" spans="2:42" x14ac:dyDescent="0.35">
      <c r="B10" s="18" t="s">
        <v>511</v>
      </c>
      <c r="C10" s="17">
        <v>0.40868762351691301</v>
      </c>
      <c r="D10" s="17">
        <v>0.41630447872391302</v>
      </c>
      <c r="E10" s="17">
        <v>0.40297120764704603</v>
      </c>
      <c r="F10" s="17"/>
      <c r="G10" s="17">
        <v>0.38271173044872098</v>
      </c>
      <c r="H10" s="17">
        <v>0.44101670253630199</v>
      </c>
      <c r="I10" s="17">
        <v>0.45490560085114901</v>
      </c>
      <c r="J10" s="17">
        <v>0.428221093880299</v>
      </c>
      <c r="K10" s="17">
        <v>0.40573054990385199</v>
      </c>
      <c r="L10" s="17">
        <v>0.34811502937548</v>
      </c>
      <c r="M10" s="17"/>
      <c r="N10" s="17">
        <v>0.456564166110147</v>
      </c>
      <c r="O10" s="17">
        <v>0.41219139696406598</v>
      </c>
      <c r="P10" s="17">
        <v>0.39778129024109199</v>
      </c>
      <c r="Q10" s="17">
        <v>0.36595349313967601</v>
      </c>
      <c r="R10" s="17"/>
      <c r="S10" s="17">
        <v>0.36723269096607303</v>
      </c>
      <c r="T10" s="17">
        <v>0.43488744195583001</v>
      </c>
      <c r="U10" s="17">
        <v>0.40340157816802902</v>
      </c>
      <c r="V10" s="17">
        <v>0.441288403251896</v>
      </c>
      <c r="W10" s="17">
        <v>0.43754327668491599</v>
      </c>
      <c r="X10" s="17">
        <v>0.380677574580636</v>
      </c>
      <c r="Y10" s="17">
        <v>0.39955355085358701</v>
      </c>
      <c r="Z10" s="17">
        <v>0.457631419969589</v>
      </c>
      <c r="AA10" s="17">
        <v>0.36605477338832698</v>
      </c>
      <c r="AB10" s="17">
        <v>0.44847335056802801</v>
      </c>
      <c r="AC10" s="17">
        <v>0.38686681195740902</v>
      </c>
      <c r="AD10" s="17">
        <v>0.45403344825235697</v>
      </c>
      <c r="AE10" s="17"/>
      <c r="AF10" s="17">
        <v>0.418232161819592</v>
      </c>
      <c r="AG10" s="17">
        <v>0.39677976506276202</v>
      </c>
      <c r="AH10" s="17"/>
      <c r="AI10" s="17">
        <v>0.41761821888408501</v>
      </c>
      <c r="AJ10" s="17">
        <v>0.404661425546817</v>
      </c>
      <c r="AK10" s="17"/>
      <c r="AL10" s="17">
        <v>0.40844411337717001</v>
      </c>
      <c r="AM10" s="17">
        <v>0.40870612919705401</v>
      </c>
      <c r="AN10" s="17"/>
      <c r="AO10" s="17">
        <v>0.416733122904968</v>
      </c>
      <c r="AP10" s="17">
        <v>0.40649425794558502</v>
      </c>
    </row>
    <row r="11" spans="2:42" x14ac:dyDescent="0.35">
      <c r="B11" s="18" t="s">
        <v>512</v>
      </c>
      <c r="C11" s="17">
        <v>0.179353641378586</v>
      </c>
      <c r="D11" s="17">
        <v>0.16652429302076499</v>
      </c>
      <c r="E11" s="17">
        <v>0.19061817031950501</v>
      </c>
      <c r="F11" s="17"/>
      <c r="G11" s="17">
        <v>0.181953487710936</v>
      </c>
      <c r="H11" s="17">
        <v>0.170407687691573</v>
      </c>
      <c r="I11" s="17">
        <v>0.17393231588038799</v>
      </c>
      <c r="J11" s="17">
        <v>0.181473448060434</v>
      </c>
      <c r="K11" s="17">
        <v>0.17097560978538501</v>
      </c>
      <c r="L11" s="17">
        <v>0.19324127478776601</v>
      </c>
      <c r="M11" s="17"/>
      <c r="N11" s="17">
        <v>0.16986870325967501</v>
      </c>
      <c r="O11" s="17">
        <v>0.17507746124940499</v>
      </c>
      <c r="P11" s="17">
        <v>0.19001238110868099</v>
      </c>
      <c r="Q11" s="17">
        <v>0.18705059123041501</v>
      </c>
      <c r="R11" s="17"/>
      <c r="S11" s="17">
        <v>0.18295790069462201</v>
      </c>
      <c r="T11" s="17">
        <v>0.154313633126269</v>
      </c>
      <c r="U11" s="17">
        <v>0.21060878629327501</v>
      </c>
      <c r="V11" s="17">
        <v>0.14399076065881999</v>
      </c>
      <c r="W11" s="17">
        <v>0.14115078336113701</v>
      </c>
      <c r="X11" s="17">
        <v>0.20750841876701401</v>
      </c>
      <c r="Y11" s="17">
        <v>0.18182849957657199</v>
      </c>
      <c r="Z11" s="17">
        <v>0.15653152029365999</v>
      </c>
      <c r="AA11" s="17">
        <v>0.24987954490490399</v>
      </c>
      <c r="AB11" s="17">
        <v>0.15971626401279301</v>
      </c>
      <c r="AC11" s="17">
        <v>0.183947486025867</v>
      </c>
      <c r="AD11" s="17">
        <v>0.11474752856069</v>
      </c>
      <c r="AE11" s="17"/>
      <c r="AF11" s="17">
        <v>0.169465962398341</v>
      </c>
      <c r="AG11" s="17">
        <v>0.19199554405514499</v>
      </c>
      <c r="AH11" s="17"/>
      <c r="AI11" s="17">
        <v>0.17789002746223201</v>
      </c>
      <c r="AJ11" s="17">
        <v>0.180013485334868</v>
      </c>
      <c r="AK11" s="17"/>
      <c r="AL11" s="17">
        <v>0.16011112860832899</v>
      </c>
      <c r="AM11" s="17">
        <v>0.18081598617786401</v>
      </c>
      <c r="AN11" s="17"/>
      <c r="AO11" s="17">
        <v>0.18744227119557899</v>
      </c>
      <c r="AP11" s="17">
        <v>0.177148517581528</v>
      </c>
    </row>
    <row r="12" spans="2:42" x14ac:dyDescent="0.35">
      <c r="B12" s="18" t="s">
        <v>513</v>
      </c>
      <c r="C12" s="17">
        <v>0.148074137911924</v>
      </c>
      <c r="D12" s="17">
        <v>0.14676972249897899</v>
      </c>
      <c r="E12" s="17">
        <v>0.14822872387197</v>
      </c>
      <c r="F12" s="17"/>
      <c r="G12" s="17">
        <v>0.118203194139249</v>
      </c>
      <c r="H12" s="17">
        <v>7.1767859517537197E-2</v>
      </c>
      <c r="I12" s="17">
        <v>0.11145048111328799</v>
      </c>
      <c r="J12" s="17">
        <v>0.15508143200191099</v>
      </c>
      <c r="K12" s="17">
        <v>0.177422061531708</v>
      </c>
      <c r="L12" s="17">
        <v>0.234876948331945</v>
      </c>
      <c r="M12" s="17"/>
      <c r="N12" s="17">
        <v>0.12531089884127999</v>
      </c>
      <c r="O12" s="17">
        <v>0.14821747669111199</v>
      </c>
      <c r="P12" s="17">
        <v>0.14487061632094</v>
      </c>
      <c r="Q12" s="17">
        <v>0.17605138885227101</v>
      </c>
      <c r="R12" s="17"/>
      <c r="S12" s="17">
        <v>0.109864521214445</v>
      </c>
      <c r="T12" s="17">
        <v>0.162094810258396</v>
      </c>
      <c r="U12" s="17">
        <v>0.16141460620732201</v>
      </c>
      <c r="V12" s="17">
        <v>0.18015086757134799</v>
      </c>
      <c r="W12" s="17">
        <v>0.16815108815326599</v>
      </c>
      <c r="X12" s="17">
        <v>0.151734072571831</v>
      </c>
      <c r="Y12" s="17">
        <v>0.15166878539696901</v>
      </c>
      <c r="Z12" s="17">
        <v>0.10735339275374201</v>
      </c>
      <c r="AA12" s="17">
        <v>0.13841911771806201</v>
      </c>
      <c r="AB12" s="17">
        <v>0.12698224897777299</v>
      </c>
      <c r="AC12" s="17">
        <v>0.15797717864516</v>
      </c>
      <c r="AD12" s="17">
        <v>0.202686597183138</v>
      </c>
      <c r="AE12" s="17"/>
      <c r="AF12" s="17">
        <v>0.149835375286274</v>
      </c>
      <c r="AG12" s="17">
        <v>0.145357207527788</v>
      </c>
      <c r="AH12" s="17"/>
      <c r="AI12" s="17">
        <v>0.13497656393976401</v>
      </c>
      <c r="AJ12" s="17">
        <v>0.153978943086922</v>
      </c>
      <c r="AK12" s="17"/>
      <c r="AL12" s="17">
        <v>0.145070698662179</v>
      </c>
      <c r="AM12" s="17">
        <v>0.14830238584499</v>
      </c>
      <c r="AN12" s="17"/>
      <c r="AO12" s="17">
        <v>0.146284064105174</v>
      </c>
      <c r="AP12" s="17">
        <v>0.14856214817312499</v>
      </c>
    </row>
    <row r="13" spans="2:42" x14ac:dyDescent="0.35">
      <c r="B13" s="18" t="s">
        <v>75</v>
      </c>
      <c r="C13" s="19">
        <v>0.13284298744027501</v>
      </c>
      <c r="D13" s="19">
        <v>0.114656528234604</v>
      </c>
      <c r="E13" s="19">
        <v>0.150308193381257</v>
      </c>
      <c r="F13" s="19"/>
      <c r="G13" s="19">
        <v>9.7990114049954793E-2</v>
      </c>
      <c r="H13" s="19">
        <v>9.8789193271339101E-2</v>
      </c>
      <c r="I13" s="19">
        <v>0.116732551759145</v>
      </c>
      <c r="J13" s="19">
        <v>0.139802684709148</v>
      </c>
      <c r="K13" s="19">
        <v>0.170489793724311</v>
      </c>
      <c r="L13" s="19">
        <v>0.166204574515014</v>
      </c>
      <c r="M13" s="19"/>
      <c r="N13" s="19">
        <v>8.1761976628321797E-2</v>
      </c>
      <c r="O13" s="19">
        <v>0.113451786146449</v>
      </c>
      <c r="P13" s="19">
        <v>0.16218784458121499</v>
      </c>
      <c r="Q13" s="19">
        <v>0.18001897506799699</v>
      </c>
      <c r="R13" s="19"/>
      <c r="S13" s="19">
        <v>0.110648586833182</v>
      </c>
      <c r="T13" s="19">
        <v>0.129494703026867</v>
      </c>
      <c r="U13" s="19">
        <v>0.141254709957294</v>
      </c>
      <c r="V13" s="19">
        <v>0.133182068545694</v>
      </c>
      <c r="W13" s="19">
        <v>0.109265908205912</v>
      </c>
      <c r="X13" s="19">
        <v>0.14358525562757299</v>
      </c>
      <c r="Y13" s="19">
        <v>0.13878959677119901</v>
      </c>
      <c r="Z13" s="19">
        <v>0.14736425752274401</v>
      </c>
      <c r="AA13" s="19">
        <v>0.13101669002015301</v>
      </c>
      <c r="AB13" s="19">
        <v>0.170509555763074</v>
      </c>
      <c r="AC13" s="19">
        <v>0.137626336540844</v>
      </c>
      <c r="AD13" s="19">
        <v>0.100636003708874</v>
      </c>
      <c r="AE13" s="19"/>
      <c r="AF13" s="19">
        <v>0.130101484358945</v>
      </c>
      <c r="AG13" s="19">
        <v>0.13545198178256701</v>
      </c>
      <c r="AH13" s="19"/>
      <c r="AI13" s="19">
        <v>9.9183139993132094E-2</v>
      </c>
      <c r="AJ13" s="19">
        <v>0.148017923028959</v>
      </c>
      <c r="AK13" s="19"/>
      <c r="AL13" s="19">
        <v>0.137290047949643</v>
      </c>
      <c r="AM13" s="19">
        <v>0.13250503075625999</v>
      </c>
      <c r="AN13" s="19"/>
      <c r="AO13" s="19">
        <v>0.127953668219349</v>
      </c>
      <c r="AP13" s="19">
        <v>0.13417591457495801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520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0.11077778354458701</v>
      </c>
      <c r="D9" s="17">
        <v>0.13965276643616001</v>
      </c>
      <c r="E9" s="17">
        <v>8.3390201808331094E-2</v>
      </c>
      <c r="F9" s="17"/>
      <c r="G9" s="17">
        <v>0.17850301420067999</v>
      </c>
      <c r="H9" s="17">
        <v>0.20769152997613399</v>
      </c>
      <c r="I9" s="17">
        <v>0.115404082535581</v>
      </c>
      <c r="J9" s="17">
        <v>7.4887641548975203E-2</v>
      </c>
      <c r="K9" s="17">
        <v>6.0797213796847202E-2</v>
      </c>
      <c r="L9" s="17">
        <v>4.5171471870245998E-2</v>
      </c>
      <c r="M9" s="17"/>
      <c r="N9" s="17">
        <v>0.13565395485447501</v>
      </c>
      <c r="O9" s="17">
        <v>0.107450842097393</v>
      </c>
      <c r="P9" s="17">
        <v>0.104728086217482</v>
      </c>
      <c r="Q9" s="17">
        <v>9.2779165141860798E-2</v>
      </c>
      <c r="R9" s="17"/>
      <c r="S9" s="17">
        <v>0.17821320376970801</v>
      </c>
      <c r="T9" s="17">
        <v>9.6036470109090596E-2</v>
      </c>
      <c r="U9" s="17">
        <v>7.5230325281482699E-2</v>
      </c>
      <c r="V9" s="17">
        <v>0.114736538712974</v>
      </c>
      <c r="W9" s="17">
        <v>0.11524312502124399</v>
      </c>
      <c r="X9" s="17">
        <v>0.141339709271111</v>
      </c>
      <c r="Y9" s="17">
        <v>9.7075689661741099E-2</v>
      </c>
      <c r="Z9" s="17">
        <v>8.9845723907944194E-2</v>
      </c>
      <c r="AA9" s="17">
        <v>0.10571892185934099</v>
      </c>
      <c r="AB9" s="17">
        <v>6.3035509398334397E-2</v>
      </c>
      <c r="AC9" s="17">
        <v>0.10184691027864901</v>
      </c>
      <c r="AD9" s="17">
        <v>8.1983961150759996E-2</v>
      </c>
      <c r="AE9" s="17"/>
      <c r="AF9" s="17">
        <v>0.118837060495372</v>
      </c>
      <c r="AG9" s="17">
        <v>0.10002918198468901</v>
      </c>
      <c r="AH9" s="17"/>
      <c r="AI9" s="17">
        <v>0.138972622204589</v>
      </c>
      <c r="AJ9" s="17">
        <v>9.8066648674746598E-2</v>
      </c>
      <c r="AK9" s="17"/>
      <c r="AL9" s="17">
        <v>0.10876303974596301</v>
      </c>
      <c r="AM9" s="17">
        <v>0.110930895050915</v>
      </c>
      <c r="AN9" s="17"/>
      <c r="AO9" s="17">
        <v>0.10947288196367599</v>
      </c>
      <c r="AP9" s="17">
        <v>0.111133526061427</v>
      </c>
    </row>
    <row r="10" spans="2:42" x14ac:dyDescent="0.35">
      <c r="B10" s="18" t="s">
        <v>511</v>
      </c>
      <c r="C10" s="17">
        <v>0.36806954453627999</v>
      </c>
      <c r="D10" s="17">
        <v>0.37732057162483501</v>
      </c>
      <c r="E10" s="17">
        <v>0.358306540093635</v>
      </c>
      <c r="F10" s="17"/>
      <c r="G10" s="17">
        <v>0.394764681917394</v>
      </c>
      <c r="H10" s="17">
        <v>0.44403220390699899</v>
      </c>
      <c r="I10" s="17">
        <v>0.44441742661613898</v>
      </c>
      <c r="J10" s="17">
        <v>0.355318216191716</v>
      </c>
      <c r="K10" s="17">
        <v>0.32784907339680902</v>
      </c>
      <c r="L10" s="17">
        <v>0.263284842650444</v>
      </c>
      <c r="M10" s="17"/>
      <c r="N10" s="17">
        <v>0.41326311260951798</v>
      </c>
      <c r="O10" s="17">
        <v>0.35916624291881799</v>
      </c>
      <c r="P10" s="17">
        <v>0.36898966225003998</v>
      </c>
      <c r="Q10" s="17">
        <v>0.327039416038167</v>
      </c>
      <c r="R10" s="17"/>
      <c r="S10" s="17">
        <v>0.386838521374539</v>
      </c>
      <c r="T10" s="17">
        <v>0.40327323560813</v>
      </c>
      <c r="U10" s="17">
        <v>0.30138091801664502</v>
      </c>
      <c r="V10" s="17">
        <v>0.36412773337371301</v>
      </c>
      <c r="W10" s="17">
        <v>0.403992751565453</v>
      </c>
      <c r="X10" s="17">
        <v>0.31831870235447701</v>
      </c>
      <c r="Y10" s="17">
        <v>0.34592983793451199</v>
      </c>
      <c r="Z10" s="17">
        <v>0.40903833084074298</v>
      </c>
      <c r="AA10" s="17">
        <v>0.35884393056153402</v>
      </c>
      <c r="AB10" s="17">
        <v>0.38108968333561999</v>
      </c>
      <c r="AC10" s="17">
        <v>0.36522817604419799</v>
      </c>
      <c r="AD10" s="17">
        <v>0.38748812261983501</v>
      </c>
      <c r="AE10" s="17"/>
      <c r="AF10" s="17">
        <v>0.36974334197318598</v>
      </c>
      <c r="AG10" s="17">
        <v>0.36565451650105002</v>
      </c>
      <c r="AH10" s="17"/>
      <c r="AI10" s="17">
        <v>0.39375892218477299</v>
      </c>
      <c r="AJ10" s="17">
        <v>0.35648795160893698</v>
      </c>
      <c r="AK10" s="17"/>
      <c r="AL10" s="17">
        <v>0.411779884983906</v>
      </c>
      <c r="AM10" s="17">
        <v>0.36474775440463503</v>
      </c>
      <c r="AN10" s="17"/>
      <c r="AO10" s="17">
        <v>0.35841749158837399</v>
      </c>
      <c r="AP10" s="17">
        <v>0.37070088904424298</v>
      </c>
    </row>
    <row r="11" spans="2:42" x14ac:dyDescent="0.35">
      <c r="B11" s="18" t="s">
        <v>512</v>
      </c>
      <c r="C11" s="17">
        <v>0.210859070244133</v>
      </c>
      <c r="D11" s="17">
        <v>0.20051533901597801</v>
      </c>
      <c r="E11" s="17">
        <v>0.22116370073747199</v>
      </c>
      <c r="F11" s="17"/>
      <c r="G11" s="17">
        <v>0.19997178093838</v>
      </c>
      <c r="H11" s="17">
        <v>0.17878147250269499</v>
      </c>
      <c r="I11" s="17">
        <v>0.222214869514654</v>
      </c>
      <c r="J11" s="17">
        <v>0.21330278924875801</v>
      </c>
      <c r="K11" s="17">
        <v>0.19418081520796701</v>
      </c>
      <c r="L11" s="17">
        <v>0.24432364892943301</v>
      </c>
      <c r="M11" s="17"/>
      <c r="N11" s="17">
        <v>0.21614139458398601</v>
      </c>
      <c r="O11" s="17">
        <v>0.23336785361720699</v>
      </c>
      <c r="P11" s="17">
        <v>0.200645931996982</v>
      </c>
      <c r="Q11" s="17">
        <v>0.19357405288767501</v>
      </c>
      <c r="R11" s="17"/>
      <c r="S11" s="17">
        <v>0.185923508664813</v>
      </c>
      <c r="T11" s="17">
        <v>0.19785640109519501</v>
      </c>
      <c r="U11" s="17">
        <v>0.28276951569258801</v>
      </c>
      <c r="V11" s="17">
        <v>0.198380762032591</v>
      </c>
      <c r="W11" s="17">
        <v>0.18964261834174401</v>
      </c>
      <c r="X11" s="17">
        <v>0.22974900613930799</v>
      </c>
      <c r="Y11" s="17">
        <v>0.21166345522036001</v>
      </c>
      <c r="Z11" s="17">
        <v>0.22704947451798499</v>
      </c>
      <c r="AA11" s="17">
        <v>0.226337108724283</v>
      </c>
      <c r="AB11" s="17">
        <v>0.19891203858303699</v>
      </c>
      <c r="AC11" s="17">
        <v>0.20660994918095699</v>
      </c>
      <c r="AD11" s="17">
        <v>0.184257573183537</v>
      </c>
      <c r="AE11" s="17"/>
      <c r="AF11" s="17">
        <v>0.19967921976907399</v>
      </c>
      <c r="AG11" s="17">
        <v>0.227146437706197</v>
      </c>
      <c r="AH11" s="17"/>
      <c r="AI11" s="17">
        <v>0.19940074128789601</v>
      </c>
      <c r="AJ11" s="17">
        <v>0.21602485134691199</v>
      </c>
      <c r="AK11" s="17"/>
      <c r="AL11" s="17">
        <v>0.18411026060764499</v>
      </c>
      <c r="AM11" s="17">
        <v>0.21289185999076499</v>
      </c>
      <c r="AN11" s="17"/>
      <c r="AO11" s="17">
        <v>0.22445057832186799</v>
      </c>
      <c r="AP11" s="17">
        <v>0.207153750730419</v>
      </c>
    </row>
    <row r="12" spans="2:42" x14ac:dyDescent="0.35">
      <c r="B12" s="18" t="s">
        <v>513</v>
      </c>
      <c r="C12" s="17">
        <v>0.16035204029793801</v>
      </c>
      <c r="D12" s="17">
        <v>0.15116043920567601</v>
      </c>
      <c r="E12" s="17">
        <v>0.168571176622763</v>
      </c>
      <c r="F12" s="17"/>
      <c r="G12" s="17">
        <v>0.107863359904819</v>
      </c>
      <c r="H12" s="17">
        <v>7.3015924826941997E-2</v>
      </c>
      <c r="I12" s="17">
        <v>9.9857264330438303E-2</v>
      </c>
      <c r="J12" s="17">
        <v>0.176126440510215</v>
      </c>
      <c r="K12" s="17">
        <v>0.210458974164136</v>
      </c>
      <c r="L12" s="17">
        <v>0.26969231761460299</v>
      </c>
      <c r="M12" s="17"/>
      <c r="N12" s="17">
        <v>0.139439161490095</v>
      </c>
      <c r="O12" s="17">
        <v>0.16582145680834001</v>
      </c>
      <c r="P12" s="17">
        <v>0.16237260839217199</v>
      </c>
      <c r="Q12" s="17">
        <v>0.17515648462890901</v>
      </c>
      <c r="R12" s="17"/>
      <c r="S12" s="17">
        <v>0.121472958414147</v>
      </c>
      <c r="T12" s="17">
        <v>0.157347491785295</v>
      </c>
      <c r="U12" s="17">
        <v>0.19153007458309401</v>
      </c>
      <c r="V12" s="17">
        <v>0.157046455022642</v>
      </c>
      <c r="W12" s="17">
        <v>0.15789847373153801</v>
      </c>
      <c r="X12" s="17">
        <v>0.16468228496220899</v>
      </c>
      <c r="Y12" s="17">
        <v>0.158249757180393</v>
      </c>
      <c r="Z12" s="17">
        <v>0.117903025872221</v>
      </c>
      <c r="AA12" s="17">
        <v>0.18474509744397699</v>
      </c>
      <c r="AB12" s="17">
        <v>0.15973371242707099</v>
      </c>
      <c r="AC12" s="17">
        <v>0.16858324429010499</v>
      </c>
      <c r="AD12" s="17">
        <v>0.235112294675897</v>
      </c>
      <c r="AE12" s="17"/>
      <c r="AF12" s="17">
        <v>0.169695652131924</v>
      </c>
      <c r="AG12" s="17">
        <v>0.14750956058190701</v>
      </c>
      <c r="AH12" s="17"/>
      <c r="AI12" s="17">
        <v>0.14610934895048799</v>
      </c>
      <c r="AJ12" s="17">
        <v>0.16677310100376699</v>
      </c>
      <c r="AK12" s="17"/>
      <c r="AL12" s="17">
        <v>0.127033928972655</v>
      </c>
      <c r="AM12" s="17">
        <v>0.162884067554462</v>
      </c>
      <c r="AN12" s="17"/>
      <c r="AO12" s="17">
        <v>0.15080294698663099</v>
      </c>
      <c r="AP12" s="17">
        <v>0.16295531593021501</v>
      </c>
    </row>
    <row r="13" spans="2:42" x14ac:dyDescent="0.35">
      <c r="B13" s="18" t="s">
        <v>75</v>
      </c>
      <c r="C13" s="19">
        <v>0.14994156137706299</v>
      </c>
      <c r="D13" s="19">
        <v>0.13135088371735201</v>
      </c>
      <c r="E13" s="19">
        <v>0.16856838073779901</v>
      </c>
      <c r="F13" s="19"/>
      <c r="G13" s="19">
        <v>0.11889716303872699</v>
      </c>
      <c r="H13" s="19">
        <v>9.6478868787228597E-2</v>
      </c>
      <c r="I13" s="19">
        <v>0.118106357003188</v>
      </c>
      <c r="J13" s="19">
        <v>0.18036491250033601</v>
      </c>
      <c r="K13" s="19">
        <v>0.20671392343424</v>
      </c>
      <c r="L13" s="19">
        <v>0.177527718935274</v>
      </c>
      <c r="M13" s="19"/>
      <c r="N13" s="19">
        <v>9.5502376461924901E-2</v>
      </c>
      <c r="O13" s="19">
        <v>0.134193604558243</v>
      </c>
      <c r="P13" s="19">
        <v>0.163263711143324</v>
      </c>
      <c r="Q13" s="19">
        <v>0.21145088130338799</v>
      </c>
      <c r="R13" s="19"/>
      <c r="S13" s="19">
        <v>0.12755180777679201</v>
      </c>
      <c r="T13" s="19">
        <v>0.145486401402289</v>
      </c>
      <c r="U13" s="19">
        <v>0.14908916642619</v>
      </c>
      <c r="V13" s="19">
        <v>0.16570851085808</v>
      </c>
      <c r="W13" s="19">
        <v>0.133223031340022</v>
      </c>
      <c r="X13" s="19">
        <v>0.14591029727289601</v>
      </c>
      <c r="Y13" s="19">
        <v>0.18708126000299399</v>
      </c>
      <c r="Z13" s="19">
        <v>0.156163444861107</v>
      </c>
      <c r="AA13" s="19">
        <v>0.12435494141086501</v>
      </c>
      <c r="AB13" s="19">
        <v>0.19722905625593801</v>
      </c>
      <c r="AC13" s="19">
        <v>0.157731720206092</v>
      </c>
      <c r="AD13" s="19">
        <v>0.11115804836997099</v>
      </c>
      <c r="AE13" s="19"/>
      <c r="AF13" s="19">
        <v>0.14204472563044299</v>
      </c>
      <c r="AG13" s="19">
        <v>0.15966030322615701</v>
      </c>
      <c r="AH13" s="19"/>
      <c r="AI13" s="19">
        <v>0.121758365372253</v>
      </c>
      <c r="AJ13" s="19">
        <v>0.16264744736563799</v>
      </c>
      <c r="AK13" s="19"/>
      <c r="AL13" s="19">
        <v>0.16831288568982999</v>
      </c>
      <c r="AM13" s="19">
        <v>0.14854542299922299</v>
      </c>
      <c r="AN13" s="19"/>
      <c r="AO13" s="19">
        <v>0.156856101139451</v>
      </c>
      <c r="AP13" s="19">
        <v>0.148056518233697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P18"/>
  <sheetViews>
    <sheetView showGridLines="0" workbookViewId="0">
      <pane xSplit="2" topLeftCell="D1" activePane="topRight" state="frozen"/>
      <selection pane="topRight" activeCell="D9" sqref="D9:D10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521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510</v>
      </c>
      <c r="C9" s="17">
        <v>0.193502176709517</v>
      </c>
      <c r="D9" s="17">
        <v>0.23715059193661001</v>
      </c>
      <c r="E9" s="17">
        <v>0.15154036713153199</v>
      </c>
      <c r="F9" s="17"/>
      <c r="G9" s="17">
        <v>0.28225285147241502</v>
      </c>
      <c r="H9" s="17">
        <v>0.27147398174635001</v>
      </c>
      <c r="I9" s="17">
        <v>0.22631997641450199</v>
      </c>
      <c r="J9" s="17">
        <v>0.15409612897522801</v>
      </c>
      <c r="K9" s="17">
        <v>0.14529527892256799</v>
      </c>
      <c r="L9" s="17">
        <v>0.108019012700401</v>
      </c>
      <c r="M9" s="17"/>
      <c r="N9" s="17">
        <v>0.24525653984592299</v>
      </c>
      <c r="O9" s="17">
        <v>0.18407665447546201</v>
      </c>
      <c r="P9" s="17">
        <v>0.18599678235983</v>
      </c>
      <c r="Q9" s="17">
        <v>0.153848928648568</v>
      </c>
      <c r="R9" s="17"/>
      <c r="S9" s="17">
        <v>0.26717266241704302</v>
      </c>
      <c r="T9" s="17">
        <v>0.18916763996334399</v>
      </c>
      <c r="U9" s="17">
        <v>0.19510718726148499</v>
      </c>
      <c r="V9" s="17">
        <v>0.203601393260706</v>
      </c>
      <c r="W9" s="17">
        <v>0.182226069746389</v>
      </c>
      <c r="X9" s="17">
        <v>0.15162834790718699</v>
      </c>
      <c r="Y9" s="17">
        <v>0.20204403978105701</v>
      </c>
      <c r="Z9" s="17">
        <v>0.16796187827653</v>
      </c>
      <c r="AA9" s="17">
        <v>0.193520341467874</v>
      </c>
      <c r="AB9" s="17">
        <v>0.13082936584577501</v>
      </c>
      <c r="AC9" s="17">
        <v>0.159901037893001</v>
      </c>
      <c r="AD9" s="17">
        <v>0.24135561443042999</v>
      </c>
      <c r="AE9" s="17"/>
      <c r="AF9" s="17">
        <v>0.201186308431337</v>
      </c>
      <c r="AG9" s="17">
        <v>0.183992307205429</v>
      </c>
      <c r="AH9" s="17"/>
      <c r="AI9" s="17">
        <v>0.23567468906382399</v>
      </c>
      <c r="AJ9" s="17">
        <v>0.174489459566502</v>
      </c>
      <c r="AK9" s="17"/>
      <c r="AL9" s="17">
        <v>0.21398841204340099</v>
      </c>
      <c r="AM9" s="17">
        <v>0.19194531456500599</v>
      </c>
      <c r="AN9" s="17"/>
      <c r="AO9" s="17">
        <v>0.19142163513052099</v>
      </c>
      <c r="AP9" s="17">
        <v>0.19406937434995999</v>
      </c>
    </row>
    <row r="10" spans="2:42" x14ac:dyDescent="0.35">
      <c r="B10" s="18" t="s">
        <v>511</v>
      </c>
      <c r="C10" s="17">
        <v>0.44078830062882102</v>
      </c>
      <c r="D10" s="17">
        <v>0.43828990970000198</v>
      </c>
      <c r="E10" s="17">
        <v>0.44180173142675</v>
      </c>
      <c r="F10" s="17"/>
      <c r="G10" s="17">
        <v>0.41078704269959099</v>
      </c>
      <c r="H10" s="17">
        <v>0.46919598852906802</v>
      </c>
      <c r="I10" s="17">
        <v>0.466302238076992</v>
      </c>
      <c r="J10" s="17">
        <v>0.46294820100587503</v>
      </c>
      <c r="K10" s="17">
        <v>0.44615331598213398</v>
      </c>
      <c r="L10" s="17">
        <v>0.395257400107075</v>
      </c>
      <c r="M10" s="17"/>
      <c r="N10" s="17">
        <v>0.46164522099051197</v>
      </c>
      <c r="O10" s="17">
        <v>0.441885382733468</v>
      </c>
      <c r="P10" s="17">
        <v>0.42999980691630701</v>
      </c>
      <c r="Q10" s="17">
        <v>0.425811936807377</v>
      </c>
      <c r="R10" s="17"/>
      <c r="S10" s="17">
        <v>0.44160923085147202</v>
      </c>
      <c r="T10" s="17">
        <v>0.447836444508947</v>
      </c>
      <c r="U10" s="17">
        <v>0.38264760188878699</v>
      </c>
      <c r="V10" s="17">
        <v>0.43775027614852502</v>
      </c>
      <c r="W10" s="17">
        <v>0.48609517989576001</v>
      </c>
      <c r="X10" s="17">
        <v>0.44770888976187401</v>
      </c>
      <c r="Y10" s="17">
        <v>0.41026939161541298</v>
      </c>
      <c r="Z10" s="17">
        <v>0.46940018085200902</v>
      </c>
      <c r="AA10" s="17">
        <v>0.44395110613116101</v>
      </c>
      <c r="AB10" s="17">
        <v>0.47052405754606602</v>
      </c>
      <c r="AC10" s="17">
        <v>0.443692266675832</v>
      </c>
      <c r="AD10" s="17">
        <v>0.38167191501264702</v>
      </c>
      <c r="AE10" s="17"/>
      <c r="AF10" s="17">
        <v>0.42997680308880498</v>
      </c>
      <c r="AG10" s="17">
        <v>0.45674389770207902</v>
      </c>
      <c r="AH10" s="17"/>
      <c r="AI10" s="17">
        <v>0.43780256276978702</v>
      </c>
      <c r="AJ10" s="17">
        <v>0.44213436673225998</v>
      </c>
      <c r="AK10" s="17"/>
      <c r="AL10" s="17">
        <v>0.45696383185398498</v>
      </c>
      <c r="AM10" s="17">
        <v>0.43955903269250202</v>
      </c>
      <c r="AN10" s="17"/>
      <c r="AO10" s="17">
        <v>0.432629109002243</v>
      </c>
      <c r="AP10" s="17">
        <v>0.44301266099981101</v>
      </c>
    </row>
    <row r="11" spans="2:42" x14ac:dyDescent="0.35">
      <c r="B11" s="18" t="s">
        <v>512</v>
      </c>
      <c r="C11" s="17">
        <v>0.136652630597802</v>
      </c>
      <c r="D11" s="17">
        <v>0.11711633454392199</v>
      </c>
      <c r="E11" s="17">
        <v>0.156142498464445</v>
      </c>
      <c r="F11" s="17"/>
      <c r="G11" s="17">
        <v>0.136590851096384</v>
      </c>
      <c r="H11" s="17">
        <v>0.114393606044091</v>
      </c>
      <c r="I11" s="17">
        <v>0.12627089203873201</v>
      </c>
      <c r="J11" s="17">
        <v>0.147684352887062</v>
      </c>
      <c r="K11" s="17">
        <v>0.127232224617084</v>
      </c>
      <c r="L11" s="17">
        <v>0.16070180916107299</v>
      </c>
      <c r="M11" s="17"/>
      <c r="N11" s="17">
        <v>0.13070163578847999</v>
      </c>
      <c r="O11" s="17">
        <v>0.138790214564049</v>
      </c>
      <c r="P11" s="17">
        <v>0.14105323076085899</v>
      </c>
      <c r="Q11" s="17">
        <v>0.138808974710075</v>
      </c>
      <c r="R11" s="17"/>
      <c r="S11" s="17">
        <v>0.11326548434928101</v>
      </c>
      <c r="T11" s="17">
        <v>0.131524282322106</v>
      </c>
      <c r="U11" s="17">
        <v>0.15867554745205001</v>
      </c>
      <c r="V11" s="17">
        <v>0.108208907538972</v>
      </c>
      <c r="W11" s="17">
        <v>0.124560653457389</v>
      </c>
      <c r="X11" s="17">
        <v>0.15550804271216701</v>
      </c>
      <c r="Y11" s="17">
        <v>0.15440546720048101</v>
      </c>
      <c r="Z11" s="17">
        <v>0.154569251454509</v>
      </c>
      <c r="AA11" s="17">
        <v>0.13074097022950801</v>
      </c>
      <c r="AB11" s="17">
        <v>0.163179999562896</v>
      </c>
      <c r="AC11" s="17">
        <v>0.14783605852680001</v>
      </c>
      <c r="AD11" s="17">
        <v>0.118381033464503</v>
      </c>
      <c r="AE11" s="17"/>
      <c r="AF11" s="17">
        <v>0.13932422571637401</v>
      </c>
      <c r="AG11" s="17">
        <v>0.13271225122202501</v>
      </c>
      <c r="AH11" s="17"/>
      <c r="AI11" s="17">
        <v>0.132531365823266</v>
      </c>
      <c r="AJ11" s="17">
        <v>0.13851062854612101</v>
      </c>
      <c r="AK11" s="17"/>
      <c r="AL11" s="17">
        <v>0.11149585368214</v>
      </c>
      <c r="AM11" s="17">
        <v>0.13856443298704599</v>
      </c>
      <c r="AN11" s="17"/>
      <c r="AO11" s="17">
        <v>0.144355742439157</v>
      </c>
      <c r="AP11" s="17">
        <v>0.13455260678448799</v>
      </c>
    </row>
    <row r="12" spans="2:42" x14ac:dyDescent="0.35">
      <c r="B12" s="18" t="s">
        <v>513</v>
      </c>
      <c r="C12" s="17">
        <v>0.117840659853062</v>
      </c>
      <c r="D12" s="17">
        <v>0.112955497272084</v>
      </c>
      <c r="E12" s="17">
        <v>0.12277110159625799</v>
      </c>
      <c r="F12" s="17"/>
      <c r="G12" s="17">
        <v>7.9421105314206195E-2</v>
      </c>
      <c r="H12" s="17">
        <v>6.3651598631530901E-2</v>
      </c>
      <c r="I12" s="17">
        <v>8.7773784877059002E-2</v>
      </c>
      <c r="J12" s="17">
        <v>0.13165415733747701</v>
      </c>
      <c r="K12" s="17">
        <v>0.13887966978500599</v>
      </c>
      <c r="L12" s="17">
        <v>0.186989399996562</v>
      </c>
      <c r="M12" s="17"/>
      <c r="N12" s="17">
        <v>9.5720106818968198E-2</v>
      </c>
      <c r="O12" s="17">
        <v>0.133586970475222</v>
      </c>
      <c r="P12" s="17">
        <v>0.124309156554088</v>
      </c>
      <c r="Q12" s="17">
        <v>0.121254620864805</v>
      </c>
      <c r="R12" s="17"/>
      <c r="S12" s="17">
        <v>0.101039807682094</v>
      </c>
      <c r="T12" s="17">
        <v>0.129755884000815</v>
      </c>
      <c r="U12" s="17">
        <v>0.11988475176105901</v>
      </c>
      <c r="V12" s="17">
        <v>0.12530659263572899</v>
      </c>
      <c r="W12" s="17">
        <v>0.12926862895896599</v>
      </c>
      <c r="X12" s="17">
        <v>0.121721041964652</v>
      </c>
      <c r="Y12" s="17">
        <v>0.112380301046069</v>
      </c>
      <c r="Z12" s="17">
        <v>8.0044308195718603E-2</v>
      </c>
      <c r="AA12" s="17">
        <v>0.13298444905683199</v>
      </c>
      <c r="AB12" s="17">
        <v>9.3634704452806194E-2</v>
      </c>
      <c r="AC12" s="17">
        <v>0.109837177743345</v>
      </c>
      <c r="AD12" s="17">
        <v>0.17378309623372401</v>
      </c>
      <c r="AE12" s="17"/>
      <c r="AF12" s="17">
        <v>0.11920731556443299</v>
      </c>
      <c r="AG12" s="17">
        <v>0.115388647247401</v>
      </c>
      <c r="AH12" s="17"/>
      <c r="AI12" s="17">
        <v>0.113149536376147</v>
      </c>
      <c r="AJ12" s="17">
        <v>0.119955568327099</v>
      </c>
      <c r="AK12" s="17"/>
      <c r="AL12" s="17">
        <v>0.110991089861119</v>
      </c>
      <c r="AM12" s="17">
        <v>0.118361196498905</v>
      </c>
      <c r="AN12" s="17"/>
      <c r="AO12" s="17">
        <v>0.12866337223236399</v>
      </c>
      <c r="AP12" s="17">
        <v>0.114890169948557</v>
      </c>
    </row>
    <row r="13" spans="2:42" x14ac:dyDescent="0.35">
      <c r="B13" s="18" t="s">
        <v>75</v>
      </c>
      <c r="C13" s="19">
        <v>0.111216232210797</v>
      </c>
      <c r="D13" s="19">
        <v>9.4487666547381596E-2</v>
      </c>
      <c r="E13" s="19">
        <v>0.127744301381015</v>
      </c>
      <c r="F13" s="19"/>
      <c r="G13" s="19">
        <v>9.0948149417402993E-2</v>
      </c>
      <c r="H13" s="19">
        <v>8.1284825048960493E-2</v>
      </c>
      <c r="I13" s="19">
        <v>9.3333108592715805E-2</v>
      </c>
      <c r="J13" s="19">
        <v>0.103617159794359</v>
      </c>
      <c r="K13" s="19">
        <v>0.14243951069320901</v>
      </c>
      <c r="L13" s="19">
        <v>0.149032378034889</v>
      </c>
      <c r="M13" s="19"/>
      <c r="N13" s="19">
        <v>6.6676496556115905E-2</v>
      </c>
      <c r="O13" s="19">
        <v>0.10166077775179901</v>
      </c>
      <c r="P13" s="19">
        <v>0.118641023408916</v>
      </c>
      <c r="Q13" s="19">
        <v>0.16027553896917501</v>
      </c>
      <c r="R13" s="19"/>
      <c r="S13" s="19">
        <v>7.6912814700109397E-2</v>
      </c>
      <c r="T13" s="19">
        <v>0.101715749204789</v>
      </c>
      <c r="U13" s="19">
        <v>0.14368491163661901</v>
      </c>
      <c r="V13" s="19">
        <v>0.12513283041606801</v>
      </c>
      <c r="W13" s="19">
        <v>7.7849467941496803E-2</v>
      </c>
      <c r="X13" s="19">
        <v>0.123433677654121</v>
      </c>
      <c r="Y13" s="19">
        <v>0.120900800356979</v>
      </c>
      <c r="Z13" s="19">
        <v>0.128024381221233</v>
      </c>
      <c r="AA13" s="19">
        <v>9.8803133114625102E-2</v>
      </c>
      <c r="AB13" s="19">
        <v>0.141831872592457</v>
      </c>
      <c r="AC13" s="19">
        <v>0.13873345916102101</v>
      </c>
      <c r="AD13" s="19">
        <v>8.48083408586955E-2</v>
      </c>
      <c r="AE13" s="19"/>
      <c r="AF13" s="19">
        <v>0.110305347199052</v>
      </c>
      <c r="AG13" s="19">
        <v>0.111162896623066</v>
      </c>
      <c r="AH13" s="19"/>
      <c r="AI13" s="19">
        <v>8.0841845966975995E-2</v>
      </c>
      <c r="AJ13" s="19">
        <v>0.12490997682801799</v>
      </c>
      <c r="AK13" s="19"/>
      <c r="AL13" s="19">
        <v>0.106560812559355</v>
      </c>
      <c r="AM13" s="19">
        <v>0.111570023256542</v>
      </c>
      <c r="AN13" s="19"/>
      <c r="AO13" s="19">
        <v>0.102930141195716</v>
      </c>
      <c r="AP13" s="19">
        <v>0.113475187917184</v>
      </c>
    </row>
    <row r="14" spans="2:42" x14ac:dyDescent="0.35">
      <c r="B14" s="16"/>
    </row>
    <row r="15" spans="2:42" x14ac:dyDescent="0.35">
      <c r="B15" t="s">
        <v>60</v>
      </c>
    </row>
    <row r="16" spans="2:42" x14ac:dyDescent="0.35">
      <c r="B16" t="s">
        <v>61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J21"/>
  <sheetViews>
    <sheetView showGridLines="0" workbookViewId="0">
      <pane xSplit="2" topLeftCell="C1" activePane="topRight" state="frozen"/>
      <selection pane="topRight" activeCell="C15" sqref="C15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30" t="s">
        <v>535</v>
      </c>
      <c r="E2" s="26"/>
      <c r="F2" s="26"/>
      <c r="G2" s="26"/>
      <c r="H2" s="26"/>
      <c r="I2" s="26"/>
      <c r="J2" s="26"/>
    </row>
    <row r="6" spans="2:10" ht="50" customHeight="1" x14ac:dyDescent="0.35">
      <c r="B6" s="20" t="s">
        <v>15</v>
      </c>
      <c r="C6" s="20" t="s">
        <v>522</v>
      </c>
      <c r="D6" s="20" t="s">
        <v>523</v>
      </c>
      <c r="E6" s="20" t="s">
        <v>524</v>
      </c>
      <c r="F6" s="20" t="s">
        <v>525</v>
      </c>
      <c r="G6" s="20" t="s">
        <v>526</v>
      </c>
      <c r="H6" s="20" t="s">
        <v>527</v>
      </c>
      <c r="I6" s="20" t="s">
        <v>528</v>
      </c>
    </row>
    <row r="7" spans="2:10" x14ac:dyDescent="0.35">
      <c r="B7" s="18" t="s">
        <v>529</v>
      </c>
      <c r="C7" s="17">
        <v>0.107056372616118</v>
      </c>
      <c r="D7" s="17">
        <v>8.6561659177299494E-2</v>
      </c>
      <c r="E7" s="17">
        <v>9.5137283052985105E-2</v>
      </c>
      <c r="F7" s="17">
        <v>8.8033244466472801E-2</v>
      </c>
      <c r="G7" s="17">
        <v>9.5326499567775405E-2</v>
      </c>
      <c r="H7" s="17">
        <v>9.7210919772697899E-2</v>
      </c>
      <c r="I7" s="17">
        <v>8.5514046180486997E-2</v>
      </c>
    </row>
    <row r="8" spans="2:10" x14ac:dyDescent="0.35">
      <c r="B8" s="18" t="s">
        <v>530</v>
      </c>
      <c r="C8" s="17">
        <v>0.31999574787281998</v>
      </c>
      <c r="D8" s="17">
        <v>0.290441508110372</v>
      </c>
      <c r="E8" s="17">
        <v>0.27462795632347498</v>
      </c>
      <c r="F8" s="17">
        <v>0.29214801596961898</v>
      </c>
      <c r="G8" s="17">
        <v>0.26560363622549099</v>
      </c>
      <c r="H8" s="17">
        <v>0.23111159220035701</v>
      </c>
      <c r="I8" s="17">
        <v>0.25981336032802899</v>
      </c>
    </row>
    <row r="9" spans="2:10" x14ac:dyDescent="0.35">
      <c r="B9" s="18" t="s">
        <v>531</v>
      </c>
      <c r="C9" s="17">
        <v>0.203776595134148</v>
      </c>
      <c r="D9" s="17">
        <v>0.22025930257037399</v>
      </c>
      <c r="E9" s="17">
        <v>0.217219350623404</v>
      </c>
      <c r="F9" s="17">
        <v>0.21950288567628101</v>
      </c>
      <c r="G9" s="17">
        <v>0.21336136017900001</v>
      </c>
      <c r="H9" s="17">
        <v>0.18456130128782799</v>
      </c>
      <c r="I9" s="17">
        <v>0.24451977323769</v>
      </c>
    </row>
    <row r="10" spans="2:10" x14ac:dyDescent="0.35">
      <c r="B10" s="18" t="s">
        <v>532</v>
      </c>
      <c r="C10" s="17">
        <v>0.286241116156007</v>
      </c>
      <c r="D10" s="17">
        <v>0.29447438556578798</v>
      </c>
      <c r="E10" s="17">
        <v>0.30204039161412999</v>
      </c>
      <c r="F10" s="17">
        <v>0.30875545847376101</v>
      </c>
      <c r="G10" s="17">
        <v>0.320406611041823</v>
      </c>
      <c r="H10" s="17">
        <v>0.36427979447661202</v>
      </c>
      <c r="I10" s="17">
        <v>0.31592494089241702</v>
      </c>
    </row>
    <row r="11" spans="2:10" x14ac:dyDescent="0.35">
      <c r="B11" s="18" t="s">
        <v>75</v>
      </c>
      <c r="C11" s="17">
        <v>8.2930168220907305E-2</v>
      </c>
      <c r="D11" s="17">
        <v>0.108263144576166</v>
      </c>
      <c r="E11" s="17">
        <v>0.110975018386006</v>
      </c>
      <c r="F11" s="17">
        <v>9.15603954138655E-2</v>
      </c>
      <c r="G11" s="17">
        <v>0.10530189298591</v>
      </c>
      <c r="H11" s="17">
        <v>0.12283639226250501</v>
      </c>
      <c r="I11" s="17">
        <v>9.4227879361377095E-2</v>
      </c>
    </row>
    <row r="12" spans="2:10" x14ac:dyDescent="0.35">
      <c r="B12" s="23" t="s">
        <v>533</v>
      </c>
      <c r="C12" s="21">
        <v>0.42705212048893798</v>
      </c>
      <c r="D12" s="21">
        <v>0.37700316728767103</v>
      </c>
      <c r="E12" s="21">
        <v>0.36976523937646</v>
      </c>
      <c r="F12" s="21">
        <v>0.38018126043609202</v>
      </c>
      <c r="G12" s="21">
        <v>0.36093013579326599</v>
      </c>
      <c r="H12" s="21">
        <v>0.32832251197305501</v>
      </c>
      <c r="I12" s="21">
        <v>0.34532740650851601</v>
      </c>
    </row>
    <row r="13" spans="2:10" x14ac:dyDescent="0.35">
      <c r="B13" s="23" t="s">
        <v>534</v>
      </c>
      <c r="C13" s="21">
        <v>0.49001771129015498</v>
      </c>
      <c r="D13" s="21">
        <v>0.51473368813616305</v>
      </c>
      <c r="E13" s="21">
        <v>0.51925974223753402</v>
      </c>
      <c r="F13" s="21">
        <v>0.52825834415004302</v>
      </c>
      <c r="G13" s="21">
        <v>0.53376797122082398</v>
      </c>
      <c r="H13" s="21">
        <v>0.54884109576443996</v>
      </c>
      <c r="I13" s="21">
        <v>0.56044471413010699</v>
      </c>
    </row>
    <row r="14" spans="2:10" x14ac:dyDescent="0.35">
      <c r="B14" s="23" t="s">
        <v>256</v>
      </c>
      <c r="C14" s="22">
        <v>-6.29655908012169E-2</v>
      </c>
      <c r="D14" s="22">
        <v>-0.13773052084849099</v>
      </c>
      <c r="E14" s="22">
        <v>-0.14949450286107399</v>
      </c>
      <c r="F14" s="22">
        <v>-0.14807708371395101</v>
      </c>
      <c r="G14" s="22">
        <v>-0.17283783542755701</v>
      </c>
      <c r="H14" s="22">
        <v>-0.220518583791384</v>
      </c>
      <c r="I14" s="22">
        <v>-0.21511730762159101</v>
      </c>
    </row>
    <row r="15" spans="2:10" x14ac:dyDescent="0.35">
      <c r="B15" s="16"/>
      <c r="C15" s="16"/>
      <c r="D15" s="16"/>
      <c r="E15" s="16"/>
      <c r="F15" s="16"/>
      <c r="G15" s="16"/>
      <c r="H15" s="16"/>
      <c r="I15" s="16"/>
    </row>
    <row r="16" spans="2:10" x14ac:dyDescent="0.35">
      <c r="B16" t="s">
        <v>60</v>
      </c>
    </row>
    <row r="17" spans="2:2" x14ac:dyDescent="0.35">
      <c r="B17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0.107056372616118</v>
      </c>
      <c r="D9" s="17">
        <v>0.123806314037558</v>
      </c>
      <c r="E9" s="17">
        <v>9.0728883157048995E-2</v>
      </c>
      <c r="F9" s="17"/>
      <c r="G9" s="17">
        <v>0.201976630570152</v>
      </c>
      <c r="H9" s="17">
        <v>0.201147116731661</v>
      </c>
      <c r="I9" s="17">
        <v>0.13429097265527501</v>
      </c>
      <c r="J9" s="17">
        <v>6.2424563511465997E-2</v>
      </c>
      <c r="K9" s="17">
        <v>5.8826905934462298E-2</v>
      </c>
      <c r="L9" s="17">
        <v>1.30767331242739E-2</v>
      </c>
      <c r="M9" s="17"/>
      <c r="N9" s="17">
        <v>0.13519693344691899</v>
      </c>
      <c r="O9" s="17">
        <v>9.6997195176613996E-2</v>
      </c>
      <c r="P9" s="17">
        <v>9.55041431821744E-2</v>
      </c>
      <c r="Q9" s="17">
        <v>9.7361499071161595E-2</v>
      </c>
      <c r="R9" s="17"/>
      <c r="S9" s="17">
        <v>0.196359225521715</v>
      </c>
      <c r="T9" s="17">
        <v>9.2623543326457503E-2</v>
      </c>
      <c r="U9" s="17">
        <v>9.2187390175029305E-2</v>
      </c>
      <c r="V9" s="17">
        <v>9.3668200082430098E-2</v>
      </c>
      <c r="W9" s="17">
        <v>0.105816201753734</v>
      </c>
      <c r="X9" s="17">
        <v>0.112807955040669</v>
      </c>
      <c r="Y9" s="17">
        <v>0.10082995730800701</v>
      </c>
      <c r="Z9" s="17">
        <v>6.5217672570260302E-2</v>
      </c>
      <c r="AA9" s="17">
        <v>6.8370490792325697E-2</v>
      </c>
      <c r="AB9" s="17">
        <v>8.0844860919306594E-2</v>
      </c>
      <c r="AC9" s="17">
        <v>0.11249745109600701</v>
      </c>
      <c r="AD9" s="17">
        <v>0.102318188279216</v>
      </c>
      <c r="AE9" s="17"/>
      <c r="AF9" s="17">
        <v>0.11081522357967299</v>
      </c>
      <c r="AG9" s="17">
        <v>0.102175181885456</v>
      </c>
      <c r="AH9" s="17"/>
      <c r="AI9" s="17">
        <v>0.13633390840255699</v>
      </c>
      <c r="AJ9" s="17">
        <v>9.3857123259677697E-2</v>
      </c>
      <c r="AK9" s="17"/>
      <c r="AL9" s="17">
        <v>0.139067474613225</v>
      </c>
      <c r="AM9" s="17">
        <v>0.104623672215524</v>
      </c>
      <c r="AN9" s="17"/>
      <c r="AO9" s="17">
        <v>0.121163484510769</v>
      </c>
      <c r="AP9" s="17">
        <v>0.103210489091902</v>
      </c>
    </row>
    <row r="10" spans="2:42" x14ac:dyDescent="0.35">
      <c r="B10" s="18" t="s">
        <v>530</v>
      </c>
      <c r="C10" s="17">
        <v>0.31999574787281998</v>
      </c>
      <c r="D10" s="17">
        <v>0.329445281026922</v>
      </c>
      <c r="E10" s="17">
        <v>0.31123617082605798</v>
      </c>
      <c r="F10" s="17"/>
      <c r="G10" s="17">
        <v>0.38164475808522103</v>
      </c>
      <c r="H10" s="17">
        <v>0.44257967054019798</v>
      </c>
      <c r="I10" s="17">
        <v>0.42061301743337198</v>
      </c>
      <c r="J10" s="17">
        <v>0.350673114356649</v>
      </c>
      <c r="K10" s="17">
        <v>0.19573929501885101</v>
      </c>
      <c r="L10" s="17">
        <v>0.15504966184056301</v>
      </c>
      <c r="M10" s="17"/>
      <c r="N10" s="17">
        <v>0.36462722617258497</v>
      </c>
      <c r="O10" s="17">
        <v>0.33941474276172101</v>
      </c>
      <c r="P10" s="17">
        <v>0.30453787231284102</v>
      </c>
      <c r="Q10" s="17">
        <v>0.26388277416945799</v>
      </c>
      <c r="R10" s="17"/>
      <c r="S10" s="17">
        <v>0.34007619480611501</v>
      </c>
      <c r="T10" s="17">
        <v>0.312299506362754</v>
      </c>
      <c r="U10" s="17">
        <v>0.25654835323899799</v>
      </c>
      <c r="V10" s="17">
        <v>0.28326685407298302</v>
      </c>
      <c r="W10" s="17">
        <v>0.384421481230657</v>
      </c>
      <c r="X10" s="17">
        <v>0.28369110122784602</v>
      </c>
      <c r="Y10" s="17">
        <v>0.28926368363817001</v>
      </c>
      <c r="Z10" s="17">
        <v>0.36276252652621199</v>
      </c>
      <c r="AA10" s="17">
        <v>0.36561029580455701</v>
      </c>
      <c r="AB10" s="17">
        <v>0.32048002669231501</v>
      </c>
      <c r="AC10" s="17">
        <v>0.30659298854030698</v>
      </c>
      <c r="AD10" s="17">
        <v>0.37665682256355398</v>
      </c>
      <c r="AE10" s="17"/>
      <c r="AF10" s="17">
        <v>0.31316579976306702</v>
      </c>
      <c r="AG10" s="17">
        <v>0.33015951909514002</v>
      </c>
      <c r="AH10" s="17"/>
      <c r="AI10" s="17">
        <v>0.36979470787451801</v>
      </c>
      <c r="AJ10" s="17">
        <v>0.29754478425523601</v>
      </c>
      <c r="AK10" s="17"/>
      <c r="AL10" s="17">
        <v>0.361809301055874</v>
      </c>
      <c r="AM10" s="17">
        <v>0.31681810507914498</v>
      </c>
      <c r="AN10" s="17"/>
      <c r="AO10" s="17">
        <v>0.33078814313393601</v>
      </c>
      <c r="AP10" s="17">
        <v>0.31705352302683298</v>
      </c>
    </row>
    <row r="11" spans="2:42" x14ac:dyDescent="0.35">
      <c r="B11" s="18" t="s">
        <v>531</v>
      </c>
      <c r="C11" s="17">
        <v>0.203776595134148</v>
      </c>
      <c r="D11" s="17">
        <v>0.19538186866580701</v>
      </c>
      <c r="E11" s="17">
        <v>0.21016321481543199</v>
      </c>
      <c r="F11" s="17"/>
      <c r="G11" s="17">
        <v>0.19637008914085</v>
      </c>
      <c r="H11" s="17">
        <v>0.16146918220280901</v>
      </c>
      <c r="I11" s="17">
        <v>0.18732790579254899</v>
      </c>
      <c r="J11" s="17">
        <v>0.204172259069127</v>
      </c>
      <c r="K11" s="17">
        <v>0.234890838462957</v>
      </c>
      <c r="L11" s="17">
        <v>0.23551230728814901</v>
      </c>
      <c r="M11" s="17"/>
      <c r="N11" s="17">
        <v>0.204338619967734</v>
      </c>
      <c r="O11" s="17">
        <v>0.211371178375486</v>
      </c>
      <c r="P11" s="17">
        <v>0.18239452008434401</v>
      </c>
      <c r="Q11" s="17">
        <v>0.21560571060193701</v>
      </c>
      <c r="R11" s="17"/>
      <c r="S11" s="17">
        <v>0.19268134004318399</v>
      </c>
      <c r="T11" s="17">
        <v>0.21102437311891001</v>
      </c>
      <c r="U11" s="17">
        <v>0.21362970554577701</v>
      </c>
      <c r="V11" s="17">
        <v>0.19858129318672399</v>
      </c>
      <c r="W11" s="17">
        <v>0.15788701692867499</v>
      </c>
      <c r="X11" s="17">
        <v>0.25460974969119399</v>
      </c>
      <c r="Y11" s="17">
        <v>0.19256083734919999</v>
      </c>
      <c r="Z11" s="17">
        <v>0.186697083254562</v>
      </c>
      <c r="AA11" s="17">
        <v>0.20567265596126</v>
      </c>
      <c r="AB11" s="17">
        <v>0.223783080431875</v>
      </c>
      <c r="AC11" s="17">
        <v>0.19840679909760001</v>
      </c>
      <c r="AD11" s="17">
        <v>0.16250830394646601</v>
      </c>
      <c r="AE11" s="17"/>
      <c r="AF11" s="17">
        <v>0.21443053454092001</v>
      </c>
      <c r="AG11" s="17">
        <v>0.189656378284488</v>
      </c>
      <c r="AH11" s="17"/>
      <c r="AI11" s="17">
        <v>0.19772254210148399</v>
      </c>
      <c r="AJ11" s="17">
        <v>0.20650595583506701</v>
      </c>
      <c r="AK11" s="17"/>
      <c r="AL11" s="17">
        <v>0.19422362173508601</v>
      </c>
      <c r="AM11" s="17">
        <v>0.204502578332629</v>
      </c>
      <c r="AN11" s="17"/>
      <c r="AO11" s="17">
        <v>0.21581940965622701</v>
      </c>
      <c r="AP11" s="17">
        <v>0.20049348075173401</v>
      </c>
    </row>
    <row r="12" spans="2:42" x14ac:dyDescent="0.35">
      <c r="B12" s="18" t="s">
        <v>532</v>
      </c>
      <c r="C12" s="17">
        <v>0.286241116156007</v>
      </c>
      <c r="D12" s="17">
        <v>0.27885243662766301</v>
      </c>
      <c r="E12" s="17">
        <v>0.29478148281059702</v>
      </c>
      <c r="F12" s="17"/>
      <c r="G12" s="17">
        <v>0.12651494691798401</v>
      </c>
      <c r="H12" s="17">
        <v>0.10832116282877</v>
      </c>
      <c r="I12" s="17">
        <v>0.176621871762425</v>
      </c>
      <c r="J12" s="17">
        <v>0.30341574011347999</v>
      </c>
      <c r="K12" s="17">
        <v>0.41633176056264198</v>
      </c>
      <c r="L12" s="17">
        <v>0.52658255889422101</v>
      </c>
      <c r="M12" s="17"/>
      <c r="N12" s="17">
        <v>0.238561950606485</v>
      </c>
      <c r="O12" s="17">
        <v>0.280233287865567</v>
      </c>
      <c r="P12" s="17">
        <v>0.31646807839096902</v>
      </c>
      <c r="Q12" s="17">
        <v>0.31871393177812102</v>
      </c>
      <c r="R12" s="17"/>
      <c r="S12" s="17">
        <v>0.189202410943456</v>
      </c>
      <c r="T12" s="17">
        <v>0.31464168451139601</v>
      </c>
      <c r="U12" s="17">
        <v>0.34546336832822699</v>
      </c>
      <c r="V12" s="17">
        <v>0.33184154450569803</v>
      </c>
      <c r="W12" s="17">
        <v>0.26557065514690797</v>
      </c>
      <c r="X12" s="17">
        <v>0.25531747385758302</v>
      </c>
      <c r="Y12" s="17">
        <v>0.32331432026812501</v>
      </c>
      <c r="Z12" s="17">
        <v>0.27552300433332499</v>
      </c>
      <c r="AA12" s="17">
        <v>0.29260831420252698</v>
      </c>
      <c r="AB12" s="17">
        <v>0.28727769235946599</v>
      </c>
      <c r="AC12" s="17">
        <v>0.32441368053456299</v>
      </c>
      <c r="AD12" s="17">
        <v>0.28734172809249597</v>
      </c>
      <c r="AE12" s="17"/>
      <c r="AF12" s="17">
        <v>0.28693672046727098</v>
      </c>
      <c r="AG12" s="17">
        <v>0.28543820560682498</v>
      </c>
      <c r="AH12" s="17"/>
      <c r="AI12" s="17">
        <v>0.22652807414512199</v>
      </c>
      <c r="AJ12" s="17">
        <v>0.31316166497140102</v>
      </c>
      <c r="AK12" s="17"/>
      <c r="AL12" s="17">
        <v>0.203078855062087</v>
      </c>
      <c r="AM12" s="17">
        <v>0.29256107558432498</v>
      </c>
      <c r="AN12" s="17"/>
      <c r="AO12" s="17">
        <v>0.25921129490447098</v>
      </c>
      <c r="AP12" s="17">
        <v>0.29360999115962899</v>
      </c>
    </row>
    <row r="13" spans="2:42" x14ac:dyDescent="0.35">
      <c r="B13" s="18" t="s">
        <v>75</v>
      </c>
      <c r="C13" s="17">
        <v>8.2930168220907305E-2</v>
      </c>
      <c r="D13" s="17">
        <v>7.2514099642050495E-2</v>
      </c>
      <c r="E13" s="17">
        <v>9.3090248390863398E-2</v>
      </c>
      <c r="F13" s="17"/>
      <c r="G13" s="17">
        <v>9.3493575285792496E-2</v>
      </c>
      <c r="H13" s="17">
        <v>8.6482867696562396E-2</v>
      </c>
      <c r="I13" s="17">
        <v>8.1146232356380202E-2</v>
      </c>
      <c r="J13" s="17">
        <v>7.9314322949278093E-2</v>
      </c>
      <c r="K13" s="17">
        <v>9.4211200021086905E-2</v>
      </c>
      <c r="L13" s="17">
        <v>6.9778738852793398E-2</v>
      </c>
      <c r="M13" s="17"/>
      <c r="N13" s="17">
        <v>5.7275269806276598E-2</v>
      </c>
      <c r="O13" s="17">
        <v>7.1983595820613103E-2</v>
      </c>
      <c r="P13" s="17">
        <v>0.101095386029671</v>
      </c>
      <c r="Q13" s="17">
        <v>0.104436084379322</v>
      </c>
      <c r="R13" s="17"/>
      <c r="S13" s="17">
        <v>8.1680828685529699E-2</v>
      </c>
      <c r="T13" s="17">
        <v>6.9410892680482394E-2</v>
      </c>
      <c r="U13" s="17">
        <v>9.2171182711968294E-2</v>
      </c>
      <c r="V13" s="17">
        <v>9.2642108152164504E-2</v>
      </c>
      <c r="W13" s="17">
        <v>8.6304644940026307E-2</v>
      </c>
      <c r="X13" s="17">
        <v>9.3573720182707404E-2</v>
      </c>
      <c r="Y13" s="17">
        <v>9.4031201436497597E-2</v>
      </c>
      <c r="Z13" s="17">
        <v>0.10979971331564101</v>
      </c>
      <c r="AA13" s="17">
        <v>6.7738243239329796E-2</v>
      </c>
      <c r="AB13" s="17">
        <v>8.7614339597036198E-2</v>
      </c>
      <c r="AC13" s="17">
        <v>5.8089080731522101E-2</v>
      </c>
      <c r="AD13" s="17">
        <v>7.1174957118266699E-2</v>
      </c>
      <c r="AE13" s="17"/>
      <c r="AF13" s="17">
        <v>7.4651721649068803E-2</v>
      </c>
      <c r="AG13" s="17">
        <v>9.2570715128090203E-2</v>
      </c>
      <c r="AH13" s="17"/>
      <c r="AI13" s="17">
        <v>6.9620767476318401E-2</v>
      </c>
      <c r="AJ13" s="17">
        <v>8.8930471678618297E-2</v>
      </c>
      <c r="AK13" s="17"/>
      <c r="AL13" s="17">
        <v>0.10182074753372899</v>
      </c>
      <c r="AM13" s="17">
        <v>8.1494568788375896E-2</v>
      </c>
      <c r="AN13" s="17"/>
      <c r="AO13" s="17">
        <v>7.3017667794596897E-2</v>
      </c>
      <c r="AP13" s="17">
        <v>8.5632515969902498E-2</v>
      </c>
    </row>
    <row r="14" spans="2:42" x14ac:dyDescent="0.35">
      <c r="B14" s="18" t="s">
        <v>533</v>
      </c>
      <c r="C14" s="21">
        <v>0.42705212048893798</v>
      </c>
      <c r="D14" s="21">
        <v>0.45325159506447998</v>
      </c>
      <c r="E14" s="21">
        <v>0.401965053983107</v>
      </c>
      <c r="F14" s="21"/>
      <c r="G14" s="21">
        <v>0.58362138865537305</v>
      </c>
      <c r="H14" s="21">
        <v>0.64372678727185895</v>
      </c>
      <c r="I14" s="21">
        <v>0.55490399008864699</v>
      </c>
      <c r="J14" s="21">
        <v>0.41309767786811502</v>
      </c>
      <c r="K14" s="21">
        <v>0.254566200953314</v>
      </c>
      <c r="L14" s="21">
        <v>0.168126394964837</v>
      </c>
      <c r="M14" s="21"/>
      <c r="N14" s="21">
        <v>0.49982415961950399</v>
      </c>
      <c r="O14" s="21">
        <v>0.43641193793833499</v>
      </c>
      <c r="P14" s="21">
        <v>0.400042015495016</v>
      </c>
      <c r="Q14" s="21">
        <v>0.36124427324061897</v>
      </c>
      <c r="R14" s="21"/>
      <c r="S14" s="21">
        <v>0.53643542032782998</v>
      </c>
      <c r="T14" s="21">
        <v>0.404923049689211</v>
      </c>
      <c r="U14" s="21">
        <v>0.34873574341402702</v>
      </c>
      <c r="V14" s="21">
        <v>0.37693505415541301</v>
      </c>
      <c r="W14" s="21">
        <v>0.49023768298439102</v>
      </c>
      <c r="X14" s="21">
        <v>0.396499056268515</v>
      </c>
      <c r="Y14" s="21">
        <v>0.39009364094617699</v>
      </c>
      <c r="Z14" s="21">
        <v>0.427980199096472</v>
      </c>
      <c r="AA14" s="21">
        <v>0.433980786596882</v>
      </c>
      <c r="AB14" s="21">
        <v>0.40132488761162199</v>
      </c>
      <c r="AC14" s="21">
        <v>0.41909043963631498</v>
      </c>
      <c r="AD14" s="21">
        <v>0.47897501084277</v>
      </c>
      <c r="AE14" s="21"/>
      <c r="AF14" s="21">
        <v>0.42398102334274002</v>
      </c>
      <c r="AG14" s="21">
        <v>0.43233470098059601</v>
      </c>
      <c r="AH14" s="21"/>
      <c r="AI14" s="21">
        <v>0.50612861627707495</v>
      </c>
      <c r="AJ14" s="21">
        <v>0.39140190751491399</v>
      </c>
      <c r="AK14" s="21"/>
      <c r="AL14" s="21">
        <v>0.50087677566909805</v>
      </c>
      <c r="AM14" s="21">
        <v>0.42144177729466997</v>
      </c>
      <c r="AN14" s="21"/>
      <c r="AO14" s="21">
        <v>0.45195162764470498</v>
      </c>
      <c r="AP14" s="21">
        <v>0.42026401211873499</v>
      </c>
    </row>
    <row r="15" spans="2:42" x14ac:dyDescent="0.35">
      <c r="B15" s="18" t="s">
        <v>534</v>
      </c>
      <c r="C15" s="21">
        <v>0.49001771129015498</v>
      </c>
      <c r="D15" s="21">
        <v>0.47423430529346999</v>
      </c>
      <c r="E15" s="21">
        <v>0.504944697626029</v>
      </c>
      <c r="F15" s="21"/>
      <c r="G15" s="21">
        <v>0.32288503605883401</v>
      </c>
      <c r="H15" s="21">
        <v>0.269790345031579</v>
      </c>
      <c r="I15" s="21">
        <v>0.36394977755497299</v>
      </c>
      <c r="J15" s="21">
        <v>0.507587999182607</v>
      </c>
      <c r="K15" s="21">
        <v>0.65122259902559898</v>
      </c>
      <c r="L15" s="21">
        <v>0.76209486618236999</v>
      </c>
      <c r="M15" s="21"/>
      <c r="N15" s="21">
        <v>0.44290057057422</v>
      </c>
      <c r="O15" s="21">
        <v>0.49160446624105197</v>
      </c>
      <c r="P15" s="21">
        <v>0.498862598475313</v>
      </c>
      <c r="Q15" s="21">
        <v>0.53431964238005802</v>
      </c>
      <c r="R15" s="21"/>
      <c r="S15" s="21">
        <v>0.38188375098664001</v>
      </c>
      <c r="T15" s="21">
        <v>0.52566605763030605</v>
      </c>
      <c r="U15" s="21">
        <v>0.55909307387400398</v>
      </c>
      <c r="V15" s="21">
        <v>0.53042283769242204</v>
      </c>
      <c r="W15" s="21">
        <v>0.42345767207558299</v>
      </c>
      <c r="X15" s="21">
        <v>0.50992722354877795</v>
      </c>
      <c r="Y15" s="21">
        <v>0.51587515761732505</v>
      </c>
      <c r="Z15" s="21">
        <v>0.46222008758788702</v>
      </c>
      <c r="AA15" s="21">
        <v>0.49828097016378797</v>
      </c>
      <c r="AB15" s="21">
        <v>0.51106077279134199</v>
      </c>
      <c r="AC15" s="21">
        <v>0.52282047963216305</v>
      </c>
      <c r="AD15" s="21">
        <v>0.44985003203896301</v>
      </c>
      <c r="AE15" s="21"/>
      <c r="AF15" s="21">
        <v>0.50136725500819102</v>
      </c>
      <c r="AG15" s="21">
        <v>0.47509458389131298</v>
      </c>
      <c r="AH15" s="21"/>
      <c r="AI15" s="21">
        <v>0.42425061624660598</v>
      </c>
      <c r="AJ15" s="21">
        <v>0.519667620806468</v>
      </c>
      <c r="AK15" s="21"/>
      <c r="AL15" s="21">
        <v>0.39730247679717301</v>
      </c>
      <c r="AM15" s="21">
        <v>0.49706365391695401</v>
      </c>
      <c r="AN15" s="21"/>
      <c r="AO15" s="21">
        <v>0.47503070456069801</v>
      </c>
      <c r="AP15" s="21">
        <v>0.494103471911362</v>
      </c>
    </row>
    <row r="16" spans="2:42" x14ac:dyDescent="0.35">
      <c r="B16" s="18" t="s">
        <v>256</v>
      </c>
      <c r="C16" s="22">
        <v>-6.29655908012169E-2</v>
      </c>
      <c r="D16" s="22">
        <v>-2.0982710228989999E-2</v>
      </c>
      <c r="E16" s="22">
        <v>-0.102979643642922</v>
      </c>
      <c r="F16" s="22"/>
      <c r="G16" s="22">
        <v>0.26073635259653899</v>
      </c>
      <c r="H16" s="22">
        <v>0.37393644224028</v>
      </c>
      <c r="I16" s="22">
        <v>0.19095421253367401</v>
      </c>
      <c r="J16" s="22">
        <v>-9.4490321314492295E-2</v>
      </c>
      <c r="K16" s="22">
        <v>-0.39665639807228598</v>
      </c>
      <c r="L16" s="22">
        <v>-0.59396847121753304</v>
      </c>
      <c r="M16" s="22"/>
      <c r="N16" s="22">
        <v>5.6923589045283898E-2</v>
      </c>
      <c r="O16" s="22">
        <v>-5.51925283027173E-2</v>
      </c>
      <c r="P16" s="22">
        <v>-9.8820582980297098E-2</v>
      </c>
      <c r="Q16" s="22">
        <v>-0.17307536913943899</v>
      </c>
      <c r="R16" s="22"/>
      <c r="S16" s="22">
        <v>0.15455166934119</v>
      </c>
      <c r="T16" s="22">
        <v>-0.12074300794109501</v>
      </c>
      <c r="U16" s="22">
        <v>-0.21035733045997701</v>
      </c>
      <c r="V16" s="22">
        <v>-0.15348778353700901</v>
      </c>
      <c r="W16" s="22">
        <v>6.6780010908808002E-2</v>
      </c>
      <c r="X16" s="22">
        <v>-0.113428167280262</v>
      </c>
      <c r="Y16" s="22">
        <v>-0.12578151667114801</v>
      </c>
      <c r="Z16" s="22">
        <v>-3.4239888491414697E-2</v>
      </c>
      <c r="AA16" s="22">
        <v>-6.43001835669052E-2</v>
      </c>
      <c r="AB16" s="22">
        <v>-0.10973588517971999</v>
      </c>
      <c r="AC16" s="22">
        <v>-0.103730039995849</v>
      </c>
      <c r="AD16" s="22">
        <v>2.9124978803807801E-2</v>
      </c>
      <c r="AE16" s="22"/>
      <c r="AF16" s="22">
        <v>-7.7386231665450694E-2</v>
      </c>
      <c r="AG16" s="22">
        <v>-4.2759882910716897E-2</v>
      </c>
      <c r="AH16" s="22"/>
      <c r="AI16" s="22">
        <v>8.1878000030468606E-2</v>
      </c>
      <c r="AJ16" s="22">
        <v>-0.12826571329155501</v>
      </c>
      <c r="AK16" s="22"/>
      <c r="AL16" s="22">
        <v>0.103574298871925</v>
      </c>
      <c r="AM16" s="22">
        <v>-7.5621876622284298E-2</v>
      </c>
      <c r="AN16" s="22"/>
      <c r="AO16" s="22">
        <v>-2.3079076915993701E-2</v>
      </c>
      <c r="AP16" s="22">
        <v>-7.3839459792627099E-2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8.8033244466472801E-2</v>
      </c>
      <c r="D9" s="17">
        <v>0.108912527971589</v>
      </c>
      <c r="E9" s="17">
        <v>6.7536344788686697E-2</v>
      </c>
      <c r="F9" s="17"/>
      <c r="G9" s="17">
        <v>0.166058526703837</v>
      </c>
      <c r="H9" s="17">
        <v>0.1737089872008</v>
      </c>
      <c r="I9" s="17">
        <v>9.9698411979277604E-2</v>
      </c>
      <c r="J9" s="17">
        <v>6.1625851159550597E-2</v>
      </c>
      <c r="K9" s="17">
        <v>3.0298819565082399E-2</v>
      </c>
      <c r="L9" s="17">
        <v>1.6486842541142601E-2</v>
      </c>
      <c r="M9" s="17"/>
      <c r="N9" s="17">
        <v>0.123327464922087</v>
      </c>
      <c r="O9" s="17">
        <v>7.9239904974809705E-2</v>
      </c>
      <c r="P9" s="17">
        <v>7.8482378251981996E-2</v>
      </c>
      <c r="Q9" s="17">
        <v>6.8627373854721799E-2</v>
      </c>
      <c r="R9" s="17"/>
      <c r="S9" s="17">
        <v>0.154509918421491</v>
      </c>
      <c r="T9" s="17">
        <v>6.1945862644576397E-2</v>
      </c>
      <c r="U9" s="17">
        <v>6.2079894383149599E-2</v>
      </c>
      <c r="V9" s="17">
        <v>6.9212367746146794E-2</v>
      </c>
      <c r="W9" s="17">
        <v>0.101761941390099</v>
      </c>
      <c r="X9" s="17">
        <v>0.124262974400801</v>
      </c>
      <c r="Y9" s="17">
        <v>8.5847881200519199E-2</v>
      </c>
      <c r="Z9" s="17">
        <v>7.3650332578766103E-2</v>
      </c>
      <c r="AA9" s="17">
        <v>6.8143110980902602E-2</v>
      </c>
      <c r="AB9" s="17">
        <v>6.2445463230583698E-2</v>
      </c>
      <c r="AC9" s="17">
        <v>8.4511638826082106E-2</v>
      </c>
      <c r="AD9" s="17">
        <v>5.6382468305894398E-2</v>
      </c>
      <c r="AE9" s="17"/>
      <c r="AF9" s="17">
        <v>8.6916267773779393E-2</v>
      </c>
      <c r="AG9" s="17">
        <v>9.0320258375811396E-2</v>
      </c>
      <c r="AH9" s="17"/>
      <c r="AI9" s="17">
        <v>0.11628059533215</v>
      </c>
      <c r="AJ9" s="17">
        <v>7.5298435415103004E-2</v>
      </c>
      <c r="AK9" s="17"/>
      <c r="AL9" s="17">
        <v>0.101512159705821</v>
      </c>
      <c r="AM9" s="17">
        <v>8.7008907269168601E-2</v>
      </c>
      <c r="AN9" s="17"/>
      <c r="AO9" s="17">
        <v>8.1057758086028095E-2</v>
      </c>
      <c r="AP9" s="17">
        <v>8.9934902888429397E-2</v>
      </c>
    </row>
    <row r="10" spans="2:42" x14ac:dyDescent="0.35">
      <c r="B10" s="18" t="s">
        <v>530</v>
      </c>
      <c r="C10" s="17">
        <v>0.29214801596961898</v>
      </c>
      <c r="D10" s="17">
        <v>0.30563428275660298</v>
      </c>
      <c r="E10" s="17">
        <v>0.27798943041711699</v>
      </c>
      <c r="F10" s="17"/>
      <c r="G10" s="17">
        <v>0.37809811277822702</v>
      </c>
      <c r="H10" s="17">
        <v>0.39691437616805603</v>
      </c>
      <c r="I10" s="17">
        <v>0.392053127378723</v>
      </c>
      <c r="J10" s="17">
        <v>0.27475044304164398</v>
      </c>
      <c r="K10" s="17">
        <v>0.219216016096795</v>
      </c>
      <c r="L10" s="17">
        <v>0.13070918340611401</v>
      </c>
      <c r="M10" s="17"/>
      <c r="N10" s="17">
        <v>0.34892270692156302</v>
      </c>
      <c r="O10" s="17">
        <v>0.28825490552824901</v>
      </c>
      <c r="P10" s="17">
        <v>0.27685772591367502</v>
      </c>
      <c r="Q10" s="17">
        <v>0.24527052065107699</v>
      </c>
      <c r="R10" s="17"/>
      <c r="S10" s="17">
        <v>0.36267320779803802</v>
      </c>
      <c r="T10" s="17">
        <v>0.27938702472560001</v>
      </c>
      <c r="U10" s="17">
        <v>0.26833671889842198</v>
      </c>
      <c r="V10" s="17">
        <v>0.294766265294652</v>
      </c>
      <c r="W10" s="17">
        <v>0.29506857520858598</v>
      </c>
      <c r="X10" s="17">
        <v>0.24612710655307399</v>
      </c>
      <c r="Y10" s="17">
        <v>0.26093017820451297</v>
      </c>
      <c r="Z10" s="17">
        <v>0.33427541530567201</v>
      </c>
      <c r="AA10" s="17">
        <v>0.27656530055195899</v>
      </c>
      <c r="AB10" s="17">
        <v>0.27191572265654601</v>
      </c>
      <c r="AC10" s="17">
        <v>0.30591883458616997</v>
      </c>
      <c r="AD10" s="17">
        <v>0.32798975937934399</v>
      </c>
      <c r="AE10" s="17"/>
      <c r="AF10" s="17">
        <v>0.28953019414968101</v>
      </c>
      <c r="AG10" s="17">
        <v>0.29572830984970899</v>
      </c>
      <c r="AH10" s="17"/>
      <c r="AI10" s="17">
        <v>0.32369338908502199</v>
      </c>
      <c r="AJ10" s="17">
        <v>0.27792635302539498</v>
      </c>
      <c r="AK10" s="17"/>
      <c r="AL10" s="17">
        <v>0.28856530965875099</v>
      </c>
      <c r="AM10" s="17">
        <v>0.292420285605274</v>
      </c>
      <c r="AN10" s="17"/>
      <c r="AO10" s="17">
        <v>0.29354160534925899</v>
      </c>
      <c r="AP10" s="17">
        <v>0.291768095368244</v>
      </c>
    </row>
    <row r="11" spans="2:42" x14ac:dyDescent="0.35">
      <c r="B11" s="18" t="s">
        <v>531</v>
      </c>
      <c r="C11" s="17">
        <v>0.21950288567628101</v>
      </c>
      <c r="D11" s="17">
        <v>0.22038497188905201</v>
      </c>
      <c r="E11" s="17">
        <v>0.22023313050353599</v>
      </c>
      <c r="F11" s="17"/>
      <c r="G11" s="17">
        <v>0.213508408846736</v>
      </c>
      <c r="H11" s="17">
        <v>0.20131062429928501</v>
      </c>
      <c r="I11" s="17">
        <v>0.22253934027790101</v>
      </c>
      <c r="J11" s="17">
        <v>0.247623030314891</v>
      </c>
      <c r="K11" s="17">
        <v>0.21845984376365801</v>
      </c>
      <c r="L11" s="17">
        <v>0.21376350905054101</v>
      </c>
      <c r="M11" s="17"/>
      <c r="N11" s="17">
        <v>0.21845389853140099</v>
      </c>
      <c r="O11" s="17">
        <v>0.23032781101769101</v>
      </c>
      <c r="P11" s="17">
        <v>0.21044833454433001</v>
      </c>
      <c r="Q11" s="17">
        <v>0.21907810824572499</v>
      </c>
      <c r="R11" s="17"/>
      <c r="S11" s="17">
        <v>0.18235626209477199</v>
      </c>
      <c r="T11" s="17">
        <v>0.21685014184180901</v>
      </c>
      <c r="U11" s="17">
        <v>0.22099655295350601</v>
      </c>
      <c r="V11" s="17">
        <v>0.22216511033058201</v>
      </c>
      <c r="W11" s="17">
        <v>0.27127940798869998</v>
      </c>
      <c r="X11" s="17">
        <v>0.21006473799433301</v>
      </c>
      <c r="Y11" s="17">
        <v>0.18311236185670501</v>
      </c>
      <c r="Z11" s="17">
        <v>0.20913455911030199</v>
      </c>
      <c r="AA11" s="17">
        <v>0.244751472550328</v>
      </c>
      <c r="AB11" s="17">
        <v>0.24662991160258599</v>
      </c>
      <c r="AC11" s="17">
        <v>0.21213261586825399</v>
      </c>
      <c r="AD11" s="17">
        <v>0.248823919732023</v>
      </c>
      <c r="AE11" s="17"/>
      <c r="AF11" s="17">
        <v>0.227000258127626</v>
      </c>
      <c r="AG11" s="17">
        <v>0.209600386421507</v>
      </c>
      <c r="AH11" s="17"/>
      <c r="AI11" s="17">
        <v>0.205467114159503</v>
      </c>
      <c r="AJ11" s="17">
        <v>0.22583066030565399</v>
      </c>
      <c r="AK11" s="17"/>
      <c r="AL11" s="17">
        <v>0.22597353471488599</v>
      </c>
      <c r="AM11" s="17">
        <v>0.21901114532602001</v>
      </c>
      <c r="AN11" s="17"/>
      <c r="AO11" s="17">
        <v>0.22999872821086101</v>
      </c>
      <c r="AP11" s="17">
        <v>0.21664150709093</v>
      </c>
    </row>
    <row r="12" spans="2:42" x14ac:dyDescent="0.35">
      <c r="B12" s="18" t="s">
        <v>532</v>
      </c>
      <c r="C12" s="17">
        <v>0.30875545847376101</v>
      </c>
      <c r="D12" s="17">
        <v>0.29554576956385198</v>
      </c>
      <c r="E12" s="17">
        <v>0.32111157107138699</v>
      </c>
      <c r="F12" s="17"/>
      <c r="G12" s="17">
        <v>0.13937812185050699</v>
      </c>
      <c r="H12" s="17">
        <v>0.136541069416242</v>
      </c>
      <c r="I12" s="17">
        <v>0.20154326059903899</v>
      </c>
      <c r="J12" s="17">
        <v>0.32140257406528799</v>
      </c>
      <c r="K12" s="17">
        <v>0.42431224500356501</v>
      </c>
      <c r="L12" s="17">
        <v>0.56236184928847599</v>
      </c>
      <c r="M12" s="17"/>
      <c r="N12" s="17">
        <v>0.25796096470698099</v>
      </c>
      <c r="O12" s="17">
        <v>0.32686456264008401</v>
      </c>
      <c r="P12" s="17">
        <v>0.31178029642244798</v>
      </c>
      <c r="Q12" s="17">
        <v>0.34500748404974901</v>
      </c>
      <c r="R12" s="17"/>
      <c r="S12" s="17">
        <v>0.219416187121905</v>
      </c>
      <c r="T12" s="17">
        <v>0.34927911942194501</v>
      </c>
      <c r="U12" s="17">
        <v>0.34273760748964899</v>
      </c>
      <c r="V12" s="17">
        <v>0.33028660971191198</v>
      </c>
      <c r="W12" s="17">
        <v>0.28914440431523403</v>
      </c>
      <c r="X12" s="17">
        <v>0.31749733215423998</v>
      </c>
      <c r="Y12" s="17">
        <v>0.34610001684313502</v>
      </c>
      <c r="Z12" s="17">
        <v>0.28729401435701302</v>
      </c>
      <c r="AA12" s="17">
        <v>0.323075822857953</v>
      </c>
      <c r="AB12" s="17">
        <v>0.29964048470872101</v>
      </c>
      <c r="AC12" s="17">
        <v>0.32889157625611798</v>
      </c>
      <c r="AD12" s="17">
        <v>0.284285964571866</v>
      </c>
      <c r="AE12" s="17"/>
      <c r="AF12" s="17">
        <v>0.30855049336323298</v>
      </c>
      <c r="AG12" s="17">
        <v>0.30944561004287102</v>
      </c>
      <c r="AH12" s="17"/>
      <c r="AI12" s="17">
        <v>0.27672525846600698</v>
      </c>
      <c r="AJ12" s="17">
        <v>0.32319569688463401</v>
      </c>
      <c r="AK12" s="17"/>
      <c r="AL12" s="17">
        <v>0.28155184209727802</v>
      </c>
      <c r="AM12" s="17">
        <v>0.31082281149593</v>
      </c>
      <c r="AN12" s="17"/>
      <c r="AO12" s="17">
        <v>0.303095747626768</v>
      </c>
      <c r="AP12" s="17">
        <v>0.31029840991987101</v>
      </c>
    </row>
    <row r="13" spans="2:42" x14ac:dyDescent="0.35">
      <c r="B13" s="18" t="s">
        <v>75</v>
      </c>
      <c r="C13" s="17">
        <v>9.15603954138655E-2</v>
      </c>
      <c r="D13" s="17">
        <v>6.9522447818903793E-2</v>
      </c>
      <c r="E13" s="17">
        <v>0.113129523219274</v>
      </c>
      <c r="F13" s="17"/>
      <c r="G13" s="17">
        <v>0.102956829820693</v>
      </c>
      <c r="H13" s="17">
        <v>9.1524942915617399E-2</v>
      </c>
      <c r="I13" s="17">
        <v>8.4165859765058401E-2</v>
      </c>
      <c r="J13" s="17">
        <v>9.4598101418626193E-2</v>
      </c>
      <c r="K13" s="17">
        <v>0.1077130755709</v>
      </c>
      <c r="L13" s="17">
        <v>7.6678615713725598E-2</v>
      </c>
      <c r="M13" s="17"/>
      <c r="N13" s="17">
        <v>5.1334964917969302E-2</v>
      </c>
      <c r="O13" s="17">
        <v>7.53128158391662E-2</v>
      </c>
      <c r="P13" s="17">
        <v>0.122431264867565</v>
      </c>
      <c r="Q13" s="17">
        <v>0.122016513198728</v>
      </c>
      <c r="R13" s="17"/>
      <c r="S13" s="17">
        <v>8.1044424563793294E-2</v>
      </c>
      <c r="T13" s="17">
        <v>9.2537851366069401E-2</v>
      </c>
      <c r="U13" s="17">
        <v>0.105849226275273</v>
      </c>
      <c r="V13" s="17">
        <v>8.3569646916707402E-2</v>
      </c>
      <c r="W13" s="17">
        <v>4.27456710973819E-2</v>
      </c>
      <c r="X13" s="17">
        <v>0.102047848897552</v>
      </c>
      <c r="Y13" s="17">
        <v>0.124009561895128</v>
      </c>
      <c r="Z13" s="17">
        <v>9.5645678648246593E-2</v>
      </c>
      <c r="AA13" s="17">
        <v>8.7464293058856807E-2</v>
      </c>
      <c r="AB13" s="17">
        <v>0.119368417801564</v>
      </c>
      <c r="AC13" s="17">
        <v>6.8545334463375504E-2</v>
      </c>
      <c r="AD13" s="17">
        <v>8.2517888010873106E-2</v>
      </c>
      <c r="AE13" s="17"/>
      <c r="AF13" s="17">
        <v>8.8002786585680906E-2</v>
      </c>
      <c r="AG13" s="17">
        <v>9.4905435310101302E-2</v>
      </c>
      <c r="AH13" s="17"/>
      <c r="AI13" s="17">
        <v>7.7833642957318497E-2</v>
      </c>
      <c r="AJ13" s="17">
        <v>9.7748854369213198E-2</v>
      </c>
      <c r="AK13" s="17"/>
      <c r="AL13" s="17">
        <v>0.102397153823264</v>
      </c>
      <c r="AM13" s="17">
        <v>9.0736850303607605E-2</v>
      </c>
      <c r="AN13" s="17"/>
      <c r="AO13" s="17">
        <v>9.2306160727083295E-2</v>
      </c>
      <c r="AP13" s="17">
        <v>9.1357084732525906E-2</v>
      </c>
    </row>
    <row r="14" spans="2:42" x14ac:dyDescent="0.35">
      <c r="B14" s="18" t="s">
        <v>533</v>
      </c>
      <c r="C14" s="21">
        <v>0.38018126043609202</v>
      </c>
      <c r="D14" s="21">
        <v>0.41454681072819199</v>
      </c>
      <c r="E14" s="21">
        <v>0.34552577520580402</v>
      </c>
      <c r="F14" s="21"/>
      <c r="G14" s="21">
        <v>0.54415663948206405</v>
      </c>
      <c r="H14" s="21">
        <v>0.570623363368855</v>
      </c>
      <c r="I14" s="21">
        <v>0.49175153935800098</v>
      </c>
      <c r="J14" s="21">
        <v>0.33637629420119503</v>
      </c>
      <c r="K14" s="21">
        <v>0.24951483566187799</v>
      </c>
      <c r="L14" s="21">
        <v>0.147196025947257</v>
      </c>
      <c r="M14" s="21"/>
      <c r="N14" s="21">
        <v>0.47225017184364998</v>
      </c>
      <c r="O14" s="21">
        <v>0.36749481050305899</v>
      </c>
      <c r="P14" s="21">
        <v>0.35534010416565698</v>
      </c>
      <c r="Q14" s="21">
        <v>0.31389789450579902</v>
      </c>
      <c r="R14" s="21"/>
      <c r="S14" s="21">
        <v>0.517183126219529</v>
      </c>
      <c r="T14" s="21">
        <v>0.34133288737017697</v>
      </c>
      <c r="U14" s="21">
        <v>0.33041661328157201</v>
      </c>
      <c r="V14" s="21">
        <v>0.36397863304079903</v>
      </c>
      <c r="W14" s="21">
        <v>0.39683051659868501</v>
      </c>
      <c r="X14" s="21">
        <v>0.37039008095387499</v>
      </c>
      <c r="Y14" s="21">
        <v>0.34677805940503198</v>
      </c>
      <c r="Z14" s="21">
        <v>0.40792574788443797</v>
      </c>
      <c r="AA14" s="21">
        <v>0.34470841153286103</v>
      </c>
      <c r="AB14" s="21">
        <v>0.33436118588712999</v>
      </c>
      <c r="AC14" s="21">
        <v>0.39043047341225201</v>
      </c>
      <c r="AD14" s="21">
        <v>0.38437222768523799</v>
      </c>
      <c r="AE14" s="21"/>
      <c r="AF14" s="21">
        <v>0.37644646192345999</v>
      </c>
      <c r="AG14" s="21">
        <v>0.38604856822551997</v>
      </c>
      <c r="AH14" s="21"/>
      <c r="AI14" s="21">
        <v>0.439973984417172</v>
      </c>
      <c r="AJ14" s="21">
        <v>0.35322478844049798</v>
      </c>
      <c r="AK14" s="21"/>
      <c r="AL14" s="21">
        <v>0.39007746936457199</v>
      </c>
      <c r="AM14" s="21">
        <v>0.37942919287444199</v>
      </c>
      <c r="AN14" s="21"/>
      <c r="AO14" s="21">
        <v>0.37459936343528699</v>
      </c>
      <c r="AP14" s="21">
        <v>0.38170299825667298</v>
      </c>
    </row>
    <row r="15" spans="2:42" x14ac:dyDescent="0.35">
      <c r="B15" s="18" t="s">
        <v>534</v>
      </c>
      <c r="C15" s="21">
        <v>0.52825834415004302</v>
      </c>
      <c r="D15" s="21">
        <v>0.51593074145290396</v>
      </c>
      <c r="E15" s="21">
        <v>0.54134470157492198</v>
      </c>
      <c r="F15" s="21"/>
      <c r="G15" s="21">
        <v>0.35288653069724302</v>
      </c>
      <c r="H15" s="21">
        <v>0.33785169371552798</v>
      </c>
      <c r="I15" s="21">
        <v>0.424082600876941</v>
      </c>
      <c r="J15" s="21">
        <v>0.56902560438017902</v>
      </c>
      <c r="K15" s="21">
        <v>0.64277208876722303</v>
      </c>
      <c r="L15" s="21">
        <v>0.77612535833901697</v>
      </c>
      <c r="M15" s="21"/>
      <c r="N15" s="21">
        <v>0.476414863238381</v>
      </c>
      <c r="O15" s="21">
        <v>0.55719237365777496</v>
      </c>
      <c r="P15" s="21">
        <v>0.52222863096677796</v>
      </c>
      <c r="Q15" s="21">
        <v>0.56408559229547295</v>
      </c>
      <c r="R15" s="21"/>
      <c r="S15" s="21">
        <v>0.40177244921667699</v>
      </c>
      <c r="T15" s="21">
        <v>0.56612926126375396</v>
      </c>
      <c r="U15" s="21">
        <v>0.56373416044315505</v>
      </c>
      <c r="V15" s="21">
        <v>0.55245172004249299</v>
      </c>
      <c r="W15" s="21">
        <v>0.56042381230393301</v>
      </c>
      <c r="X15" s="21">
        <v>0.52756207014857304</v>
      </c>
      <c r="Y15" s="21">
        <v>0.52921237869983995</v>
      </c>
      <c r="Z15" s="21">
        <v>0.496428573467315</v>
      </c>
      <c r="AA15" s="21">
        <v>0.56782729540828203</v>
      </c>
      <c r="AB15" s="21">
        <v>0.54627039631130603</v>
      </c>
      <c r="AC15" s="21">
        <v>0.54102419212437203</v>
      </c>
      <c r="AD15" s="21">
        <v>0.53310988430388895</v>
      </c>
      <c r="AE15" s="21"/>
      <c r="AF15" s="21">
        <v>0.53555075149085896</v>
      </c>
      <c r="AG15" s="21">
        <v>0.51904599646437899</v>
      </c>
      <c r="AH15" s="21"/>
      <c r="AI15" s="21">
        <v>0.48219237262550901</v>
      </c>
      <c r="AJ15" s="21">
        <v>0.54902635719028803</v>
      </c>
      <c r="AK15" s="21"/>
      <c r="AL15" s="21">
        <v>0.50752537681216403</v>
      </c>
      <c r="AM15" s="21">
        <v>0.52983395682195</v>
      </c>
      <c r="AN15" s="21"/>
      <c r="AO15" s="21">
        <v>0.53309447583762903</v>
      </c>
      <c r="AP15" s="21">
        <v>0.52693991701080101</v>
      </c>
    </row>
    <row r="16" spans="2:42" x14ac:dyDescent="0.35">
      <c r="B16" s="18" t="s">
        <v>256</v>
      </c>
      <c r="C16" s="22">
        <v>-0.14807708371395101</v>
      </c>
      <c r="D16" s="22">
        <v>-0.101383930724712</v>
      </c>
      <c r="E16" s="22">
        <v>-0.19581892636911799</v>
      </c>
      <c r="F16" s="22"/>
      <c r="G16" s="22">
        <v>0.19127010878482101</v>
      </c>
      <c r="H16" s="22">
        <v>0.23277166965332799</v>
      </c>
      <c r="I16" s="22">
        <v>6.7668938481060301E-2</v>
      </c>
      <c r="J16" s="22">
        <v>-0.23264931017898399</v>
      </c>
      <c r="K16" s="22">
        <v>-0.39325725310534498</v>
      </c>
      <c r="L16" s="22">
        <v>-0.62892933239175997</v>
      </c>
      <c r="M16" s="22"/>
      <c r="N16" s="22">
        <v>-4.1646913947316899E-3</v>
      </c>
      <c r="O16" s="22">
        <v>-0.189697563154716</v>
      </c>
      <c r="P16" s="22">
        <v>-0.16688852680112101</v>
      </c>
      <c r="Q16" s="22">
        <v>-0.25018769778967398</v>
      </c>
      <c r="R16" s="22"/>
      <c r="S16" s="22">
        <v>0.115410677002852</v>
      </c>
      <c r="T16" s="22">
        <v>-0.22479637389357701</v>
      </c>
      <c r="U16" s="22">
        <v>-0.23331754716158401</v>
      </c>
      <c r="V16" s="22">
        <v>-0.18847308700169399</v>
      </c>
      <c r="W16" s="22">
        <v>-0.163593295705249</v>
      </c>
      <c r="X16" s="22">
        <v>-0.15717198919469799</v>
      </c>
      <c r="Y16" s="22">
        <v>-0.182434319294807</v>
      </c>
      <c r="Z16" s="22">
        <v>-8.8502825582876796E-2</v>
      </c>
      <c r="AA16" s="22">
        <v>-0.223118883875421</v>
      </c>
      <c r="AB16" s="22">
        <v>-0.21190921042417599</v>
      </c>
      <c r="AC16" s="22">
        <v>-0.15059371871211999</v>
      </c>
      <c r="AD16" s="22">
        <v>-0.14873765661864999</v>
      </c>
      <c r="AE16" s="22"/>
      <c r="AF16" s="22">
        <v>-0.159104289567399</v>
      </c>
      <c r="AG16" s="22">
        <v>-0.13299742823885799</v>
      </c>
      <c r="AH16" s="22"/>
      <c r="AI16" s="22">
        <v>-4.2218388208337197E-2</v>
      </c>
      <c r="AJ16" s="22">
        <v>-0.19580156874978999</v>
      </c>
      <c r="AK16" s="22"/>
      <c r="AL16" s="22">
        <v>-0.117447907447592</v>
      </c>
      <c r="AM16" s="22">
        <v>-0.15040476394750801</v>
      </c>
      <c r="AN16" s="22"/>
      <c r="AO16" s="22">
        <v>-0.15849511240234199</v>
      </c>
      <c r="AP16" s="22">
        <v>-0.145236918754128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8.5514046180486997E-2</v>
      </c>
      <c r="D9" s="17">
        <v>0.105081395185898</v>
      </c>
      <c r="E9" s="17">
        <v>6.6279727740709296E-2</v>
      </c>
      <c r="F9" s="17"/>
      <c r="G9" s="17">
        <v>0.157233084856682</v>
      </c>
      <c r="H9" s="17">
        <v>0.187163938428166</v>
      </c>
      <c r="I9" s="17">
        <v>0.10249065323984299</v>
      </c>
      <c r="J9" s="17">
        <v>4.8322069372983598E-2</v>
      </c>
      <c r="K9" s="17">
        <v>2.8918342660152901E-2</v>
      </c>
      <c r="L9" s="17">
        <v>8.8025961621404306E-3</v>
      </c>
      <c r="M9" s="17"/>
      <c r="N9" s="17">
        <v>0.118180079561618</v>
      </c>
      <c r="O9" s="17">
        <v>7.5729822814994893E-2</v>
      </c>
      <c r="P9" s="17">
        <v>7.7098759876951403E-2</v>
      </c>
      <c r="Q9" s="17">
        <v>6.7598335675731702E-2</v>
      </c>
      <c r="R9" s="17"/>
      <c r="S9" s="17">
        <v>0.147918972962722</v>
      </c>
      <c r="T9" s="17">
        <v>6.3947147193168102E-2</v>
      </c>
      <c r="U9" s="17">
        <v>4.9746317616862198E-2</v>
      </c>
      <c r="V9" s="17">
        <v>7.6191280348198498E-2</v>
      </c>
      <c r="W9" s="17">
        <v>7.7180469929440304E-2</v>
      </c>
      <c r="X9" s="17">
        <v>0.101507828805244</v>
      </c>
      <c r="Y9" s="17">
        <v>9.43419276060843E-2</v>
      </c>
      <c r="Z9" s="17">
        <v>8.3668147671530593E-2</v>
      </c>
      <c r="AA9" s="17">
        <v>6.3854006920313802E-2</v>
      </c>
      <c r="AB9" s="17">
        <v>8.4411331997306105E-2</v>
      </c>
      <c r="AC9" s="17">
        <v>9.6548697652279206E-2</v>
      </c>
      <c r="AD9" s="17">
        <v>2.59261161240181E-2</v>
      </c>
      <c r="AE9" s="17"/>
      <c r="AF9" s="17">
        <v>9.1769131718331204E-2</v>
      </c>
      <c r="AG9" s="17">
        <v>7.78283750242761E-2</v>
      </c>
      <c r="AH9" s="17"/>
      <c r="AI9" s="17">
        <v>0.113042409903234</v>
      </c>
      <c r="AJ9" s="17">
        <v>7.3103379524598694E-2</v>
      </c>
      <c r="AK9" s="17"/>
      <c r="AL9" s="17">
        <v>0.117561892476385</v>
      </c>
      <c r="AM9" s="17">
        <v>8.3078553377732206E-2</v>
      </c>
      <c r="AN9" s="17"/>
      <c r="AO9" s="17">
        <v>8.6726341032449195E-2</v>
      </c>
      <c r="AP9" s="17">
        <v>8.51835501276825E-2</v>
      </c>
    </row>
    <row r="10" spans="2:42" x14ac:dyDescent="0.35">
      <c r="B10" s="18" t="s">
        <v>530</v>
      </c>
      <c r="C10" s="17">
        <v>0.25981336032802899</v>
      </c>
      <c r="D10" s="17">
        <v>0.27379432602966403</v>
      </c>
      <c r="E10" s="17">
        <v>0.24478524572051699</v>
      </c>
      <c r="F10" s="17"/>
      <c r="G10" s="17">
        <v>0.35716224031446803</v>
      </c>
      <c r="H10" s="17">
        <v>0.37957279105202901</v>
      </c>
      <c r="I10" s="17">
        <v>0.34042874515287602</v>
      </c>
      <c r="J10" s="17">
        <v>0.24543763981202599</v>
      </c>
      <c r="K10" s="17">
        <v>0.180274003895943</v>
      </c>
      <c r="L10" s="17">
        <v>9.6178753121308497E-2</v>
      </c>
      <c r="M10" s="17"/>
      <c r="N10" s="17">
        <v>0.32309413971594098</v>
      </c>
      <c r="O10" s="17">
        <v>0.25196459688918899</v>
      </c>
      <c r="P10" s="17">
        <v>0.243558139522388</v>
      </c>
      <c r="Q10" s="17">
        <v>0.21329388987231099</v>
      </c>
      <c r="R10" s="17"/>
      <c r="S10" s="17">
        <v>0.32239753929321402</v>
      </c>
      <c r="T10" s="17">
        <v>0.23876915467228499</v>
      </c>
      <c r="U10" s="17">
        <v>0.25442911542329699</v>
      </c>
      <c r="V10" s="17">
        <v>0.23177468260831699</v>
      </c>
      <c r="W10" s="17">
        <v>0.305681864304719</v>
      </c>
      <c r="X10" s="17">
        <v>0.27861211566413002</v>
      </c>
      <c r="Y10" s="17">
        <v>0.20239056737560801</v>
      </c>
      <c r="Z10" s="17">
        <v>0.25409024980135703</v>
      </c>
      <c r="AA10" s="17">
        <v>0.25807253524662499</v>
      </c>
      <c r="AB10" s="17">
        <v>0.23322070229253</v>
      </c>
      <c r="AC10" s="17">
        <v>0.193155727919364</v>
      </c>
      <c r="AD10" s="17">
        <v>0.35213960889317902</v>
      </c>
      <c r="AE10" s="17"/>
      <c r="AF10" s="17">
        <v>0.256245107433065</v>
      </c>
      <c r="AG10" s="17">
        <v>0.26428636007050199</v>
      </c>
      <c r="AH10" s="17"/>
      <c r="AI10" s="17">
        <v>0.29508423865585798</v>
      </c>
      <c r="AJ10" s="17">
        <v>0.24391212050150901</v>
      </c>
      <c r="AK10" s="17"/>
      <c r="AL10" s="17">
        <v>0.246603722595782</v>
      </c>
      <c r="AM10" s="17">
        <v>0.260817233640664</v>
      </c>
      <c r="AN10" s="17"/>
      <c r="AO10" s="17">
        <v>0.28488876134796498</v>
      </c>
      <c r="AP10" s="17">
        <v>0.25297729973916699</v>
      </c>
    </row>
    <row r="11" spans="2:42" x14ac:dyDescent="0.35">
      <c r="B11" s="18" t="s">
        <v>531</v>
      </c>
      <c r="C11" s="17">
        <v>0.24451977323769</v>
      </c>
      <c r="D11" s="17">
        <v>0.25374353417707501</v>
      </c>
      <c r="E11" s="17">
        <v>0.23671315930876799</v>
      </c>
      <c r="F11" s="17"/>
      <c r="G11" s="17">
        <v>0.21780805192507499</v>
      </c>
      <c r="H11" s="17">
        <v>0.208875179398753</v>
      </c>
      <c r="I11" s="17">
        <v>0.26530331447280098</v>
      </c>
      <c r="J11" s="17">
        <v>0.28488247381197601</v>
      </c>
      <c r="K11" s="17">
        <v>0.24198858641138199</v>
      </c>
      <c r="L11" s="17">
        <v>0.24350738091433799</v>
      </c>
      <c r="M11" s="17"/>
      <c r="N11" s="17">
        <v>0.22980372107373701</v>
      </c>
      <c r="O11" s="17">
        <v>0.26091193823111403</v>
      </c>
      <c r="P11" s="17">
        <v>0.25419621290640598</v>
      </c>
      <c r="Q11" s="17">
        <v>0.23540980158122901</v>
      </c>
      <c r="R11" s="17"/>
      <c r="S11" s="17">
        <v>0.236787698982866</v>
      </c>
      <c r="T11" s="17">
        <v>0.24471267257447701</v>
      </c>
      <c r="U11" s="17">
        <v>0.24632155554103399</v>
      </c>
      <c r="V11" s="17">
        <v>0.24990234815287199</v>
      </c>
      <c r="W11" s="17">
        <v>0.23916245017212001</v>
      </c>
      <c r="X11" s="17">
        <v>0.203494713799309</v>
      </c>
      <c r="Y11" s="17">
        <v>0.218640990686399</v>
      </c>
      <c r="Z11" s="17">
        <v>0.26589773952454199</v>
      </c>
      <c r="AA11" s="17">
        <v>0.25829796329967902</v>
      </c>
      <c r="AB11" s="17">
        <v>0.256373986551587</v>
      </c>
      <c r="AC11" s="17">
        <v>0.29091796678529003</v>
      </c>
      <c r="AD11" s="17">
        <v>0.27201053420594401</v>
      </c>
      <c r="AE11" s="17"/>
      <c r="AF11" s="17">
        <v>0.24595868146966901</v>
      </c>
      <c r="AG11" s="17">
        <v>0.24311998204014801</v>
      </c>
      <c r="AH11" s="17"/>
      <c r="AI11" s="17">
        <v>0.23292061395632699</v>
      </c>
      <c r="AJ11" s="17">
        <v>0.24974904515444399</v>
      </c>
      <c r="AK11" s="17"/>
      <c r="AL11" s="17">
        <v>0.288204657685316</v>
      </c>
      <c r="AM11" s="17">
        <v>0.24119991764804999</v>
      </c>
      <c r="AN11" s="17"/>
      <c r="AO11" s="17">
        <v>0.230075143476141</v>
      </c>
      <c r="AP11" s="17">
        <v>0.248457670946888</v>
      </c>
    </row>
    <row r="12" spans="2:42" x14ac:dyDescent="0.35">
      <c r="B12" s="18" t="s">
        <v>532</v>
      </c>
      <c r="C12" s="17">
        <v>0.31592494089241702</v>
      </c>
      <c r="D12" s="17">
        <v>0.29139905255485898</v>
      </c>
      <c r="E12" s="17">
        <v>0.34071831065034802</v>
      </c>
      <c r="F12" s="17"/>
      <c r="G12" s="17">
        <v>0.163913262198496</v>
      </c>
      <c r="H12" s="17">
        <v>0.14405015564725401</v>
      </c>
      <c r="I12" s="17">
        <v>0.20684501466010399</v>
      </c>
      <c r="J12" s="17">
        <v>0.32246819621085498</v>
      </c>
      <c r="K12" s="17">
        <v>0.43881921597446499</v>
      </c>
      <c r="L12" s="17">
        <v>0.55919087571977399</v>
      </c>
      <c r="M12" s="17"/>
      <c r="N12" s="17">
        <v>0.26542265253397002</v>
      </c>
      <c r="O12" s="17">
        <v>0.32864433572510598</v>
      </c>
      <c r="P12" s="17">
        <v>0.32000647964454898</v>
      </c>
      <c r="Q12" s="17">
        <v>0.35539914372565701</v>
      </c>
      <c r="R12" s="17"/>
      <c r="S12" s="17">
        <v>0.214606669504532</v>
      </c>
      <c r="T12" s="17">
        <v>0.364945303263496</v>
      </c>
      <c r="U12" s="17">
        <v>0.35312458502478</v>
      </c>
      <c r="V12" s="17">
        <v>0.35064189363005599</v>
      </c>
      <c r="W12" s="17">
        <v>0.29264373213045303</v>
      </c>
      <c r="X12" s="17">
        <v>0.30890365392130498</v>
      </c>
      <c r="Y12" s="17">
        <v>0.35028023700667998</v>
      </c>
      <c r="Z12" s="17">
        <v>0.291312280834371</v>
      </c>
      <c r="AA12" s="17">
        <v>0.33543027209833598</v>
      </c>
      <c r="AB12" s="17">
        <v>0.32082630163887499</v>
      </c>
      <c r="AC12" s="17">
        <v>0.33445429342348698</v>
      </c>
      <c r="AD12" s="17">
        <v>0.27194005123327603</v>
      </c>
      <c r="AE12" s="17"/>
      <c r="AF12" s="17">
        <v>0.31644105219885899</v>
      </c>
      <c r="AG12" s="17">
        <v>0.31570529883512799</v>
      </c>
      <c r="AH12" s="17"/>
      <c r="AI12" s="17">
        <v>0.268999913667826</v>
      </c>
      <c r="AJ12" s="17">
        <v>0.33708024371274697</v>
      </c>
      <c r="AK12" s="17"/>
      <c r="AL12" s="17">
        <v>0.25380806696860603</v>
      </c>
      <c r="AM12" s="17">
        <v>0.32064554514064803</v>
      </c>
      <c r="AN12" s="17"/>
      <c r="AO12" s="17">
        <v>0.30458839476298</v>
      </c>
      <c r="AP12" s="17">
        <v>0.319015512251481</v>
      </c>
    </row>
    <row r="13" spans="2:42" x14ac:dyDescent="0.35">
      <c r="B13" s="18" t="s">
        <v>75</v>
      </c>
      <c r="C13" s="17">
        <v>9.4227879361377095E-2</v>
      </c>
      <c r="D13" s="17">
        <v>7.5981692052503699E-2</v>
      </c>
      <c r="E13" s="17">
        <v>0.11150355657965801</v>
      </c>
      <c r="F13" s="17"/>
      <c r="G13" s="17">
        <v>0.103883360705279</v>
      </c>
      <c r="H13" s="17">
        <v>8.0337935473798902E-2</v>
      </c>
      <c r="I13" s="17">
        <v>8.4932272474374598E-2</v>
      </c>
      <c r="J13" s="17">
        <v>9.8889620792158794E-2</v>
      </c>
      <c r="K13" s="17">
        <v>0.109999851058058</v>
      </c>
      <c r="L13" s="17">
        <v>9.2320394082439805E-2</v>
      </c>
      <c r="M13" s="17"/>
      <c r="N13" s="17">
        <v>6.3499407114735396E-2</v>
      </c>
      <c r="O13" s="17">
        <v>8.2749306339595902E-2</v>
      </c>
      <c r="P13" s="17">
        <v>0.10514040804970599</v>
      </c>
      <c r="Q13" s="17">
        <v>0.12829882914507099</v>
      </c>
      <c r="R13" s="17"/>
      <c r="S13" s="17">
        <v>7.8289119256665901E-2</v>
      </c>
      <c r="T13" s="17">
        <v>8.7625722296573699E-2</v>
      </c>
      <c r="U13" s="17">
        <v>9.6378426394027106E-2</v>
      </c>
      <c r="V13" s="17">
        <v>9.1489795260556894E-2</v>
      </c>
      <c r="W13" s="17">
        <v>8.5331483463267493E-2</v>
      </c>
      <c r="X13" s="17">
        <v>0.10748168781001199</v>
      </c>
      <c r="Y13" s="17">
        <v>0.134346277325228</v>
      </c>
      <c r="Z13" s="17">
        <v>0.10503158216819999</v>
      </c>
      <c r="AA13" s="17">
        <v>8.4345222435047107E-2</v>
      </c>
      <c r="AB13" s="17">
        <v>0.105167677519702</v>
      </c>
      <c r="AC13" s="17">
        <v>8.4923314219580603E-2</v>
      </c>
      <c r="AD13" s="17">
        <v>7.7983689543583104E-2</v>
      </c>
      <c r="AE13" s="17"/>
      <c r="AF13" s="17">
        <v>8.9586027180075897E-2</v>
      </c>
      <c r="AG13" s="17">
        <v>9.9059984029945702E-2</v>
      </c>
      <c r="AH13" s="17"/>
      <c r="AI13" s="17">
        <v>8.9952823816754707E-2</v>
      </c>
      <c r="AJ13" s="17">
        <v>9.6155211106702498E-2</v>
      </c>
      <c r="AK13" s="17"/>
      <c r="AL13" s="17">
        <v>9.3821660273910298E-2</v>
      </c>
      <c r="AM13" s="17">
        <v>9.4258750192906096E-2</v>
      </c>
      <c r="AN13" s="17"/>
      <c r="AO13" s="17">
        <v>9.3721359380464206E-2</v>
      </c>
      <c r="AP13" s="17">
        <v>9.4365966934781706E-2</v>
      </c>
    </row>
    <row r="14" spans="2:42" x14ac:dyDescent="0.35">
      <c r="B14" s="18" t="s">
        <v>533</v>
      </c>
      <c r="C14" s="21">
        <v>0.34532740650851601</v>
      </c>
      <c r="D14" s="21">
        <v>0.37887572121556201</v>
      </c>
      <c r="E14" s="21">
        <v>0.31106497346122602</v>
      </c>
      <c r="F14" s="21"/>
      <c r="G14" s="21">
        <v>0.51439532517115005</v>
      </c>
      <c r="H14" s="21">
        <v>0.56673672948019405</v>
      </c>
      <c r="I14" s="21">
        <v>0.44291939839271999</v>
      </c>
      <c r="J14" s="21">
        <v>0.29375970918500999</v>
      </c>
      <c r="K14" s="21">
        <v>0.209192346556095</v>
      </c>
      <c r="L14" s="21">
        <v>0.104981349283449</v>
      </c>
      <c r="M14" s="21"/>
      <c r="N14" s="21">
        <v>0.441274219277559</v>
      </c>
      <c r="O14" s="21">
        <v>0.327694419704184</v>
      </c>
      <c r="P14" s="21">
        <v>0.320656899399339</v>
      </c>
      <c r="Q14" s="21">
        <v>0.280892225548043</v>
      </c>
      <c r="R14" s="21"/>
      <c r="S14" s="21">
        <v>0.47031651225593601</v>
      </c>
      <c r="T14" s="21">
        <v>0.30271630186545301</v>
      </c>
      <c r="U14" s="21">
        <v>0.30417543304015898</v>
      </c>
      <c r="V14" s="21">
        <v>0.30796596295651602</v>
      </c>
      <c r="W14" s="21">
        <v>0.382862334234159</v>
      </c>
      <c r="X14" s="21">
        <v>0.38011994446937403</v>
      </c>
      <c r="Y14" s="21">
        <v>0.29673249498169202</v>
      </c>
      <c r="Z14" s="21">
        <v>0.33775839747288799</v>
      </c>
      <c r="AA14" s="21">
        <v>0.321926542166938</v>
      </c>
      <c r="AB14" s="21">
        <v>0.317632034289836</v>
      </c>
      <c r="AC14" s="21">
        <v>0.289704425571643</v>
      </c>
      <c r="AD14" s="21">
        <v>0.37806572501719699</v>
      </c>
      <c r="AE14" s="21"/>
      <c r="AF14" s="21">
        <v>0.34801423915139601</v>
      </c>
      <c r="AG14" s="21">
        <v>0.34211473509477802</v>
      </c>
      <c r="AH14" s="21"/>
      <c r="AI14" s="21">
        <v>0.40812664855909198</v>
      </c>
      <c r="AJ14" s="21">
        <v>0.31701550002610701</v>
      </c>
      <c r="AK14" s="21"/>
      <c r="AL14" s="21">
        <v>0.36416561507216799</v>
      </c>
      <c r="AM14" s="21">
        <v>0.34389578701839602</v>
      </c>
      <c r="AN14" s="21"/>
      <c r="AO14" s="21">
        <v>0.37161510238041501</v>
      </c>
      <c r="AP14" s="21">
        <v>0.33816084986685002</v>
      </c>
    </row>
    <row r="15" spans="2:42" x14ac:dyDescent="0.35">
      <c r="B15" s="18" t="s">
        <v>534</v>
      </c>
      <c r="C15" s="21">
        <v>0.56044471413010699</v>
      </c>
      <c r="D15" s="21">
        <v>0.54514258673193405</v>
      </c>
      <c r="E15" s="21">
        <v>0.57743146995911498</v>
      </c>
      <c r="F15" s="21"/>
      <c r="G15" s="21">
        <v>0.38172131412357102</v>
      </c>
      <c r="H15" s="21">
        <v>0.35292533504600698</v>
      </c>
      <c r="I15" s="21">
        <v>0.472148329132905</v>
      </c>
      <c r="J15" s="21">
        <v>0.60735067002283205</v>
      </c>
      <c r="K15" s="21">
        <v>0.68080780238584704</v>
      </c>
      <c r="L15" s="21">
        <v>0.80269825663411098</v>
      </c>
      <c r="M15" s="21"/>
      <c r="N15" s="21">
        <v>0.49522637360770599</v>
      </c>
      <c r="O15" s="21">
        <v>0.58955627395622001</v>
      </c>
      <c r="P15" s="21">
        <v>0.57420269255095402</v>
      </c>
      <c r="Q15" s="21">
        <v>0.59080894530688699</v>
      </c>
      <c r="R15" s="21"/>
      <c r="S15" s="21">
        <v>0.451394368487398</v>
      </c>
      <c r="T15" s="21">
        <v>0.60965797583797399</v>
      </c>
      <c r="U15" s="21">
        <v>0.59944614056581402</v>
      </c>
      <c r="V15" s="21">
        <v>0.60054424178292698</v>
      </c>
      <c r="W15" s="21">
        <v>0.53180618230257304</v>
      </c>
      <c r="X15" s="21">
        <v>0.51239836772061398</v>
      </c>
      <c r="Y15" s="21">
        <v>0.56892122769307996</v>
      </c>
      <c r="Z15" s="21">
        <v>0.55721002035891298</v>
      </c>
      <c r="AA15" s="21">
        <v>0.593728235398014</v>
      </c>
      <c r="AB15" s="21">
        <v>0.57720028819046199</v>
      </c>
      <c r="AC15" s="21">
        <v>0.62537226020877701</v>
      </c>
      <c r="AD15" s="21">
        <v>0.54395058543922004</v>
      </c>
      <c r="AE15" s="21"/>
      <c r="AF15" s="21">
        <v>0.56239973366852802</v>
      </c>
      <c r="AG15" s="21">
        <v>0.55882528087527605</v>
      </c>
      <c r="AH15" s="21"/>
      <c r="AI15" s="21">
        <v>0.50192052762415296</v>
      </c>
      <c r="AJ15" s="21">
        <v>0.58682928886718999</v>
      </c>
      <c r="AK15" s="21"/>
      <c r="AL15" s="21">
        <v>0.54201272465392203</v>
      </c>
      <c r="AM15" s="21">
        <v>0.56184546278869796</v>
      </c>
      <c r="AN15" s="21"/>
      <c r="AO15" s="21">
        <v>0.53466353823912105</v>
      </c>
      <c r="AP15" s="21">
        <v>0.56747318319836804</v>
      </c>
    </row>
    <row r="16" spans="2:42" x14ac:dyDescent="0.35">
      <c r="B16" s="18" t="s">
        <v>256</v>
      </c>
      <c r="C16" s="22">
        <v>-0.21511730762159101</v>
      </c>
      <c r="D16" s="22">
        <v>-0.16626686551637199</v>
      </c>
      <c r="E16" s="22">
        <v>-0.26636649649788902</v>
      </c>
      <c r="F16" s="22"/>
      <c r="G16" s="22">
        <v>0.132674011047579</v>
      </c>
      <c r="H16" s="22">
        <v>0.21381139443418701</v>
      </c>
      <c r="I16" s="22">
        <v>-2.9228930740185601E-2</v>
      </c>
      <c r="J16" s="22">
        <v>-0.31359096083782201</v>
      </c>
      <c r="K16" s="22">
        <v>-0.47161545582975101</v>
      </c>
      <c r="L16" s="22">
        <v>-0.69771690735066205</v>
      </c>
      <c r="M16" s="22"/>
      <c r="N16" s="22">
        <v>-5.3952154330147398E-2</v>
      </c>
      <c r="O16" s="22">
        <v>-0.26186185425203601</v>
      </c>
      <c r="P16" s="22">
        <v>-0.25354579315161502</v>
      </c>
      <c r="Q16" s="22">
        <v>-0.30991671975884399</v>
      </c>
      <c r="R16" s="22"/>
      <c r="S16" s="22">
        <v>1.8922143768538301E-2</v>
      </c>
      <c r="T16" s="22">
        <v>-0.30694167397252098</v>
      </c>
      <c r="U16" s="22">
        <v>-0.29527070752565499</v>
      </c>
      <c r="V16" s="22">
        <v>-0.29257827882641202</v>
      </c>
      <c r="W16" s="22">
        <v>-0.14894384806841399</v>
      </c>
      <c r="X16" s="22">
        <v>-0.13227842325124001</v>
      </c>
      <c r="Y16" s="22">
        <v>-0.27218873271138699</v>
      </c>
      <c r="Z16" s="22">
        <v>-0.21945162288602499</v>
      </c>
      <c r="AA16" s="22">
        <v>-0.271801693231076</v>
      </c>
      <c r="AB16" s="22">
        <v>-0.25956825390062599</v>
      </c>
      <c r="AC16" s="22">
        <v>-0.33566783463713401</v>
      </c>
      <c r="AD16" s="22">
        <v>-0.16588486042202299</v>
      </c>
      <c r="AE16" s="22"/>
      <c r="AF16" s="22">
        <v>-0.21438549451713099</v>
      </c>
      <c r="AG16" s="22">
        <v>-0.216710545780498</v>
      </c>
      <c r="AH16" s="22"/>
      <c r="AI16" s="22">
        <v>-9.3793879065061397E-2</v>
      </c>
      <c r="AJ16" s="22">
        <v>-0.26981378884108298</v>
      </c>
      <c r="AK16" s="22"/>
      <c r="AL16" s="22">
        <v>-0.17784710958175401</v>
      </c>
      <c r="AM16" s="22">
        <v>-0.217949675770301</v>
      </c>
      <c r="AN16" s="22"/>
      <c r="AO16" s="22">
        <v>-0.16304843585870599</v>
      </c>
      <c r="AP16" s="22">
        <v>-0.22931233333151901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8.6561659177299494E-2</v>
      </c>
      <c r="D9" s="17">
        <v>0.10700660356899</v>
      </c>
      <c r="E9" s="17">
        <v>6.6478136937603502E-2</v>
      </c>
      <c r="F9" s="17"/>
      <c r="G9" s="17">
        <v>0.14749099398843499</v>
      </c>
      <c r="H9" s="17">
        <v>0.170605724212958</v>
      </c>
      <c r="I9" s="17">
        <v>0.107963133014202</v>
      </c>
      <c r="J9" s="17">
        <v>5.9762083647186097E-2</v>
      </c>
      <c r="K9" s="17">
        <v>3.7968884559997598E-2</v>
      </c>
      <c r="L9" s="17">
        <v>1.4043852704357301E-2</v>
      </c>
      <c r="M9" s="17"/>
      <c r="N9" s="17">
        <v>0.115556387075182</v>
      </c>
      <c r="O9" s="17">
        <v>7.8030112955319794E-2</v>
      </c>
      <c r="P9" s="17">
        <v>8.2069011727455704E-2</v>
      </c>
      <c r="Q9" s="17">
        <v>6.9216470935041893E-2</v>
      </c>
      <c r="R9" s="17"/>
      <c r="S9" s="17">
        <v>0.148906507677175</v>
      </c>
      <c r="T9" s="17">
        <v>7.5467415355330497E-2</v>
      </c>
      <c r="U9" s="17">
        <v>6.1311951711548199E-2</v>
      </c>
      <c r="V9" s="17">
        <v>7.0573552215484697E-2</v>
      </c>
      <c r="W9" s="17">
        <v>5.2181931108977897E-2</v>
      </c>
      <c r="X9" s="17">
        <v>8.77455661030863E-2</v>
      </c>
      <c r="Y9" s="17">
        <v>8.0230564270165602E-2</v>
      </c>
      <c r="Z9" s="17">
        <v>7.6205939411705198E-2</v>
      </c>
      <c r="AA9" s="17">
        <v>8.6380272468542699E-2</v>
      </c>
      <c r="AB9" s="17">
        <v>7.1529235683710904E-2</v>
      </c>
      <c r="AC9" s="17">
        <v>0.100935161812514</v>
      </c>
      <c r="AD9" s="17">
        <v>8.8643439564888293E-2</v>
      </c>
      <c r="AE9" s="17"/>
      <c r="AF9" s="17">
        <v>9.6860188136622893E-2</v>
      </c>
      <c r="AG9" s="17">
        <v>7.3427657505191493E-2</v>
      </c>
      <c r="AH9" s="17"/>
      <c r="AI9" s="17">
        <v>0.122764618776166</v>
      </c>
      <c r="AJ9" s="17">
        <v>7.0240207308118294E-2</v>
      </c>
      <c r="AK9" s="17"/>
      <c r="AL9" s="17">
        <v>9.4861637460771905E-2</v>
      </c>
      <c r="AM9" s="17">
        <v>8.5930897996476893E-2</v>
      </c>
      <c r="AN9" s="17"/>
      <c r="AO9" s="17">
        <v>8.6291816851150394E-2</v>
      </c>
      <c r="AP9" s="17">
        <v>8.6635223643507897E-2</v>
      </c>
    </row>
    <row r="10" spans="2:42" x14ac:dyDescent="0.35">
      <c r="B10" s="18" t="s">
        <v>530</v>
      </c>
      <c r="C10" s="17">
        <v>0.290441508110372</v>
      </c>
      <c r="D10" s="17">
        <v>0.317469024680963</v>
      </c>
      <c r="E10" s="17">
        <v>0.26354321309776302</v>
      </c>
      <c r="F10" s="17"/>
      <c r="G10" s="17">
        <v>0.39396799884820599</v>
      </c>
      <c r="H10" s="17">
        <v>0.37095332379794599</v>
      </c>
      <c r="I10" s="17">
        <v>0.40570731927831599</v>
      </c>
      <c r="J10" s="17">
        <v>0.29173845728027897</v>
      </c>
      <c r="K10" s="17">
        <v>0.192243709957783</v>
      </c>
      <c r="L10" s="17">
        <v>0.12632284188305101</v>
      </c>
      <c r="M10" s="17"/>
      <c r="N10" s="17">
        <v>0.35771271945570998</v>
      </c>
      <c r="O10" s="17">
        <v>0.30908940107082</v>
      </c>
      <c r="P10" s="17">
        <v>0.25239535480805902</v>
      </c>
      <c r="Q10" s="17">
        <v>0.230510794453407</v>
      </c>
      <c r="R10" s="17"/>
      <c r="S10" s="17">
        <v>0.34385990370195302</v>
      </c>
      <c r="T10" s="17">
        <v>0.25876210549840101</v>
      </c>
      <c r="U10" s="17">
        <v>0.233114716128761</v>
      </c>
      <c r="V10" s="17">
        <v>0.28019250842453097</v>
      </c>
      <c r="W10" s="17">
        <v>0.34020677354497197</v>
      </c>
      <c r="X10" s="17">
        <v>0.34114605201438702</v>
      </c>
      <c r="Y10" s="17">
        <v>0.23875226326037999</v>
      </c>
      <c r="Z10" s="17">
        <v>0.33076909329010801</v>
      </c>
      <c r="AA10" s="17">
        <v>0.27904540596293198</v>
      </c>
      <c r="AB10" s="17">
        <v>0.27316221406395302</v>
      </c>
      <c r="AC10" s="17">
        <v>0.28729062985222797</v>
      </c>
      <c r="AD10" s="17">
        <v>0.27703767820810199</v>
      </c>
      <c r="AE10" s="17"/>
      <c r="AF10" s="17">
        <v>0.29297069294943201</v>
      </c>
      <c r="AG10" s="17">
        <v>0.28608080163108401</v>
      </c>
      <c r="AH10" s="17"/>
      <c r="AI10" s="17">
        <v>0.34427311975374902</v>
      </c>
      <c r="AJ10" s="17">
        <v>0.266172496178393</v>
      </c>
      <c r="AK10" s="17"/>
      <c r="AL10" s="17">
        <v>0.38268057485860402</v>
      </c>
      <c r="AM10" s="17">
        <v>0.28343175209981297</v>
      </c>
      <c r="AN10" s="17"/>
      <c r="AO10" s="17">
        <v>0.34921912094490198</v>
      </c>
      <c r="AP10" s="17">
        <v>0.274417544135238</v>
      </c>
    </row>
    <row r="11" spans="2:42" x14ac:dyDescent="0.35">
      <c r="B11" s="18" t="s">
        <v>531</v>
      </c>
      <c r="C11" s="17">
        <v>0.22025930257037399</v>
      </c>
      <c r="D11" s="17">
        <v>0.21760853643112399</v>
      </c>
      <c r="E11" s="17">
        <v>0.223188133920219</v>
      </c>
      <c r="F11" s="17"/>
      <c r="G11" s="17">
        <v>0.208345117420313</v>
      </c>
      <c r="H11" s="17">
        <v>0.24280718039362001</v>
      </c>
      <c r="I11" s="17">
        <v>0.204035849438165</v>
      </c>
      <c r="J11" s="17">
        <v>0.23300530980476999</v>
      </c>
      <c r="K11" s="17">
        <v>0.22487054202776499</v>
      </c>
      <c r="L11" s="17">
        <v>0.209561052140677</v>
      </c>
      <c r="M11" s="17"/>
      <c r="N11" s="17">
        <v>0.20686930409479101</v>
      </c>
      <c r="O11" s="17">
        <v>0.216520546643624</v>
      </c>
      <c r="P11" s="17">
        <v>0.23626273573502701</v>
      </c>
      <c r="Q11" s="17">
        <v>0.22594418680512399</v>
      </c>
      <c r="R11" s="17"/>
      <c r="S11" s="17">
        <v>0.21253085235199801</v>
      </c>
      <c r="T11" s="17">
        <v>0.240552933842058</v>
      </c>
      <c r="U11" s="17">
        <v>0.22972780204656601</v>
      </c>
      <c r="V11" s="17">
        <v>0.24503378135211101</v>
      </c>
      <c r="W11" s="17">
        <v>0.23116412157458399</v>
      </c>
      <c r="X11" s="17">
        <v>0.195195442325063</v>
      </c>
      <c r="Y11" s="17">
        <v>0.20118634632013199</v>
      </c>
      <c r="Z11" s="17">
        <v>0.18973160836769001</v>
      </c>
      <c r="AA11" s="17">
        <v>0.22434269865869799</v>
      </c>
      <c r="AB11" s="17">
        <v>0.211921341158193</v>
      </c>
      <c r="AC11" s="17">
        <v>0.23893151254405601</v>
      </c>
      <c r="AD11" s="17">
        <v>0.188948664985716</v>
      </c>
      <c r="AE11" s="17"/>
      <c r="AF11" s="17">
        <v>0.217810727148078</v>
      </c>
      <c r="AG11" s="17">
        <v>0.224844924499017</v>
      </c>
      <c r="AH11" s="17"/>
      <c r="AI11" s="17">
        <v>0.18880828460439</v>
      </c>
      <c r="AJ11" s="17">
        <v>0.234438427195993</v>
      </c>
      <c r="AK11" s="17"/>
      <c r="AL11" s="17">
        <v>0.18591265792381401</v>
      </c>
      <c r="AM11" s="17">
        <v>0.22286949375336701</v>
      </c>
      <c r="AN11" s="17"/>
      <c r="AO11" s="17">
        <v>0.177954029727596</v>
      </c>
      <c r="AP11" s="17">
        <v>0.231792574088211</v>
      </c>
    </row>
    <row r="12" spans="2:42" x14ac:dyDescent="0.35">
      <c r="B12" s="18" t="s">
        <v>532</v>
      </c>
      <c r="C12" s="17">
        <v>0.29447438556578798</v>
      </c>
      <c r="D12" s="17">
        <v>0.27194306313143102</v>
      </c>
      <c r="E12" s="17">
        <v>0.31659070313733101</v>
      </c>
      <c r="F12" s="17"/>
      <c r="G12" s="17">
        <v>0.13865739166966801</v>
      </c>
      <c r="H12" s="17">
        <v>0.11516829071855</v>
      </c>
      <c r="I12" s="17">
        <v>0.18145487693954501</v>
      </c>
      <c r="J12" s="17">
        <v>0.30870436371926302</v>
      </c>
      <c r="K12" s="17">
        <v>0.41035963454471303</v>
      </c>
      <c r="L12" s="17">
        <v>0.54802703753849802</v>
      </c>
      <c r="M12" s="17"/>
      <c r="N12" s="17">
        <v>0.246367104398245</v>
      </c>
      <c r="O12" s="17">
        <v>0.30915046482331099</v>
      </c>
      <c r="P12" s="17">
        <v>0.30068433651746501</v>
      </c>
      <c r="Q12" s="17">
        <v>0.32717062760363702</v>
      </c>
      <c r="R12" s="17"/>
      <c r="S12" s="17">
        <v>0.20601597498263199</v>
      </c>
      <c r="T12" s="17">
        <v>0.327391030688096</v>
      </c>
      <c r="U12" s="17">
        <v>0.35645288437073203</v>
      </c>
      <c r="V12" s="17">
        <v>0.27838331993877302</v>
      </c>
      <c r="W12" s="17">
        <v>0.289145502413169</v>
      </c>
      <c r="X12" s="17">
        <v>0.26908985748957498</v>
      </c>
      <c r="Y12" s="17">
        <v>0.34651771365912698</v>
      </c>
      <c r="Z12" s="17">
        <v>0.25319914128964699</v>
      </c>
      <c r="AA12" s="17">
        <v>0.30236430051074198</v>
      </c>
      <c r="AB12" s="17">
        <v>0.32578904215260002</v>
      </c>
      <c r="AC12" s="17">
        <v>0.29138715690677802</v>
      </c>
      <c r="AD12" s="17">
        <v>0.334196324707635</v>
      </c>
      <c r="AE12" s="17"/>
      <c r="AF12" s="17">
        <v>0.287222922591782</v>
      </c>
      <c r="AG12" s="17">
        <v>0.30447085685527098</v>
      </c>
      <c r="AH12" s="17"/>
      <c r="AI12" s="17">
        <v>0.25612309719162102</v>
      </c>
      <c r="AJ12" s="17">
        <v>0.31176437274516999</v>
      </c>
      <c r="AK12" s="17"/>
      <c r="AL12" s="17">
        <v>0.233228496409496</v>
      </c>
      <c r="AM12" s="17">
        <v>0.29912879887210703</v>
      </c>
      <c r="AN12" s="17"/>
      <c r="AO12" s="17">
        <v>0.28467483480813</v>
      </c>
      <c r="AP12" s="17">
        <v>0.29714594095466201</v>
      </c>
    </row>
    <row r="13" spans="2:42" x14ac:dyDescent="0.35">
      <c r="B13" s="18" t="s">
        <v>75</v>
      </c>
      <c r="C13" s="17">
        <v>0.108263144576166</v>
      </c>
      <c r="D13" s="17">
        <v>8.5972772187491303E-2</v>
      </c>
      <c r="E13" s="17">
        <v>0.13019981290708399</v>
      </c>
      <c r="F13" s="17"/>
      <c r="G13" s="17">
        <v>0.111538498073378</v>
      </c>
      <c r="H13" s="17">
        <v>0.100465480876926</v>
      </c>
      <c r="I13" s="17">
        <v>0.100838821329772</v>
      </c>
      <c r="J13" s="17">
        <v>0.10678978554850201</v>
      </c>
      <c r="K13" s="17">
        <v>0.134557228909742</v>
      </c>
      <c r="L13" s="17">
        <v>0.102045215733417</v>
      </c>
      <c r="M13" s="17"/>
      <c r="N13" s="17">
        <v>7.3494484976072597E-2</v>
      </c>
      <c r="O13" s="17">
        <v>8.7209474506924803E-2</v>
      </c>
      <c r="P13" s="17">
        <v>0.128588561211993</v>
      </c>
      <c r="Q13" s="17">
        <v>0.14715792020278901</v>
      </c>
      <c r="R13" s="17"/>
      <c r="S13" s="17">
        <v>8.8686761286242602E-2</v>
      </c>
      <c r="T13" s="17">
        <v>9.7826514616114704E-2</v>
      </c>
      <c r="U13" s="17">
        <v>0.119392645742393</v>
      </c>
      <c r="V13" s="17">
        <v>0.12581683806909999</v>
      </c>
      <c r="W13" s="17">
        <v>8.7301671358296695E-2</v>
      </c>
      <c r="X13" s="17">
        <v>0.106823082067889</v>
      </c>
      <c r="Y13" s="17">
        <v>0.13331311249019401</v>
      </c>
      <c r="Z13" s="17">
        <v>0.15009421764084999</v>
      </c>
      <c r="AA13" s="17">
        <v>0.107867322399086</v>
      </c>
      <c r="AB13" s="17">
        <v>0.117598166941543</v>
      </c>
      <c r="AC13" s="17">
        <v>8.1455538884422696E-2</v>
      </c>
      <c r="AD13" s="17">
        <v>0.111173892533658</v>
      </c>
      <c r="AE13" s="17"/>
      <c r="AF13" s="17">
        <v>0.105135469174086</v>
      </c>
      <c r="AG13" s="17">
        <v>0.11117575950943601</v>
      </c>
      <c r="AH13" s="17"/>
      <c r="AI13" s="17">
        <v>8.8030879674074303E-2</v>
      </c>
      <c r="AJ13" s="17">
        <v>0.117384496572326</v>
      </c>
      <c r="AK13" s="17"/>
      <c r="AL13" s="17">
        <v>0.103316633347314</v>
      </c>
      <c r="AM13" s="17">
        <v>0.108639057278236</v>
      </c>
      <c r="AN13" s="17"/>
      <c r="AO13" s="17">
        <v>0.10186019766822201</v>
      </c>
      <c r="AP13" s="17">
        <v>0.110008717178382</v>
      </c>
    </row>
    <row r="14" spans="2:42" x14ac:dyDescent="0.35">
      <c r="B14" s="18" t="s">
        <v>533</v>
      </c>
      <c r="C14" s="21">
        <v>0.37700316728767103</v>
      </c>
      <c r="D14" s="21">
        <v>0.424475628249953</v>
      </c>
      <c r="E14" s="21">
        <v>0.33002135003536598</v>
      </c>
      <c r="F14" s="21"/>
      <c r="G14" s="21">
        <v>0.54145899283664101</v>
      </c>
      <c r="H14" s="21">
        <v>0.54155904801090404</v>
      </c>
      <c r="I14" s="21">
        <v>0.51367045229251795</v>
      </c>
      <c r="J14" s="21">
        <v>0.35150054092746502</v>
      </c>
      <c r="K14" s="21">
        <v>0.23021259451778001</v>
      </c>
      <c r="L14" s="21">
        <v>0.140366694587408</v>
      </c>
      <c r="M14" s="21"/>
      <c r="N14" s="21">
        <v>0.47326910653089199</v>
      </c>
      <c r="O14" s="21">
        <v>0.38711951402613998</v>
      </c>
      <c r="P14" s="21">
        <v>0.33446436653551498</v>
      </c>
      <c r="Q14" s="21">
        <v>0.29972726538844902</v>
      </c>
      <c r="R14" s="21"/>
      <c r="S14" s="21">
        <v>0.49276641137912702</v>
      </c>
      <c r="T14" s="21">
        <v>0.33422952085373198</v>
      </c>
      <c r="U14" s="21">
        <v>0.29442666784030902</v>
      </c>
      <c r="V14" s="21">
        <v>0.35076606064001598</v>
      </c>
      <c r="W14" s="21">
        <v>0.39238870465394998</v>
      </c>
      <c r="X14" s="21">
        <v>0.42889161811747301</v>
      </c>
      <c r="Y14" s="21">
        <v>0.31898282753054602</v>
      </c>
      <c r="Z14" s="21">
        <v>0.40697503270181301</v>
      </c>
      <c r="AA14" s="21">
        <v>0.365425678431475</v>
      </c>
      <c r="AB14" s="21">
        <v>0.34469144974766402</v>
      </c>
      <c r="AC14" s="21">
        <v>0.38822579166474303</v>
      </c>
      <c r="AD14" s="21">
        <v>0.36568111777299001</v>
      </c>
      <c r="AE14" s="21"/>
      <c r="AF14" s="21">
        <v>0.38983088108605501</v>
      </c>
      <c r="AG14" s="21">
        <v>0.35950845913627599</v>
      </c>
      <c r="AH14" s="21"/>
      <c r="AI14" s="21">
        <v>0.46703773852991498</v>
      </c>
      <c r="AJ14" s="21">
        <v>0.33641270348651098</v>
      </c>
      <c r="AK14" s="21"/>
      <c r="AL14" s="21">
        <v>0.47754221231937599</v>
      </c>
      <c r="AM14" s="21">
        <v>0.36936265009628999</v>
      </c>
      <c r="AN14" s="21"/>
      <c r="AO14" s="21">
        <v>0.43551093779605199</v>
      </c>
      <c r="AP14" s="21">
        <v>0.36105276777874501</v>
      </c>
    </row>
    <row r="15" spans="2:42" x14ac:dyDescent="0.35">
      <c r="B15" s="18" t="s">
        <v>534</v>
      </c>
      <c r="C15" s="21">
        <v>0.51473368813616305</v>
      </c>
      <c r="D15" s="21">
        <v>0.48955159956255601</v>
      </c>
      <c r="E15" s="21">
        <v>0.53977883705755003</v>
      </c>
      <c r="F15" s="21"/>
      <c r="G15" s="21">
        <v>0.34700250908998098</v>
      </c>
      <c r="H15" s="21">
        <v>0.35797547111216999</v>
      </c>
      <c r="I15" s="21">
        <v>0.38549072637770998</v>
      </c>
      <c r="J15" s="21">
        <v>0.54170967352403299</v>
      </c>
      <c r="K15" s="21">
        <v>0.63523017657247804</v>
      </c>
      <c r="L15" s="21">
        <v>0.75758808967917501</v>
      </c>
      <c r="M15" s="21"/>
      <c r="N15" s="21">
        <v>0.45323640849303498</v>
      </c>
      <c r="O15" s="21">
        <v>0.52567101146693596</v>
      </c>
      <c r="P15" s="21">
        <v>0.53694707225249305</v>
      </c>
      <c r="Q15" s="21">
        <v>0.55311481440876098</v>
      </c>
      <c r="R15" s="21"/>
      <c r="S15" s="21">
        <v>0.41854682733463</v>
      </c>
      <c r="T15" s="21">
        <v>0.56794396453015406</v>
      </c>
      <c r="U15" s="21">
        <v>0.58618068641729804</v>
      </c>
      <c r="V15" s="21">
        <v>0.52341710129088403</v>
      </c>
      <c r="W15" s="21">
        <v>0.52030962398775304</v>
      </c>
      <c r="X15" s="21">
        <v>0.46428529981463801</v>
      </c>
      <c r="Y15" s="21">
        <v>0.54770405997925997</v>
      </c>
      <c r="Z15" s="21">
        <v>0.44293074965733698</v>
      </c>
      <c r="AA15" s="21">
        <v>0.52670699916943897</v>
      </c>
      <c r="AB15" s="21">
        <v>0.53771038331079302</v>
      </c>
      <c r="AC15" s="21">
        <v>0.53031866945083495</v>
      </c>
      <c r="AD15" s="21">
        <v>0.52314498969335099</v>
      </c>
      <c r="AE15" s="21"/>
      <c r="AF15" s="21">
        <v>0.50503364973985898</v>
      </c>
      <c r="AG15" s="21">
        <v>0.52931578135428803</v>
      </c>
      <c r="AH15" s="21"/>
      <c r="AI15" s="21">
        <v>0.44493138179601099</v>
      </c>
      <c r="AJ15" s="21">
        <v>0.54620279994116305</v>
      </c>
      <c r="AK15" s="21"/>
      <c r="AL15" s="21">
        <v>0.41914115433331001</v>
      </c>
      <c r="AM15" s="21">
        <v>0.52199829262547404</v>
      </c>
      <c r="AN15" s="21"/>
      <c r="AO15" s="21">
        <v>0.46262886453572599</v>
      </c>
      <c r="AP15" s="21">
        <v>0.52893851504287304</v>
      </c>
    </row>
    <row r="16" spans="2:42" x14ac:dyDescent="0.35">
      <c r="B16" s="18" t="s">
        <v>256</v>
      </c>
      <c r="C16" s="22">
        <v>-0.13773052084849099</v>
      </c>
      <c r="D16" s="22">
        <v>-6.5075971312602704E-2</v>
      </c>
      <c r="E16" s="22">
        <v>-0.209757487022184</v>
      </c>
      <c r="F16" s="22"/>
      <c r="G16" s="22">
        <v>0.194456483746661</v>
      </c>
      <c r="H16" s="22">
        <v>0.183583576898735</v>
      </c>
      <c r="I16" s="22">
        <v>0.128179725914808</v>
      </c>
      <c r="J16" s="22">
        <v>-0.19020913259656799</v>
      </c>
      <c r="K16" s="22">
        <v>-0.40501758205469801</v>
      </c>
      <c r="L16" s="22">
        <v>-0.61722139509176699</v>
      </c>
      <c r="M16" s="22"/>
      <c r="N16" s="22">
        <v>2.0032698037856501E-2</v>
      </c>
      <c r="O16" s="22">
        <v>-0.13855149744079601</v>
      </c>
      <c r="P16" s="22">
        <v>-0.20248270571697799</v>
      </c>
      <c r="Q16" s="22">
        <v>-0.25338754902031202</v>
      </c>
      <c r="R16" s="22"/>
      <c r="S16" s="22">
        <v>7.4219584044497397E-2</v>
      </c>
      <c r="T16" s="22">
        <v>-0.233714443676422</v>
      </c>
      <c r="U16" s="22">
        <v>-0.29175401857699002</v>
      </c>
      <c r="V16" s="22">
        <v>-0.172651040650868</v>
      </c>
      <c r="W16" s="22">
        <v>-0.12792091933380301</v>
      </c>
      <c r="X16" s="22">
        <v>-3.53936816971646E-2</v>
      </c>
      <c r="Y16" s="22">
        <v>-0.22872123244871401</v>
      </c>
      <c r="Z16" s="22">
        <v>-3.5955716955524297E-2</v>
      </c>
      <c r="AA16" s="22">
        <v>-0.161281320737965</v>
      </c>
      <c r="AB16" s="22">
        <v>-0.19301893356312899</v>
      </c>
      <c r="AC16" s="22">
        <v>-0.142092877786092</v>
      </c>
      <c r="AD16" s="22">
        <v>-0.15746387192036099</v>
      </c>
      <c r="AE16" s="22"/>
      <c r="AF16" s="22">
        <v>-0.11520276865380399</v>
      </c>
      <c r="AG16" s="22">
        <v>-0.16980732221801201</v>
      </c>
      <c r="AH16" s="22"/>
      <c r="AI16" s="22">
        <v>2.2106356733904001E-2</v>
      </c>
      <c r="AJ16" s="22">
        <v>-0.20979009645465099</v>
      </c>
      <c r="AK16" s="22"/>
      <c r="AL16" s="22">
        <v>5.8401057986065999E-2</v>
      </c>
      <c r="AM16" s="22">
        <v>-0.15263564252918399</v>
      </c>
      <c r="AN16" s="22"/>
      <c r="AO16" s="22">
        <v>-2.7117926739673899E-2</v>
      </c>
      <c r="AP16" s="22">
        <v>-0.167885747264127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9.5326499567775405E-2</v>
      </c>
      <c r="D9" s="17">
        <v>0.126023479055382</v>
      </c>
      <c r="E9" s="17">
        <v>6.5297429453627903E-2</v>
      </c>
      <c r="F9" s="17"/>
      <c r="G9" s="17">
        <v>0.19201337387460701</v>
      </c>
      <c r="H9" s="17">
        <v>0.16781176751497001</v>
      </c>
      <c r="I9" s="17">
        <v>0.124098179201637</v>
      </c>
      <c r="J9" s="17">
        <v>6.3181995389193002E-2</v>
      </c>
      <c r="K9" s="17">
        <v>3.3148005453220698E-2</v>
      </c>
      <c r="L9" s="17">
        <v>1.5787945294117499E-2</v>
      </c>
      <c r="M9" s="17"/>
      <c r="N9" s="17">
        <v>0.13572534088096799</v>
      </c>
      <c r="O9" s="17">
        <v>9.2334216409426906E-2</v>
      </c>
      <c r="P9" s="17">
        <v>8.9417071548729396E-2</v>
      </c>
      <c r="Q9" s="17">
        <v>5.99552156932147E-2</v>
      </c>
      <c r="R9" s="17"/>
      <c r="S9" s="17">
        <v>0.17240038165935301</v>
      </c>
      <c r="T9" s="17">
        <v>8.6326234139589994E-2</v>
      </c>
      <c r="U9" s="17">
        <v>6.7655832567930604E-2</v>
      </c>
      <c r="V9" s="17">
        <v>7.5155817180920598E-2</v>
      </c>
      <c r="W9" s="17">
        <v>8.6645403811942898E-2</v>
      </c>
      <c r="X9" s="17">
        <v>9.50251897101584E-2</v>
      </c>
      <c r="Y9" s="17">
        <v>0.10254991845528499</v>
      </c>
      <c r="Z9" s="17">
        <v>7.0069452351919401E-2</v>
      </c>
      <c r="AA9" s="17">
        <v>6.74812721609334E-2</v>
      </c>
      <c r="AB9" s="17">
        <v>7.4521481583237903E-2</v>
      </c>
      <c r="AC9" s="17">
        <v>9.7860658614059404E-2</v>
      </c>
      <c r="AD9" s="17">
        <v>0.105138133829519</v>
      </c>
      <c r="AE9" s="17"/>
      <c r="AF9" s="17">
        <v>9.6935056205216405E-2</v>
      </c>
      <c r="AG9" s="17">
        <v>9.3243803428803798E-2</v>
      </c>
      <c r="AH9" s="17"/>
      <c r="AI9" s="17">
        <v>0.12743477145117599</v>
      </c>
      <c r="AJ9" s="17">
        <v>8.0851063858814298E-2</v>
      </c>
      <c r="AK9" s="17"/>
      <c r="AL9" s="17">
        <v>0.112177900645968</v>
      </c>
      <c r="AM9" s="17">
        <v>9.4045868549286996E-2</v>
      </c>
      <c r="AN9" s="17"/>
      <c r="AO9" s="17">
        <v>8.8464024121987297E-2</v>
      </c>
      <c r="AP9" s="17">
        <v>9.7197348927260604E-2</v>
      </c>
    </row>
    <row r="10" spans="2:42" x14ac:dyDescent="0.35">
      <c r="B10" s="18" t="s">
        <v>530</v>
      </c>
      <c r="C10" s="17">
        <v>0.26560363622549099</v>
      </c>
      <c r="D10" s="17">
        <v>0.28852812428267099</v>
      </c>
      <c r="E10" s="17">
        <v>0.24265106079254001</v>
      </c>
      <c r="F10" s="17"/>
      <c r="G10" s="17">
        <v>0.34034646946270403</v>
      </c>
      <c r="H10" s="17">
        <v>0.41447276837212399</v>
      </c>
      <c r="I10" s="17">
        <v>0.31611966994553398</v>
      </c>
      <c r="J10" s="17">
        <v>0.27618173409257502</v>
      </c>
      <c r="K10" s="17">
        <v>0.19220972260267799</v>
      </c>
      <c r="L10" s="17">
        <v>9.3412611639188806E-2</v>
      </c>
      <c r="M10" s="17"/>
      <c r="N10" s="17">
        <v>0.29654846093546799</v>
      </c>
      <c r="O10" s="17">
        <v>0.26806996882476603</v>
      </c>
      <c r="P10" s="17">
        <v>0.27728280020183799</v>
      </c>
      <c r="Q10" s="17">
        <v>0.21738696623780299</v>
      </c>
      <c r="R10" s="17"/>
      <c r="S10" s="17">
        <v>0.33318236646166299</v>
      </c>
      <c r="T10" s="17">
        <v>0.210405217691746</v>
      </c>
      <c r="U10" s="17">
        <v>0.215377249692145</v>
      </c>
      <c r="V10" s="17">
        <v>0.26469042127153503</v>
      </c>
      <c r="W10" s="17">
        <v>0.33595422830531502</v>
      </c>
      <c r="X10" s="17">
        <v>0.250363211645041</v>
      </c>
      <c r="Y10" s="17">
        <v>0.20617903156994599</v>
      </c>
      <c r="Z10" s="17">
        <v>0.30460772655046903</v>
      </c>
      <c r="AA10" s="17">
        <v>0.28702882425300102</v>
      </c>
      <c r="AB10" s="17">
        <v>0.252768758884578</v>
      </c>
      <c r="AC10" s="17">
        <v>0.275145083044947</v>
      </c>
      <c r="AD10" s="17">
        <v>0.25855428758139898</v>
      </c>
      <c r="AE10" s="17"/>
      <c r="AF10" s="17">
        <v>0.25868527434247901</v>
      </c>
      <c r="AG10" s="17">
        <v>0.27538170056865502</v>
      </c>
      <c r="AH10" s="17"/>
      <c r="AI10" s="17">
        <v>0.29716154237811598</v>
      </c>
      <c r="AJ10" s="17">
        <v>0.251376322987312</v>
      </c>
      <c r="AK10" s="17"/>
      <c r="AL10" s="17">
        <v>0.309148353755405</v>
      </c>
      <c r="AM10" s="17">
        <v>0.26229443269390501</v>
      </c>
      <c r="AN10" s="17"/>
      <c r="AO10" s="17">
        <v>0.27846029073487499</v>
      </c>
      <c r="AP10" s="17">
        <v>0.262098652631157</v>
      </c>
    </row>
    <row r="11" spans="2:42" x14ac:dyDescent="0.35">
      <c r="B11" s="18" t="s">
        <v>531</v>
      </c>
      <c r="C11" s="17">
        <v>0.21336136017900001</v>
      </c>
      <c r="D11" s="17">
        <v>0.21136100645371</v>
      </c>
      <c r="E11" s="17">
        <v>0.21548518261129501</v>
      </c>
      <c r="F11" s="17"/>
      <c r="G11" s="17">
        <v>0.218224575063304</v>
      </c>
      <c r="H11" s="17">
        <v>0.184841924560041</v>
      </c>
      <c r="I11" s="17">
        <v>0.25168859311533898</v>
      </c>
      <c r="J11" s="17">
        <v>0.20374804778612199</v>
      </c>
      <c r="K11" s="17">
        <v>0.20008651989760101</v>
      </c>
      <c r="L11" s="17">
        <v>0.21892611760950201</v>
      </c>
      <c r="M11" s="17"/>
      <c r="N11" s="17">
        <v>0.22373028460019101</v>
      </c>
      <c r="O11" s="17">
        <v>0.220729092584945</v>
      </c>
      <c r="P11" s="17">
        <v>0.18618561586124899</v>
      </c>
      <c r="Q11" s="17">
        <v>0.22126977688048199</v>
      </c>
      <c r="R11" s="17"/>
      <c r="S11" s="17">
        <v>0.19142577406657801</v>
      </c>
      <c r="T11" s="17">
        <v>0.217162787141125</v>
      </c>
      <c r="U11" s="17">
        <v>0.22106865862283301</v>
      </c>
      <c r="V11" s="17">
        <v>0.206346925076768</v>
      </c>
      <c r="W11" s="17">
        <v>0.20760640001984301</v>
      </c>
      <c r="X11" s="17">
        <v>0.25849524404477903</v>
      </c>
      <c r="Y11" s="17">
        <v>0.194706674355031</v>
      </c>
      <c r="Z11" s="17">
        <v>0.186173831778396</v>
      </c>
      <c r="AA11" s="17">
        <v>0.206638296781189</v>
      </c>
      <c r="AB11" s="17">
        <v>0.22962859400487001</v>
      </c>
      <c r="AC11" s="17">
        <v>0.21649497108162799</v>
      </c>
      <c r="AD11" s="17">
        <v>0.23424972514540099</v>
      </c>
      <c r="AE11" s="17"/>
      <c r="AF11" s="17">
        <v>0.21763618186550401</v>
      </c>
      <c r="AG11" s="17">
        <v>0.20721211492883401</v>
      </c>
      <c r="AH11" s="17"/>
      <c r="AI11" s="17">
        <v>0.21557067132941701</v>
      </c>
      <c r="AJ11" s="17">
        <v>0.21236533206403099</v>
      </c>
      <c r="AK11" s="17"/>
      <c r="AL11" s="17">
        <v>0.21556687884593201</v>
      </c>
      <c r="AM11" s="17">
        <v>0.21319375063700299</v>
      </c>
      <c r="AN11" s="17"/>
      <c r="AO11" s="17">
        <v>0.219431922287254</v>
      </c>
      <c r="AP11" s="17">
        <v>0.21170640238401001</v>
      </c>
    </row>
    <row r="12" spans="2:42" x14ac:dyDescent="0.35">
      <c r="B12" s="18" t="s">
        <v>532</v>
      </c>
      <c r="C12" s="17">
        <v>0.320406611041823</v>
      </c>
      <c r="D12" s="17">
        <v>0.29145712873799501</v>
      </c>
      <c r="E12" s="17">
        <v>0.34897701084711702</v>
      </c>
      <c r="F12" s="17"/>
      <c r="G12" s="17">
        <v>0.14999107096692799</v>
      </c>
      <c r="H12" s="17">
        <v>0.13157549925533801</v>
      </c>
      <c r="I12" s="17">
        <v>0.19541008859792</v>
      </c>
      <c r="J12" s="17">
        <v>0.34944196256839899</v>
      </c>
      <c r="K12" s="17">
        <v>0.44233235598569898</v>
      </c>
      <c r="L12" s="17">
        <v>0.58518444746349496</v>
      </c>
      <c r="M12" s="17"/>
      <c r="N12" s="17">
        <v>0.27165375443942402</v>
      </c>
      <c r="O12" s="17">
        <v>0.33009020293916602</v>
      </c>
      <c r="P12" s="17">
        <v>0.33762173277292701</v>
      </c>
      <c r="Q12" s="17">
        <v>0.34968949979317698</v>
      </c>
      <c r="R12" s="17"/>
      <c r="S12" s="17">
        <v>0.208397804980546</v>
      </c>
      <c r="T12" s="17">
        <v>0.394172020390746</v>
      </c>
      <c r="U12" s="17">
        <v>0.37515477100365902</v>
      </c>
      <c r="V12" s="17">
        <v>0.34082136477790798</v>
      </c>
      <c r="W12" s="17">
        <v>0.30772817892998999</v>
      </c>
      <c r="X12" s="17">
        <v>0.296131744789214</v>
      </c>
      <c r="Y12" s="17">
        <v>0.35160109258910099</v>
      </c>
      <c r="Z12" s="17">
        <v>0.31066320719058899</v>
      </c>
      <c r="AA12" s="17">
        <v>0.32775683467233502</v>
      </c>
      <c r="AB12" s="17">
        <v>0.315339820458923</v>
      </c>
      <c r="AC12" s="17">
        <v>0.32607231733536901</v>
      </c>
      <c r="AD12" s="17">
        <v>0.32689489678610301</v>
      </c>
      <c r="AE12" s="17"/>
      <c r="AF12" s="17">
        <v>0.324366162209138</v>
      </c>
      <c r="AG12" s="17">
        <v>0.31624823308064898</v>
      </c>
      <c r="AH12" s="17"/>
      <c r="AI12" s="17">
        <v>0.26689136564440702</v>
      </c>
      <c r="AJ12" s="17">
        <v>0.34453299495350398</v>
      </c>
      <c r="AK12" s="17"/>
      <c r="AL12" s="17">
        <v>0.235878561233581</v>
      </c>
      <c r="AM12" s="17">
        <v>0.326830364296195</v>
      </c>
      <c r="AN12" s="17"/>
      <c r="AO12" s="17">
        <v>0.29769524981289303</v>
      </c>
      <c r="AP12" s="17">
        <v>0.326598186653836</v>
      </c>
    </row>
    <row r="13" spans="2:42" x14ac:dyDescent="0.35">
      <c r="B13" s="18" t="s">
        <v>75</v>
      </c>
      <c r="C13" s="17">
        <v>0.10530189298591</v>
      </c>
      <c r="D13" s="17">
        <v>8.2630261470241897E-2</v>
      </c>
      <c r="E13" s="17">
        <v>0.12758931629542</v>
      </c>
      <c r="F13" s="17"/>
      <c r="G13" s="17">
        <v>9.9424510632456706E-2</v>
      </c>
      <c r="H13" s="17">
        <v>0.101298040297526</v>
      </c>
      <c r="I13" s="17">
        <v>0.11268346913957</v>
      </c>
      <c r="J13" s="17">
        <v>0.107446260163712</v>
      </c>
      <c r="K13" s="17">
        <v>0.1322233960608</v>
      </c>
      <c r="L13" s="17">
        <v>8.6688877993696498E-2</v>
      </c>
      <c r="M13" s="17"/>
      <c r="N13" s="17">
        <v>7.2342159143948703E-2</v>
      </c>
      <c r="O13" s="17">
        <v>8.8776519241695107E-2</v>
      </c>
      <c r="P13" s="17">
        <v>0.109492779615257</v>
      </c>
      <c r="Q13" s="17">
        <v>0.15169854139532299</v>
      </c>
      <c r="R13" s="17"/>
      <c r="S13" s="17">
        <v>9.4593672831860307E-2</v>
      </c>
      <c r="T13" s="17">
        <v>9.1933740636794006E-2</v>
      </c>
      <c r="U13" s="17">
        <v>0.120743488113432</v>
      </c>
      <c r="V13" s="17">
        <v>0.112985471692868</v>
      </c>
      <c r="W13" s="17">
        <v>6.2065788932909503E-2</v>
      </c>
      <c r="X13" s="17">
        <v>9.99846098108082E-2</v>
      </c>
      <c r="Y13" s="17">
        <v>0.14496328303063699</v>
      </c>
      <c r="Z13" s="17">
        <v>0.12848578212862599</v>
      </c>
      <c r="AA13" s="17">
        <v>0.111094772132542</v>
      </c>
      <c r="AB13" s="17">
        <v>0.12774134506839199</v>
      </c>
      <c r="AC13" s="17">
        <v>8.4426969923996495E-2</v>
      </c>
      <c r="AD13" s="17">
        <v>7.5162956657577606E-2</v>
      </c>
      <c r="AE13" s="17"/>
      <c r="AF13" s="17">
        <v>0.102377325377663</v>
      </c>
      <c r="AG13" s="17">
        <v>0.107914147993058</v>
      </c>
      <c r="AH13" s="17"/>
      <c r="AI13" s="17">
        <v>9.2941649196883594E-2</v>
      </c>
      <c r="AJ13" s="17">
        <v>0.110874286136338</v>
      </c>
      <c r="AK13" s="17"/>
      <c r="AL13" s="17">
        <v>0.12722830551911399</v>
      </c>
      <c r="AM13" s="17">
        <v>0.10363558382361</v>
      </c>
      <c r="AN13" s="17"/>
      <c r="AO13" s="17">
        <v>0.115948513042991</v>
      </c>
      <c r="AP13" s="17">
        <v>0.102399409403736</v>
      </c>
    </row>
    <row r="14" spans="2:42" x14ac:dyDescent="0.35">
      <c r="B14" s="18" t="s">
        <v>533</v>
      </c>
      <c r="C14" s="21">
        <v>0.36093013579326599</v>
      </c>
      <c r="D14" s="21">
        <v>0.41455160333805302</v>
      </c>
      <c r="E14" s="21">
        <v>0.30794849024616799</v>
      </c>
      <c r="F14" s="21"/>
      <c r="G14" s="21">
        <v>0.53235984333731001</v>
      </c>
      <c r="H14" s="21">
        <v>0.58228453588709495</v>
      </c>
      <c r="I14" s="21">
        <v>0.44021784914717099</v>
      </c>
      <c r="J14" s="21">
        <v>0.33936372948176802</v>
      </c>
      <c r="K14" s="21">
        <v>0.22535772805589899</v>
      </c>
      <c r="L14" s="21">
        <v>0.10920055693330601</v>
      </c>
      <c r="M14" s="21"/>
      <c r="N14" s="21">
        <v>0.43227380181643599</v>
      </c>
      <c r="O14" s="21">
        <v>0.36040418523419299</v>
      </c>
      <c r="P14" s="21">
        <v>0.36669987175056801</v>
      </c>
      <c r="Q14" s="21">
        <v>0.27734218193101801</v>
      </c>
      <c r="R14" s="21"/>
      <c r="S14" s="21">
        <v>0.505582748121016</v>
      </c>
      <c r="T14" s="21">
        <v>0.29673145183133598</v>
      </c>
      <c r="U14" s="21">
        <v>0.28303308226007601</v>
      </c>
      <c r="V14" s="21">
        <v>0.33984623845245598</v>
      </c>
      <c r="W14" s="21">
        <v>0.42259963211725698</v>
      </c>
      <c r="X14" s="21">
        <v>0.34538840135519899</v>
      </c>
      <c r="Y14" s="21">
        <v>0.30872895002523199</v>
      </c>
      <c r="Z14" s="21">
        <v>0.374677178902389</v>
      </c>
      <c r="AA14" s="21">
        <v>0.35451009641393399</v>
      </c>
      <c r="AB14" s="21">
        <v>0.32729024046781602</v>
      </c>
      <c r="AC14" s="21">
        <v>0.37300574165900702</v>
      </c>
      <c r="AD14" s="21">
        <v>0.36369242141091801</v>
      </c>
      <c r="AE14" s="21"/>
      <c r="AF14" s="21">
        <v>0.35562033054769498</v>
      </c>
      <c r="AG14" s="21">
        <v>0.36862550399745903</v>
      </c>
      <c r="AH14" s="21"/>
      <c r="AI14" s="21">
        <v>0.42459631382929203</v>
      </c>
      <c r="AJ14" s="21">
        <v>0.33222738684612602</v>
      </c>
      <c r="AK14" s="21"/>
      <c r="AL14" s="21">
        <v>0.421326254401374</v>
      </c>
      <c r="AM14" s="21">
        <v>0.35634030124319199</v>
      </c>
      <c r="AN14" s="21"/>
      <c r="AO14" s="21">
        <v>0.366924314856862</v>
      </c>
      <c r="AP14" s="21">
        <v>0.35929600155841801</v>
      </c>
    </row>
    <row r="15" spans="2:42" x14ac:dyDescent="0.35">
      <c r="B15" s="18" t="s">
        <v>534</v>
      </c>
      <c r="C15" s="21">
        <v>0.53376797122082398</v>
      </c>
      <c r="D15" s="21">
        <v>0.50281813519170504</v>
      </c>
      <c r="E15" s="21">
        <v>0.56446219345841198</v>
      </c>
      <c r="F15" s="21"/>
      <c r="G15" s="21">
        <v>0.36821564603023299</v>
      </c>
      <c r="H15" s="21">
        <v>0.31641742381537902</v>
      </c>
      <c r="I15" s="21">
        <v>0.44709868171326</v>
      </c>
      <c r="J15" s="21">
        <v>0.55319001035452098</v>
      </c>
      <c r="K15" s="21">
        <v>0.64241887588330104</v>
      </c>
      <c r="L15" s="21">
        <v>0.80411056507299705</v>
      </c>
      <c r="M15" s="21"/>
      <c r="N15" s="21">
        <v>0.49538403903961498</v>
      </c>
      <c r="O15" s="21">
        <v>0.55081929552411202</v>
      </c>
      <c r="P15" s="21">
        <v>0.523807348634175</v>
      </c>
      <c r="Q15" s="21">
        <v>0.57095927667365898</v>
      </c>
      <c r="R15" s="21"/>
      <c r="S15" s="21">
        <v>0.39982357904712301</v>
      </c>
      <c r="T15" s="21">
        <v>0.61133480753186997</v>
      </c>
      <c r="U15" s="21">
        <v>0.596223429626492</v>
      </c>
      <c r="V15" s="21">
        <v>0.54716828985467603</v>
      </c>
      <c r="W15" s="21">
        <v>0.51533457894983303</v>
      </c>
      <c r="X15" s="21">
        <v>0.55462698883399297</v>
      </c>
      <c r="Y15" s="21">
        <v>0.54630776694413097</v>
      </c>
      <c r="Z15" s="21">
        <v>0.49683703896898501</v>
      </c>
      <c r="AA15" s="21">
        <v>0.53439513145352402</v>
      </c>
      <c r="AB15" s="21">
        <v>0.54496841446379196</v>
      </c>
      <c r="AC15" s="21">
        <v>0.54256728841699697</v>
      </c>
      <c r="AD15" s="21">
        <v>0.56114462193150405</v>
      </c>
      <c r="AE15" s="21"/>
      <c r="AF15" s="21">
        <v>0.54200234407464198</v>
      </c>
      <c r="AG15" s="21">
        <v>0.52346034800948305</v>
      </c>
      <c r="AH15" s="21"/>
      <c r="AI15" s="21">
        <v>0.482462036973824</v>
      </c>
      <c r="AJ15" s="21">
        <v>0.55689832701753605</v>
      </c>
      <c r="AK15" s="21"/>
      <c r="AL15" s="21">
        <v>0.45144544007951298</v>
      </c>
      <c r="AM15" s="21">
        <v>0.54002411493319802</v>
      </c>
      <c r="AN15" s="21"/>
      <c r="AO15" s="21">
        <v>0.51712717210014703</v>
      </c>
      <c r="AP15" s="21">
        <v>0.53830458903784595</v>
      </c>
    </row>
    <row r="16" spans="2:42" x14ac:dyDescent="0.35">
      <c r="B16" s="18" t="s">
        <v>256</v>
      </c>
      <c r="C16" s="22">
        <v>-0.17283783542755701</v>
      </c>
      <c r="D16" s="22">
        <v>-8.8266531853652505E-2</v>
      </c>
      <c r="E16" s="22">
        <v>-0.25651370321224398</v>
      </c>
      <c r="F16" s="22"/>
      <c r="G16" s="22">
        <v>0.16414419730707799</v>
      </c>
      <c r="H16" s="22">
        <v>0.26586711207171498</v>
      </c>
      <c r="I16" s="22">
        <v>-6.88083256608857E-3</v>
      </c>
      <c r="J16" s="22">
        <v>-0.21382628087275299</v>
      </c>
      <c r="K16" s="22">
        <v>-0.417061147827402</v>
      </c>
      <c r="L16" s="22">
        <v>-0.69491000813969095</v>
      </c>
      <c r="M16" s="22"/>
      <c r="N16" s="22">
        <v>-6.3110237223179197E-2</v>
      </c>
      <c r="O16" s="22">
        <v>-0.190415110289919</v>
      </c>
      <c r="P16" s="22">
        <v>-0.15710747688360799</v>
      </c>
      <c r="Q16" s="22">
        <v>-0.29361709474263997</v>
      </c>
      <c r="R16" s="22"/>
      <c r="S16" s="22">
        <v>0.105759169073893</v>
      </c>
      <c r="T16" s="22">
        <v>-0.31460335570053499</v>
      </c>
      <c r="U16" s="22">
        <v>-0.31319034736641599</v>
      </c>
      <c r="V16" s="22">
        <v>-0.20732205140222101</v>
      </c>
      <c r="W16" s="22">
        <v>-9.2734946832575701E-2</v>
      </c>
      <c r="X16" s="22">
        <v>-0.20923858747879401</v>
      </c>
      <c r="Y16" s="22">
        <v>-0.23757881691890001</v>
      </c>
      <c r="Z16" s="22">
        <v>-0.122159860066597</v>
      </c>
      <c r="AA16" s="22">
        <v>-0.17988503503959</v>
      </c>
      <c r="AB16" s="22">
        <v>-0.217678173995977</v>
      </c>
      <c r="AC16" s="22">
        <v>-0.16956154675799001</v>
      </c>
      <c r="AD16" s="22">
        <v>-0.19745220052058601</v>
      </c>
      <c r="AE16" s="22"/>
      <c r="AF16" s="22">
        <v>-0.186382013526947</v>
      </c>
      <c r="AG16" s="22">
        <v>-0.15483484401202499</v>
      </c>
      <c r="AH16" s="22"/>
      <c r="AI16" s="22">
        <v>-5.7865723144531603E-2</v>
      </c>
      <c r="AJ16" s="22">
        <v>-0.22467094017141001</v>
      </c>
      <c r="AK16" s="22"/>
      <c r="AL16" s="22">
        <v>-3.0119185678139301E-2</v>
      </c>
      <c r="AM16" s="22">
        <v>-0.183683813690006</v>
      </c>
      <c r="AN16" s="22"/>
      <c r="AO16" s="22">
        <v>-0.150202857243285</v>
      </c>
      <c r="AP16" s="22">
        <v>-0.17900858747942799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541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9.7210919772697899E-2</v>
      </c>
      <c r="D9" s="17">
        <v>0.11892958701715101</v>
      </c>
      <c r="E9" s="17">
        <v>7.6711709849952403E-2</v>
      </c>
      <c r="F9" s="17"/>
      <c r="G9" s="17">
        <v>0.16197857559009399</v>
      </c>
      <c r="H9" s="17">
        <v>0.20607080032213301</v>
      </c>
      <c r="I9" s="17">
        <v>0.121891805530755</v>
      </c>
      <c r="J9" s="17">
        <v>6.48988875465593E-2</v>
      </c>
      <c r="K9" s="17">
        <v>3.6673483653943198E-2</v>
      </c>
      <c r="L9" s="17">
        <v>1.16626844944257E-2</v>
      </c>
      <c r="M9" s="17"/>
      <c r="N9" s="17">
        <v>0.13760321872846401</v>
      </c>
      <c r="O9" s="17">
        <v>6.9227877118723899E-2</v>
      </c>
      <c r="P9" s="17">
        <v>9.8537938748963105E-2</v>
      </c>
      <c r="Q9" s="17">
        <v>8.13919521019425E-2</v>
      </c>
      <c r="R9" s="17"/>
      <c r="S9" s="17">
        <v>0.198113813131543</v>
      </c>
      <c r="T9" s="17">
        <v>6.7281429203218807E-2</v>
      </c>
      <c r="U9" s="17">
        <v>6.11659267305176E-2</v>
      </c>
      <c r="V9" s="17">
        <v>8.77808002574713E-2</v>
      </c>
      <c r="W9" s="17">
        <v>8.2086962435877098E-2</v>
      </c>
      <c r="X9" s="17">
        <v>9.1096551708392107E-2</v>
      </c>
      <c r="Y9" s="17">
        <v>8.79288391626704E-2</v>
      </c>
      <c r="Z9" s="17">
        <v>9.3651895216138606E-2</v>
      </c>
      <c r="AA9" s="17">
        <v>7.8142863066305496E-2</v>
      </c>
      <c r="AB9" s="17">
        <v>7.6836781157281001E-2</v>
      </c>
      <c r="AC9" s="17">
        <v>0.105070570790455</v>
      </c>
      <c r="AD9" s="17">
        <v>8.1984867417996696E-2</v>
      </c>
      <c r="AE9" s="17"/>
      <c r="AF9" s="17">
        <v>0.114947027665264</v>
      </c>
      <c r="AG9" s="17">
        <v>7.3376873964343406E-2</v>
      </c>
      <c r="AH9" s="17"/>
      <c r="AI9" s="17">
        <v>0.127703183459208</v>
      </c>
      <c r="AJ9" s="17">
        <v>8.3464032234880595E-2</v>
      </c>
      <c r="AK9" s="17"/>
      <c r="AL9" s="17">
        <v>0.109772294011689</v>
      </c>
      <c r="AM9" s="17">
        <v>9.6256311582515505E-2</v>
      </c>
      <c r="AN9" s="17"/>
      <c r="AO9" s="17">
        <v>9.2024573855619504E-2</v>
      </c>
      <c r="AP9" s="17">
        <v>9.8624822381703198E-2</v>
      </c>
    </row>
    <row r="10" spans="2:42" x14ac:dyDescent="0.35">
      <c r="B10" s="18" t="s">
        <v>530</v>
      </c>
      <c r="C10" s="17">
        <v>0.23111159220035701</v>
      </c>
      <c r="D10" s="17">
        <v>0.24436821719452201</v>
      </c>
      <c r="E10" s="17">
        <v>0.21857493870035899</v>
      </c>
      <c r="F10" s="17"/>
      <c r="G10" s="17">
        <v>0.33159276062868198</v>
      </c>
      <c r="H10" s="17">
        <v>0.33474354619172803</v>
      </c>
      <c r="I10" s="17">
        <v>0.32392443416772199</v>
      </c>
      <c r="J10" s="17">
        <v>0.20523334610159</v>
      </c>
      <c r="K10" s="17">
        <v>0.13598864004212899</v>
      </c>
      <c r="L10" s="17">
        <v>8.8434156599263403E-2</v>
      </c>
      <c r="M10" s="17"/>
      <c r="N10" s="17">
        <v>0.26024689273910201</v>
      </c>
      <c r="O10" s="17">
        <v>0.24200843432675301</v>
      </c>
      <c r="P10" s="17">
        <v>0.24106043313761899</v>
      </c>
      <c r="Q10" s="17">
        <v>0.18133395211999701</v>
      </c>
      <c r="R10" s="17"/>
      <c r="S10" s="17">
        <v>0.28004708624395902</v>
      </c>
      <c r="T10" s="17">
        <v>0.205646044868419</v>
      </c>
      <c r="U10" s="17">
        <v>0.16211554200790701</v>
      </c>
      <c r="V10" s="17">
        <v>0.193731506587694</v>
      </c>
      <c r="W10" s="17">
        <v>0.270830751547255</v>
      </c>
      <c r="X10" s="17">
        <v>0.27851759153822098</v>
      </c>
      <c r="Y10" s="17">
        <v>0.197652829919332</v>
      </c>
      <c r="Z10" s="17">
        <v>0.26313646769112597</v>
      </c>
      <c r="AA10" s="17">
        <v>0.224533866947601</v>
      </c>
      <c r="AB10" s="17">
        <v>0.228706078852002</v>
      </c>
      <c r="AC10" s="17">
        <v>0.253314526325502</v>
      </c>
      <c r="AD10" s="17">
        <v>0.21559997730456401</v>
      </c>
      <c r="AE10" s="17"/>
      <c r="AF10" s="17">
        <v>0.25117743684132898</v>
      </c>
      <c r="AG10" s="17">
        <v>0.20418606589435701</v>
      </c>
      <c r="AH10" s="17"/>
      <c r="AI10" s="17">
        <v>0.27158233940633603</v>
      </c>
      <c r="AJ10" s="17">
        <v>0.21286608520449099</v>
      </c>
      <c r="AK10" s="17"/>
      <c r="AL10" s="17">
        <v>0.27629073518207697</v>
      </c>
      <c r="AM10" s="17">
        <v>0.22767817965367099</v>
      </c>
      <c r="AN10" s="17"/>
      <c r="AO10" s="17">
        <v>0.250093476849088</v>
      </c>
      <c r="AP10" s="17">
        <v>0.22593674720201301</v>
      </c>
    </row>
    <row r="11" spans="2:42" x14ac:dyDescent="0.35">
      <c r="B11" s="18" t="s">
        <v>531</v>
      </c>
      <c r="C11" s="17">
        <v>0.18456130128782799</v>
      </c>
      <c r="D11" s="17">
        <v>0.181576067900697</v>
      </c>
      <c r="E11" s="17">
        <v>0.18545998781935799</v>
      </c>
      <c r="F11" s="17"/>
      <c r="G11" s="17">
        <v>0.21045325035238699</v>
      </c>
      <c r="H11" s="17">
        <v>0.184287262735396</v>
      </c>
      <c r="I11" s="17">
        <v>0.211121203488188</v>
      </c>
      <c r="J11" s="17">
        <v>0.19531786457474301</v>
      </c>
      <c r="K11" s="17">
        <v>0.16462786143451599</v>
      </c>
      <c r="L11" s="17">
        <v>0.15046583413557299</v>
      </c>
      <c r="M11" s="17"/>
      <c r="N11" s="17">
        <v>0.17524356482985901</v>
      </c>
      <c r="O11" s="17">
        <v>0.19704551026595099</v>
      </c>
      <c r="P11" s="17">
        <v>0.184186987640205</v>
      </c>
      <c r="Q11" s="17">
        <v>0.181589753155117</v>
      </c>
      <c r="R11" s="17"/>
      <c r="S11" s="17">
        <v>0.14825163112787501</v>
      </c>
      <c r="T11" s="17">
        <v>0.168797477555646</v>
      </c>
      <c r="U11" s="17">
        <v>0.21603971244532399</v>
      </c>
      <c r="V11" s="17">
        <v>0.17313126160023701</v>
      </c>
      <c r="W11" s="17">
        <v>0.20427013152763901</v>
      </c>
      <c r="X11" s="17">
        <v>0.184978058863497</v>
      </c>
      <c r="Y11" s="17">
        <v>0.158527785460159</v>
      </c>
      <c r="Z11" s="17">
        <v>0.191129847472472</v>
      </c>
      <c r="AA11" s="17">
        <v>0.221305796868319</v>
      </c>
      <c r="AB11" s="17">
        <v>0.18258689500714201</v>
      </c>
      <c r="AC11" s="17">
        <v>0.183829260239464</v>
      </c>
      <c r="AD11" s="17">
        <v>0.25854131454270002</v>
      </c>
      <c r="AE11" s="17"/>
      <c r="AF11" s="17">
        <v>0.19103545150553899</v>
      </c>
      <c r="AG11" s="17">
        <v>0.17583440303905901</v>
      </c>
      <c r="AH11" s="17"/>
      <c r="AI11" s="17">
        <v>0.170254704940631</v>
      </c>
      <c r="AJ11" s="17">
        <v>0.19101117241106799</v>
      </c>
      <c r="AK11" s="17"/>
      <c r="AL11" s="17">
        <v>0.148488372163539</v>
      </c>
      <c r="AM11" s="17">
        <v>0.18730268236053099</v>
      </c>
      <c r="AN11" s="17"/>
      <c r="AO11" s="17">
        <v>0.179213319508716</v>
      </c>
      <c r="AP11" s="17">
        <v>0.186019269096242</v>
      </c>
    </row>
    <row r="12" spans="2:42" x14ac:dyDescent="0.35">
      <c r="B12" s="18" t="s">
        <v>532</v>
      </c>
      <c r="C12" s="17">
        <v>0.36427979447661202</v>
      </c>
      <c r="D12" s="17">
        <v>0.35510684532516801</v>
      </c>
      <c r="E12" s="17">
        <v>0.37386038953414502</v>
      </c>
      <c r="F12" s="17"/>
      <c r="G12" s="17">
        <v>0.168363010026577</v>
      </c>
      <c r="H12" s="17">
        <v>0.15888547693400101</v>
      </c>
      <c r="I12" s="17">
        <v>0.229853754009611</v>
      </c>
      <c r="J12" s="17">
        <v>0.39747100721001299</v>
      </c>
      <c r="K12" s="17">
        <v>0.53458793501177904</v>
      </c>
      <c r="L12" s="17">
        <v>0.63149773404660403</v>
      </c>
      <c r="M12" s="17"/>
      <c r="N12" s="17">
        <v>0.32536938566012602</v>
      </c>
      <c r="O12" s="17">
        <v>0.37616662537401202</v>
      </c>
      <c r="P12" s="17">
        <v>0.35004370334623702</v>
      </c>
      <c r="Q12" s="17">
        <v>0.40765486492549902</v>
      </c>
      <c r="R12" s="17"/>
      <c r="S12" s="17">
        <v>0.26783108307793801</v>
      </c>
      <c r="T12" s="17">
        <v>0.42632446903857502</v>
      </c>
      <c r="U12" s="17">
        <v>0.41443152093891999</v>
      </c>
      <c r="V12" s="17">
        <v>0.40186365183336098</v>
      </c>
      <c r="W12" s="17">
        <v>0.35781560666231599</v>
      </c>
      <c r="X12" s="17">
        <v>0.33313700240793398</v>
      </c>
      <c r="Y12" s="17">
        <v>0.40620796207673998</v>
      </c>
      <c r="Z12" s="17">
        <v>0.32772610864457002</v>
      </c>
      <c r="AA12" s="17">
        <v>0.36708849756621498</v>
      </c>
      <c r="AB12" s="17">
        <v>0.37138073848997699</v>
      </c>
      <c r="AC12" s="17">
        <v>0.35447511636435203</v>
      </c>
      <c r="AD12" s="17">
        <v>0.328473224177182</v>
      </c>
      <c r="AE12" s="17"/>
      <c r="AF12" s="17">
        <v>0.342624275081509</v>
      </c>
      <c r="AG12" s="17">
        <v>0.39441423256244801</v>
      </c>
      <c r="AH12" s="17"/>
      <c r="AI12" s="17">
        <v>0.33267960703474098</v>
      </c>
      <c r="AJ12" s="17">
        <v>0.37852616947203499</v>
      </c>
      <c r="AK12" s="17"/>
      <c r="AL12" s="17">
        <v>0.32193136857085802</v>
      </c>
      <c r="AM12" s="17">
        <v>0.36749808520195998</v>
      </c>
      <c r="AN12" s="17"/>
      <c r="AO12" s="17">
        <v>0.36991224369731301</v>
      </c>
      <c r="AP12" s="17">
        <v>0.36274427510024099</v>
      </c>
    </row>
    <row r="13" spans="2:42" x14ac:dyDescent="0.35">
      <c r="B13" s="18" t="s">
        <v>75</v>
      </c>
      <c r="C13" s="17">
        <v>0.12283639226250501</v>
      </c>
      <c r="D13" s="17">
        <v>0.10001928256246199</v>
      </c>
      <c r="E13" s="17">
        <v>0.14539297409618501</v>
      </c>
      <c r="F13" s="17"/>
      <c r="G13" s="17">
        <v>0.12761240340225999</v>
      </c>
      <c r="H13" s="17">
        <v>0.116012913816742</v>
      </c>
      <c r="I13" s="17">
        <v>0.113208802803724</v>
      </c>
      <c r="J13" s="17">
        <v>0.13707889456709599</v>
      </c>
      <c r="K13" s="17">
        <v>0.12812207985763299</v>
      </c>
      <c r="L13" s="17">
        <v>0.117939590724134</v>
      </c>
      <c r="M13" s="17"/>
      <c r="N13" s="17">
        <v>0.101536938042449</v>
      </c>
      <c r="O13" s="17">
        <v>0.115551552914561</v>
      </c>
      <c r="P13" s="17">
        <v>0.126170937126976</v>
      </c>
      <c r="Q13" s="17">
        <v>0.14802947769744401</v>
      </c>
      <c r="R13" s="17"/>
      <c r="S13" s="17">
        <v>0.105756386418684</v>
      </c>
      <c r="T13" s="17">
        <v>0.13195057933414001</v>
      </c>
      <c r="U13" s="17">
        <v>0.14624729787733001</v>
      </c>
      <c r="V13" s="17">
        <v>0.143492779721237</v>
      </c>
      <c r="W13" s="17">
        <v>8.4996547826912197E-2</v>
      </c>
      <c r="X13" s="17">
        <v>0.112270795481956</v>
      </c>
      <c r="Y13" s="17">
        <v>0.14968258338109899</v>
      </c>
      <c r="Z13" s="17">
        <v>0.12435568097569299</v>
      </c>
      <c r="AA13" s="17">
        <v>0.10892897555156</v>
      </c>
      <c r="AB13" s="17">
        <v>0.14048950649359801</v>
      </c>
      <c r="AC13" s="17">
        <v>0.10331052628022699</v>
      </c>
      <c r="AD13" s="17">
        <v>0.115400616557557</v>
      </c>
      <c r="AE13" s="17"/>
      <c r="AF13" s="17">
        <v>0.10021580890636</v>
      </c>
      <c r="AG13" s="17">
        <v>0.152188424539793</v>
      </c>
      <c r="AH13" s="17"/>
      <c r="AI13" s="17">
        <v>9.7780165159083596E-2</v>
      </c>
      <c r="AJ13" s="17">
        <v>0.134132540677525</v>
      </c>
      <c r="AK13" s="17"/>
      <c r="AL13" s="17">
        <v>0.143517230071837</v>
      </c>
      <c r="AM13" s="17">
        <v>0.121264741201322</v>
      </c>
      <c r="AN13" s="17"/>
      <c r="AO13" s="17">
        <v>0.108756386089264</v>
      </c>
      <c r="AP13" s="17">
        <v>0.126674886219802</v>
      </c>
    </row>
    <row r="14" spans="2:42" x14ac:dyDescent="0.35">
      <c r="B14" s="18" t="s">
        <v>533</v>
      </c>
      <c r="C14" s="21">
        <v>0.32832251197305501</v>
      </c>
      <c r="D14" s="21">
        <v>0.36329780421167301</v>
      </c>
      <c r="E14" s="21">
        <v>0.295286648550312</v>
      </c>
      <c r="F14" s="21"/>
      <c r="G14" s="21">
        <v>0.49357133621877602</v>
      </c>
      <c r="H14" s="21">
        <v>0.54081434651386096</v>
      </c>
      <c r="I14" s="21">
        <v>0.445816239698477</v>
      </c>
      <c r="J14" s="21">
        <v>0.27013223364814898</v>
      </c>
      <c r="K14" s="21">
        <v>0.17266212369607201</v>
      </c>
      <c r="L14" s="21">
        <v>0.10009684109368901</v>
      </c>
      <c r="M14" s="21"/>
      <c r="N14" s="21">
        <v>0.39785011146756599</v>
      </c>
      <c r="O14" s="21">
        <v>0.31123631144547598</v>
      </c>
      <c r="P14" s="21">
        <v>0.33959837188658198</v>
      </c>
      <c r="Q14" s="21">
        <v>0.26272590422193998</v>
      </c>
      <c r="R14" s="21"/>
      <c r="S14" s="21">
        <v>0.47816089937550199</v>
      </c>
      <c r="T14" s="21">
        <v>0.27292747407163798</v>
      </c>
      <c r="U14" s="21">
        <v>0.223281468738425</v>
      </c>
      <c r="V14" s="21">
        <v>0.28151230684516598</v>
      </c>
      <c r="W14" s="21">
        <v>0.35291771398313299</v>
      </c>
      <c r="X14" s="21">
        <v>0.36961414324661301</v>
      </c>
      <c r="Y14" s="21">
        <v>0.285581669082003</v>
      </c>
      <c r="Z14" s="21">
        <v>0.35678836290726501</v>
      </c>
      <c r="AA14" s="21">
        <v>0.30267673001390599</v>
      </c>
      <c r="AB14" s="21">
        <v>0.30554286000928299</v>
      </c>
      <c r="AC14" s="21">
        <v>0.35838509711595701</v>
      </c>
      <c r="AD14" s="21">
        <v>0.29758484472256103</v>
      </c>
      <c r="AE14" s="21"/>
      <c r="AF14" s="21">
        <v>0.36612446450659297</v>
      </c>
      <c r="AG14" s="21">
        <v>0.27756293985870101</v>
      </c>
      <c r="AH14" s="21"/>
      <c r="AI14" s="21">
        <v>0.39928552286554397</v>
      </c>
      <c r="AJ14" s="21">
        <v>0.29633011743937199</v>
      </c>
      <c r="AK14" s="21"/>
      <c r="AL14" s="21">
        <v>0.38606302919376601</v>
      </c>
      <c r="AM14" s="21">
        <v>0.32393449123618701</v>
      </c>
      <c r="AN14" s="21"/>
      <c r="AO14" s="21">
        <v>0.34211805070470802</v>
      </c>
      <c r="AP14" s="21">
        <v>0.32456156958371601</v>
      </c>
    </row>
    <row r="15" spans="2:42" x14ac:dyDescent="0.35">
      <c r="B15" s="18" t="s">
        <v>534</v>
      </c>
      <c r="C15" s="21">
        <v>0.54884109576443996</v>
      </c>
      <c r="D15" s="21">
        <v>0.53668291322586603</v>
      </c>
      <c r="E15" s="21">
        <v>0.55932037735350304</v>
      </c>
      <c r="F15" s="21"/>
      <c r="G15" s="21">
        <v>0.37881626037896399</v>
      </c>
      <c r="H15" s="21">
        <v>0.34317273966939699</v>
      </c>
      <c r="I15" s="21">
        <v>0.44097495749779902</v>
      </c>
      <c r="J15" s="21">
        <v>0.59278887178475503</v>
      </c>
      <c r="K15" s="21">
        <v>0.69921579644629495</v>
      </c>
      <c r="L15" s="21">
        <v>0.78196356818217605</v>
      </c>
      <c r="M15" s="21"/>
      <c r="N15" s="21">
        <v>0.500612950489985</v>
      </c>
      <c r="O15" s="21">
        <v>0.57321213563996298</v>
      </c>
      <c r="P15" s="21">
        <v>0.53423069098644205</v>
      </c>
      <c r="Q15" s="21">
        <v>0.58924461808061601</v>
      </c>
      <c r="R15" s="21"/>
      <c r="S15" s="21">
        <v>0.416082714205813</v>
      </c>
      <c r="T15" s="21">
        <v>0.59512194659422202</v>
      </c>
      <c r="U15" s="21">
        <v>0.63047123338424504</v>
      </c>
      <c r="V15" s="21">
        <v>0.57499491343359699</v>
      </c>
      <c r="W15" s="21">
        <v>0.562085738189955</v>
      </c>
      <c r="X15" s="21">
        <v>0.51811506127143103</v>
      </c>
      <c r="Y15" s="21">
        <v>0.56473574753689904</v>
      </c>
      <c r="Z15" s="21">
        <v>0.51885595611704205</v>
      </c>
      <c r="AA15" s="21">
        <v>0.58839429443453395</v>
      </c>
      <c r="AB15" s="21">
        <v>0.55396763349711897</v>
      </c>
      <c r="AC15" s="21">
        <v>0.53830437660381703</v>
      </c>
      <c r="AD15" s="21">
        <v>0.58701453871988196</v>
      </c>
      <c r="AE15" s="21"/>
      <c r="AF15" s="21">
        <v>0.53365972658704797</v>
      </c>
      <c r="AG15" s="21">
        <v>0.57024863560150696</v>
      </c>
      <c r="AH15" s="21"/>
      <c r="AI15" s="21">
        <v>0.50293431197537197</v>
      </c>
      <c r="AJ15" s="21">
        <v>0.56953734188310301</v>
      </c>
      <c r="AK15" s="21"/>
      <c r="AL15" s="21">
        <v>0.47041974073439802</v>
      </c>
      <c r="AM15" s="21">
        <v>0.55480076756249097</v>
      </c>
      <c r="AN15" s="21"/>
      <c r="AO15" s="21">
        <v>0.54912556320602901</v>
      </c>
      <c r="AP15" s="21">
        <v>0.54876354419648199</v>
      </c>
    </row>
    <row r="16" spans="2:42" x14ac:dyDescent="0.35">
      <c r="B16" s="18" t="s">
        <v>256</v>
      </c>
      <c r="C16" s="22">
        <v>-0.220518583791384</v>
      </c>
      <c r="D16" s="22">
        <v>-0.17338510901419299</v>
      </c>
      <c r="E16" s="22">
        <v>-0.26403372880319098</v>
      </c>
      <c r="F16" s="22"/>
      <c r="G16" s="22">
        <v>0.114755075839812</v>
      </c>
      <c r="H16" s="22">
        <v>0.197641606844464</v>
      </c>
      <c r="I16" s="22">
        <v>4.8412822006776999E-3</v>
      </c>
      <c r="J16" s="22">
        <v>-0.322656638136606</v>
      </c>
      <c r="K16" s="22">
        <v>-0.52655367275022302</v>
      </c>
      <c r="L16" s="22">
        <v>-0.68186672708848695</v>
      </c>
      <c r="M16" s="22"/>
      <c r="N16" s="22">
        <v>-0.10276283902241901</v>
      </c>
      <c r="O16" s="22">
        <v>-0.26197582419448701</v>
      </c>
      <c r="P16" s="22">
        <v>-0.19463231909986001</v>
      </c>
      <c r="Q16" s="22">
        <v>-0.32651871385867598</v>
      </c>
      <c r="R16" s="22"/>
      <c r="S16" s="22">
        <v>6.2078185169688903E-2</v>
      </c>
      <c r="T16" s="22">
        <v>-0.32219447252258399</v>
      </c>
      <c r="U16" s="22">
        <v>-0.40718976464582002</v>
      </c>
      <c r="V16" s="22">
        <v>-0.29348260658843101</v>
      </c>
      <c r="W16" s="22">
        <v>-0.20916802420682301</v>
      </c>
      <c r="X16" s="22">
        <v>-0.14850091802481899</v>
      </c>
      <c r="Y16" s="22">
        <v>-0.27915407845489598</v>
      </c>
      <c r="Z16" s="22">
        <v>-0.16206759320977801</v>
      </c>
      <c r="AA16" s="22">
        <v>-0.28571756442062801</v>
      </c>
      <c r="AB16" s="22">
        <v>-0.24842477348783601</v>
      </c>
      <c r="AC16" s="22">
        <v>-0.17991927948785999</v>
      </c>
      <c r="AD16" s="22">
        <v>-0.28942969399731999</v>
      </c>
      <c r="AE16" s="22"/>
      <c r="AF16" s="22">
        <v>-0.16753526208045499</v>
      </c>
      <c r="AG16" s="22">
        <v>-0.29268569574280601</v>
      </c>
      <c r="AH16" s="22"/>
      <c r="AI16" s="22">
        <v>-0.103648789109828</v>
      </c>
      <c r="AJ16" s="22">
        <v>-0.27320722444373102</v>
      </c>
      <c r="AK16" s="22"/>
      <c r="AL16" s="22">
        <v>-8.4356711540631693E-2</v>
      </c>
      <c r="AM16" s="22">
        <v>-0.23086627632630399</v>
      </c>
      <c r="AN16" s="22"/>
      <c r="AO16" s="22">
        <v>-0.20700751250132099</v>
      </c>
      <c r="AP16" s="22">
        <v>-0.224201974612766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AP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542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529</v>
      </c>
      <c r="C9" s="17">
        <v>9.5137283052985105E-2</v>
      </c>
      <c r="D9" s="17">
        <v>0.11920841921898601</v>
      </c>
      <c r="E9" s="17">
        <v>7.0959326463836098E-2</v>
      </c>
      <c r="F9" s="17"/>
      <c r="G9" s="17">
        <v>0.19221297537450999</v>
      </c>
      <c r="H9" s="17">
        <v>0.176054933200709</v>
      </c>
      <c r="I9" s="17">
        <v>0.122353391916818</v>
      </c>
      <c r="J9" s="17">
        <v>6.0930301224162799E-2</v>
      </c>
      <c r="K9" s="17">
        <v>2.6240790696865E-2</v>
      </c>
      <c r="L9" s="17">
        <v>1.5896132081349101E-2</v>
      </c>
      <c r="M9" s="17"/>
      <c r="N9" s="17">
        <v>0.13480501345974699</v>
      </c>
      <c r="O9" s="17">
        <v>9.2098246279536694E-2</v>
      </c>
      <c r="P9" s="17">
        <v>8.1086732287352803E-2</v>
      </c>
      <c r="Q9" s="17">
        <v>6.7741081838557607E-2</v>
      </c>
      <c r="R9" s="17"/>
      <c r="S9" s="17">
        <v>0.176209314347999</v>
      </c>
      <c r="T9" s="17">
        <v>7.6622326073886096E-2</v>
      </c>
      <c r="U9" s="17">
        <v>5.5940900099860601E-2</v>
      </c>
      <c r="V9" s="17">
        <v>8.66526266698842E-2</v>
      </c>
      <c r="W9" s="17">
        <v>9.4239957424939999E-2</v>
      </c>
      <c r="X9" s="17">
        <v>0.108513067247564</v>
      </c>
      <c r="Y9" s="17">
        <v>8.4117764754628205E-2</v>
      </c>
      <c r="Z9" s="17">
        <v>9.0947586305558603E-2</v>
      </c>
      <c r="AA9" s="17">
        <v>7.9634411904023095E-2</v>
      </c>
      <c r="AB9" s="17">
        <v>6.9513341268585702E-2</v>
      </c>
      <c r="AC9" s="17">
        <v>9.6585729052501706E-2</v>
      </c>
      <c r="AD9" s="17">
        <v>5.55144156121639E-2</v>
      </c>
      <c r="AE9" s="17"/>
      <c r="AF9" s="17">
        <v>9.5186906163911206E-2</v>
      </c>
      <c r="AG9" s="17">
        <v>9.5912582324353998E-2</v>
      </c>
      <c r="AH9" s="17"/>
      <c r="AI9" s="17">
        <v>0.121010287186476</v>
      </c>
      <c r="AJ9" s="17">
        <v>8.3472905434280403E-2</v>
      </c>
      <c r="AK9" s="17"/>
      <c r="AL9" s="17">
        <v>9.1527434982331193E-2</v>
      </c>
      <c r="AM9" s="17">
        <v>9.5411615340838196E-2</v>
      </c>
      <c r="AN9" s="17"/>
      <c r="AO9" s="17">
        <v>0.10261192275118</v>
      </c>
      <c r="AP9" s="17">
        <v>9.30995453587347E-2</v>
      </c>
    </row>
    <row r="10" spans="2:42" x14ac:dyDescent="0.35">
      <c r="B10" s="18" t="s">
        <v>530</v>
      </c>
      <c r="C10" s="17">
        <v>0.27462795632347498</v>
      </c>
      <c r="D10" s="17">
        <v>0.285465799181774</v>
      </c>
      <c r="E10" s="17">
        <v>0.26403738673281901</v>
      </c>
      <c r="F10" s="17"/>
      <c r="G10" s="17">
        <v>0.36363597446551998</v>
      </c>
      <c r="H10" s="17">
        <v>0.40213186702849602</v>
      </c>
      <c r="I10" s="17">
        <v>0.35580260649055001</v>
      </c>
      <c r="J10" s="17">
        <v>0.27645512876441503</v>
      </c>
      <c r="K10" s="17">
        <v>0.17314662962096899</v>
      </c>
      <c r="L10" s="17">
        <v>0.111346357864044</v>
      </c>
      <c r="M10" s="17"/>
      <c r="N10" s="17">
        <v>0.310480046540763</v>
      </c>
      <c r="O10" s="17">
        <v>0.28972246453283101</v>
      </c>
      <c r="P10" s="17">
        <v>0.26450092757055998</v>
      </c>
      <c r="Q10" s="17">
        <v>0.23009448373480301</v>
      </c>
      <c r="R10" s="17"/>
      <c r="S10" s="17">
        <v>0.30447216247236197</v>
      </c>
      <c r="T10" s="17">
        <v>0.25080738333427399</v>
      </c>
      <c r="U10" s="17">
        <v>0.224427026587742</v>
      </c>
      <c r="V10" s="17">
        <v>0.25306853947596297</v>
      </c>
      <c r="W10" s="17">
        <v>0.32832281779522599</v>
      </c>
      <c r="X10" s="17">
        <v>0.25657609607534798</v>
      </c>
      <c r="Y10" s="17">
        <v>0.25608038308110997</v>
      </c>
      <c r="Z10" s="17">
        <v>0.31170386383167398</v>
      </c>
      <c r="AA10" s="17">
        <v>0.291784580443601</v>
      </c>
      <c r="AB10" s="17">
        <v>0.26000094112696398</v>
      </c>
      <c r="AC10" s="17">
        <v>0.299362754708002</v>
      </c>
      <c r="AD10" s="17">
        <v>0.30627756351192098</v>
      </c>
      <c r="AE10" s="17"/>
      <c r="AF10" s="17">
        <v>0.270157005201761</v>
      </c>
      <c r="AG10" s="17">
        <v>0.28120603620032197</v>
      </c>
      <c r="AH10" s="17"/>
      <c r="AI10" s="17">
        <v>0.29488714624246198</v>
      </c>
      <c r="AJ10" s="17">
        <v>0.265494465668702</v>
      </c>
      <c r="AK10" s="17"/>
      <c r="AL10" s="17">
        <v>0.265069482907899</v>
      </c>
      <c r="AM10" s="17">
        <v>0.275354357498581</v>
      </c>
      <c r="AN10" s="17"/>
      <c r="AO10" s="17">
        <v>0.28251891954681202</v>
      </c>
      <c r="AP10" s="17">
        <v>0.27247672043072402</v>
      </c>
    </row>
    <row r="11" spans="2:42" x14ac:dyDescent="0.35">
      <c r="B11" s="18" t="s">
        <v>531</v>
      </c>
      <c r="C11" s="17">
        <v>0.217219350623404</v>
      </c>
      <c r="D11" s="17">
        <v>0.221709823002052</v>
      </c>
      <c r="E11" s="17">
        <v>0.21441016066650601</v>
      </c>
      <c r="F11" s="17"/>
      <c r="G11" s="17">
        <v>0.19627712132330299</v>
      </c>
      <c r="H11" s="17">
        <v>0.19214820870424801</v>
      </c>
      <c r="I11" s="17">
        <v>0.24301792492077701</v>
      </c>
      <c r="J11" s="17">
        <v>0.20322784202088301</v>
      </c>
      <c r="K11" s="17">
        <v>0.234223270122359</v>
      </c>
      <c r="L11" s="17">
        <v>0.23067549955172301</v>
      </c>
      <c r="M11" s="17"/>
      <c r="N11" s="17">
        <v>0.21757521234008301</v>
      </c>
      <c r="O11" s="17">
        <v>0.219548187946562</v>
      </c>
      <c r="P11" s="17">
        <v>0.21571824705084</v>
      </c>
      <c r="Q11" s="17">
        <v>0.21591105406684399</v>
      </c>
      <c r="R11" s="17"/>
      <c r="S11" s="17">
        <v>0.20849458824306599</v>
      </c>
      <c r="T11" s="17">
        <v>0.21395254177251199</v>
      </c>
      <c r="U11" s="17">
        <v>0.281660435409405</v>
      </c>
      <c r="V11" s="17">
        <v>0.222634736293257</v>
      </c>
      <c r="W11" s="17">
        <v>0.21099028301282099</v>
      </c>
      <c r="X11" s="17">
        <v>0.191624168900804</v>
      </c>
      <c r="Y11" s="17">
        <v>0.18732806278040701</v>
      </c>
      <c r="Z11" s="17">
        <v>0.24462251629658799</v>
      </c>
      <c r="AA11" s="17">
        <v>0.206410836405439</v>
      </c>
      <c r="AB11" s="17">
        <v>0.21635474108706701</v>
      </c>
      <c r="AC11" s="17">
        <v>0.240304201975922</v>
      </c>
      <c r="AD11" s="17">
        <v>0.22242163352167499</v>
      </c>
      <c r="AE11" s="17"/>
      <c r="AF11" s="17">
        <v>0.22713548234130401</v>
      </c>
      <c r="AG11" s="17">
        <v>0.20413579652779101</v>
      </c>
      <c r="AH11" s="17"/>
      <c r="AI11" s="17">
        <v>0.227766835287493</v>
      </c>
      <c r="AJ11" s="17">
        <v>0.21246420725409601</v>
      </c>
      <c r="AK11" s="17"/>
      <c r="AL11" s="17">
        <v>0.24076142717659099</v>
      </c>
      <c r="AM11" s="17">
        <v>0.215430258230804</v>
      </c>
      <c r="AN11" s="17"/>
      <c r="AO11" s="17">
        <v>0.235915342312607</v>
      </c>
      <c r="AP11" s="17">
        <v>0.212122445817987</v>
      </c>
    </row>
    <row r="12" spans="2:42" x14ac:dyDescent="0.35">
      <c r="B12" s="18" t="s">
        <v>532</v>
      </c>
      <c r="C12" s="17">
        <v>0.30204039161412999</v>
      </c>
      <c r="D12" s="17">
        <v>0.277938264083536</v>
      </c>
      <c r="E12" s="17">
        <v>0.32513211977607098</v>
      </c>
      <c r="F12" s="17"/>
      <c r="G12" s="17">
        <v>0.145896741782403</v>
      </c>
      <c r="H12" s="17">
        <v>0.12557931783005599</v>
      </c>
      <c r="I12" s="17">
        <v>0.17935546861731499</v>
      </c>
      <c r="J12" s="17">
        <v>0.34068981218315098</v>
      </c>
      <c r="K12" s="17">
        <v>0.428904378351603</v>
      </c>
      <c r="L12" s="17">
        <v>0.53414861542056702</v>
      </c>
      <c r="M12" s="17"/>
      <c r="N12" s="17">
        <v>0.26073690924225201</v>
      </c>
      <c r="O12" s="17">
        <v>0.30039214975540501</v>
      </c>
      <c r="P12" s="17">
        <v>0.30840282478791398</v>
      </c>
      <c r="Q12" s="17">
        <v>0.34431075487726098</v>
      </c>
      <c r="R12" s="17"/>
      <c r="S12" s="17">
        <v>0.21377039870630901</v>
      </c>
      <c r="T12" s="17">
        <v>0.34585655140298099</v>
      </c>
      <c r="U12" s="17">
        <v>0.323246679633302</v>
      </c>
      <c r="V12" s="17">
        <v>0.320662685921629</v>
      </c>
      <c r="W12" s="17">
        <v>0.28256928225003902</v>
      </c>
      <c r="X12" s="17">
        <v>0.32883829361861999</v>
      </c>
      <c r="Y12" s="17">
        <v>0.33113834255289598</v>
      </c>
      <c r="Z12" s="17">
        <v>0.24894133582894901</v>
      </c>
      <c r="AA12" s="17">
        <v>0.32323054408073798</v>
      </c>
      <c r="AB12" s="17">
        <v>0.30698813020036603</v>
      </c>
      <c r="AC12" s="17">
        <v>0.28102843159305602</v>
      </c>
      <c r="AD12" s="17">
        <v>0.31176833439698798</v>
      </c>
      <c r="AE12" s="17"/>
      <c r="AF12" s="17">
        <v>0.30192304633654798</v>
      </c>
      <c r="AG12" s="17">
        <v>0.30255282860247001</v>
      </c>
      <c r="AH12" s="17"/>
      <c r="AI12" s="17">
        <v>0.25937219198362699</v>
      </c>
      <c r="AJ12" s="17">
        <v>0.32127658043212098</v>
      </c>
      <c r="AK12" s="17"/>
      <c r="AL12" s="17">
        <v>0.27389169009076902</v>
      </c>
      <c r="AM12" s="17">
        <v>0.30417956687520897</v>
      </c>
      <c r="AN12" s="17"/>
      <c r="AO12" s="17">
        <v>0.27231284649339998</v>
      </c>
      <c r="AP12" s="17">
        <v>0.31014472061137599</v>
      </c>
    </row>
    <row r="13" spans="2:42" x14ac:dyDescent="0.35">
      <c r="B13" s="18" t="s">
        <v>75</v>
      </c>
      <c r="C13" s="17">
        <v>0.110975018386006</v>
      </c>
      <c r="D13" s="17">
        <v>9.5677694513651296E-2</v>
      </c>
      <c r="E13" s="17">
        <v>0.12546100636076801</v>
      </c>
      <c r="F13" s="17"/>
      <c r="G13" s="17">
        <v>0.10197718705426401</v>
      </c>
      <c r="H13" s="17">
        <v>0.104085673236491</v>
      </c>
      <c r="I13" s="17">
        <v>9.9470608054539902E-2</v>
      </c>
      <c r="J13" s="17">
        <v>0.118696915807387</v>
      </c>
      <c r="K13" s="17">
        <v>0.13748493120820501</v>
      </c>
      <c r="L13" s="17">
        <v>0.107933395082316</v>
      </c>
      <c r="M13" s="17"/>
      <c r="N13" s="17">
        <v>7.6402818417155502E-2</v>
      </c>
      <c r="O13" s="17">
        <v>9.8238951485665804E-2</v>
      </c>
      <c r="P13" s="17">
        <v>0.13029126830333301</v>
      </c>
      <c r="Q13" s="17">
        <v>0.141942625482534</v>
      </c>
      <c r="R13" s="17"/>
      <c r="S13" s="17">
        <v>9.7053536230264303E-2</v>
      </c>
      <c r="T13" s="17">
        <v>0.11276119741634701</v>
      </c>
      <c r="U13" s="17">
        <v>0.11472495826969099</v>
      </c>
      <c r="V13" s="17">
        <v>0.11698141163926699</v>
      </c>
      <c r="W13" s="17">
        <v>8.3877659516973901E-2</v>
      </c>
      <c r="X13" s="17">
        <v>0.114448374157663</v>
      </c>
      <c r="Y13" s="17">
        <v>0.141335446830959</v>
      </c>
      <c r="Z13" s="17">
        <v>0.10378469773723099</v>
      </c>
      <c r="AA13" s="17">
        <v>9.8939627166199001E-2</v>
      </c>
      <c r="AB13" s="17">
        <v>0.14714284631701699</v>
      </c>
      <c r="AC13" s="17">
        <v>8.2718882670519203E-2</v>
      </c>
      <c r="AD13" s="17">
        <v>0.104018052957252</v>
      </c>
      <c r="AE13" s="17"/>
      <c r="AF13" s="17">
        <v>0.105597559956475</v>
      </c>
      <c r="AG13" s="17">
        <v>0.116192756345063</v>
      </c>
      <c r="AH13" s="17"/>
      <c r="AI13" s="17">
        <v>9.6963539299943002E-2</v>
      </c>
      <c r="AJ13" s="17">
        <v>0.117291841210801</v>
      </c>
      <c r="AK13" s="17"/>
      <c r="AL13" s="17">
        <v>0.128749964842409</v>
      </c>
      <c r="AM13" s="17">
        <v>0.10962420205456801</v>
      </c>
      <c r="AN13" s="17"/>
      <c r="AO13" s="17">
        <v>0.106640968896002</v>
      </c>
      <c r="AP13" s="17">
        <v>0.112156567781178</v>
      </c>
    </row>
    <row r="14" spans="2:42" x14ac:dyDescent="0.35">
      <c r="B14" s="18" t="s">
        <v>533</v>
      </c>
      <c r="C14" s="21">
        <v>0.36976523937646</v>
      </c>
      <c r="D14" s="21">
        <v>0.40467421840076001</v>
      </c>
      <c r="E14" s="21">
        <v>0.33499671319665503</v>
      </c>
      <c r="F14" s="21"/>
      <c r="G14" s="21">
        <v>0.55584894984002897</v>
      </c>
      <c r="H14" s="21">
        <v>0.57818680022920499</v>
      </c>
      <c r="I14" s="21">
        <v>0.478155998407368</v>
      </c>
      <c r="J14" s="21">
        <v>0.33738542998857801</v>
      </c>
      <c r="K14" s="21">
        <v>0.19938742031783399</v>
      </c>
      <c r="L14" s="21">
        <v>0.127242489945393</v>
      </c>
      <c r="M14" s="21"/>
      <c r="N14" s="21">
        <v>0.44528506000050999</v>
      </c>
      <c r="O14" s="21">
        <v>0.38182071081236801</v>
      </c>
      <c r="P14" s="21">
        <v>0.34558765985791301</v>
      </c>
      <c r="Q14" s="21">
        <v>0.29783556557336099</v>
      </c>
      <c r="R14" s="21"/>
      <c r="S14" s="21">
        <v>0.48068147682036</v>
      </c>
      <c r="T14" s="21">
        <v>0.32742970940816002</v>
      </c>
      <c r="U14" s="21">
        <v>0.28036792668760202</v>
      </c>
      <c r="V14" s="21">
        <v>0.33972116614584702</v>
      </c>
      <c r="W14" s="21">
        <v>0.422562775220166</v>
      </c>
      <c r="X14" s="21">
        <v>0.36508916332291302</v>
      </c>
      <c r="Y14" s="21">
        <v>0.34019814783573799</v>
      </c>
      <c r="Z14" s="21">
        <v>0.40265145013723302</v>
      </c>
      <c r="AA14" s="21">
        <v>0.37141899234762399</v>
      </c>
      <c r="AB14" s="21">
        <v>0.32951428239554997</v>
      </c>
      <c r="AC14" s="21">
        <v>0.39594848376050401</v>
      </c>
      <c r="AD14" s="21">
        <v>0.36179197912408501</v>
      </c>
      <c r="AE14" s="21"/>
      <c r="AF14" s="21">
        <v>0.36534391136567201</v>
      </c>
      <c r="AG14" s="21">
        <v>0.37711861852467599</v>
      </c>
      <c r="AH14" s="21"/>
      <c r="AI14" s="21">
        <v>0.41589743342893698</v>
      </c>
      <c r="AJ14" s="21">
        <v>0.34896737110298298</v>
      </c>
      <c r="AK14" s="21"/>
      <c r="AL14" s="21">
        <v>0.35659691789023101</v>
      </c>
      <c r="AM14" s="21">
        <v>0.37076597283941898</v>
      </c>
      <c r="AN14" s="21"/>
      <c r="AO14" s="21">
        <v>0.38513084229799099</v>
      </c>
      <c r="AP14" s="21">
        <v>0.36557626578945801</v>
      </c>
    </row>
    <row r="15" spans="2:42" x14ac:dyDescent="0.35">
      <c r="B15" s="18" t="s">
        <v>534</v>
      </c>
      <c r="C15" s="21">
        <v>0.51925974223753402</v>
      </c>
      <c r="D15" s="21">
        <v>0.499648087085588</v>
      </c>
      <c r="E15" s="21">
        <v>0.53954228044257702</v>
      </c>
      <c r="F15" s="21"/>
      <c r="G15" s="21">
        <v>0.34217386310570602</v>
      </c>
      <c r="H15" s="21">
        <v>0.31772752653430397</v>
      </c>
      <c r="I15" s="21">
        <v>0.422373393538092</v>
      </c>
      <c r="J15" s="21">
        <v>0.54391765420403504</v>
      </c>
      <c r="K15" s="21">
        <v>0.66312764847396199</v>
      </c>
      <c r="L15" s="21">
        <v>0.76482411497228997</v>
      </c>
      <c r="M15" s="21"/>
      <c r="N15" s="21">
        <v>0.47831212158233499</v>
      </c>
      <c r="O15" s="21">
        <v>0.51994033770196701</v>
      </c>
      <c r="P15" s="21">
        <v>0.524121071838754</v>
      </c>
      <c r="Q15" s="21">
        <v>0.560221808944105</v>
      </c>
      <c r="R15" s="21"/>
      <c r="S15" s="21">
        <v>0.42226498694937498</v>
      </c>
      <c r="T15" s="21">
        <v>0.55980909317549299</v>
      </c>
      <c r="U15" s="21">
        <v>0.604907115042707</v>
      </c>
      <c r="V15" s="21">
        <v>0.54329742221488597</v>
      </c>
      <c r="W15" s="21">
        <v>0.49355956526285999</v>
      </c>
      <c r="X15" s="21">
        <v>0.52046246251942496</v>
      </c>
      <c r="Y15" s="21">
        <v>0.51846640533330302</v>
      </c>
      <c r="Z15" s="21">
        <v>0.493563852125536</v>
      </c>
      <c r="AA15" s="21">
        <v>0.52964138048617704</v>
      </c>
      <c r="AB15" s="21">
        <v>0.52334287128743295</v>
      </c>
      <c r="AC15" s="21">
        <v>0.52133263356897697</v>
      </c>
      <c r="AD15" s="21">
        <v>0.53418996791866302</v>
      </c>
      <c r="AE15" s="21"/>
      <c r="AF15" s="21">
        <v>0.52905852867785197</v>
      </c>
      <c r="AG15" s="21">
        <v>0.50668862513026103</v>
      </c>
      <c r="AH15" s="21"/>
      <c r="AI15" s="21">
        <v>0.48713902727112002</v>
      </c>
      <c r="AJ15" s="21">
        <v>0.53374078768621702</v>
      </c>
      <c r="AK15" s="21"/>
      <c r="AL15" s="21">
        <v>0.51465311726736096</v>
      </c>
      <c r="AM15" s="21">
        <v>0.51960982510601295</v>
      </c>
      <c r="AN15" s="21"/>
      <c r="AO15" s="21">
        <v>0.50822818880600695</v>
      </c>
      <c r="AP15" s="21">
        <v>0.52226716642936299</v>
      </c>
    </row>
    <row r="16" spans="2:42" x14ac:dyDescent="0.35">
      <c r="B16" s="18" t="s">
        <v>256</v>
      </c>
      <c r="C16" s="22">
        <v>-0.14949450286107399</v>
      </c>
      <c r="D16" s="22">
        <v>-9.4973868684827906E-2</v>
      </c>
      <c r="E16" s="22">
        <v>-0.20454556724592199</v>
      </c>
      <c r="F16" s="22"/>
      <c r="G16" s="22">
        <v>0.21367508673432301</v>
      </c>
      <c r="H16" s="22">
        <v>0.26045927369490102</v>
      </c>
      <c r="I16" s="22">
        <v>5.5782604869276199E-2</v>
      </c>
      <c r="J16" s="22">
        <v>-0.206532224215457</v>
      </c>
      <c r="K16" s="22">
        <v>-0.46374022815612798</v>
      </c>
      <c r="L16" s="22">
        <v>-0.63758162502689697</v>
      </c>
      <c r="M16" s="22"/>
      <c r="N16" s="22">
        <v>-3.3027061581825001E-2</v>
      </c>
      <c r="O16" s="22">
        <v>-0.138119626889599</v>
      </c>
      <c r="P16" s="22">
        <v>-0.17853341198084099</v>
      </c>
      <c r="Q16" s="22">
        <v>-0.26238624337074501</v>
      </c>
      <c r="R16" s="22"/>
      <c r="S16" s="22">
        <v>5.8416489870985001E-2</v>
      </c>
      <c r="T16" s="22">
        <v>-0.232379383767333</v>
      </c>
      <c r="U16" s="22">
        <v>-0.32453918835510498</v>
      </c>
      <c r="V16" s="22">
        <v>-0.20357625606903801</v>
      </c>
      <c r="W16" s="22">
        <v>-7.0996790042693797E-2</v>
      </c>
      <c r="X16" s="22">
        <v>-0.15537329919651199</v>
      </c>
      <c r="Y16" s="22">
        <v>-0.178268257497565</v>
      </c>
      <c r="Z16" s="22">
        <v>-9.0912401988303707E-2</v>
      </c>
      <c r="AA16" s="22">
        <v>-0.15822238813855299</v>
      </c>
      <c r="AB16" s="22">
        <v>-0.19382858889188301</v>
      </c>
      <c r="AC16" s="22">
        <v>-0.12538414980847401</v>
      </c>
      <c r="AD16" s="22">
        <v>-0.17239798879457799</v>
      </c>
      <c r="AE16" s="22"/>
      <c r="AF16" s="22">
        <v>-0.16371461731218001</v>
      </c>
      <c r="AG16" s="22">
        <v>-0.12957000660558399</v>
      </c>
      <c r="AH16" s="22"/>
      <c r="AI16" s="22">
        <v>-7.1241593842182205E-2</v>
      </c>
      <c r="AJ16" s="22">
        <v>-0.18477341658323401</v>
      </c>
      <c r="AK16" s="22"/>
      <c r="AL16" s="22">
        <v>-0.15805619937713</v>
      </c>
      <c r="AM16" s="22">
        <v>-0.148843852266594</v>
      </c>
      <c r="AN16" s="22"/>
      <c r="AO16" s="22">
        <v>-0.123097346508015</v>
      </c>
      <c r="AP16" s="22">
        <v>-0.15669090063990501</v>
      </c>
    </row>
    <row r="17" spans="2:2" x14ac:dyDescent="0.35">
      <c r="B17" s="16"/>
    </row>
    <row r="18" spans="2:2" x14ac:dyDescent="0.35">
      <c r="B18" t="s">
        <v>60</v>
      </c>
    </row>
    <row r="19" spans="2:2" x14ac:dyDescent="0.35">
      <c r="B19" t="s">
        <v>61</v>
      </c>
    </row>
    <row r="21" spans="2:2" x14ac:dyDescent="0.35">
      <c r="B21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L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30" t="s">
        <v>556</v>
      </c>
      <c r="E2" s="26"/>
      <c r="F2" s="26"/>
      <c r="G2" s="26"/>
      <c r="H2" s="26"/>
      <c r="I2" s="26"/>
      <c r="J2" s="26"/>
      <c r="K2" s="26"/>
      <c r="L2" s="26"/>
    </row>
    <row r="6" spans="2:12" ht="50" customHeight="1" x14ac:dyDescent="0.35">
      <c r="B6" s="20" t="s">
        <v>15</v>
      </c>
      <c r="C6" s="20" t="s">
        <v>543</v>
      </c>
      <c r="D6" s="20" t="s">
        <v>544</v>
      </c>
      <c r="E6" s="20" t="s">
        <v>545</v>
      </c>
      <c r="F6" s="20" t="s">
        <v>546</v>
      </c>
      <c r="G6" s="20" t="s">
        <v>547</v>
      </c>
      <c r="H6" s="20" t="s">
        <v>548</v>
      </c>
      <c r="I6" s="20" t="s">
        <v>549</v>
      </c>
      <c r="J6" s="20" t="s">
        <v>550</v>
      </c>
      <c r="K6" s="20" t="s">
        <v>551</v>
      </c>
    </row>
    <row r="7" spans="2:12" x14ac:dyDescent="0.35">
      <c r="B7" s="18" t="s">
        <v>552</v>
      </c>
      <c r="C7" s="17">
        <v>2.2075999234192699E-2</v>
      </c>
      <c r="D7" s="17">
        <v>2.9371497137151099E-2</v>
      </c>
      <c r="E7" s="17">
        <v>1.5146467663788301E-2</v>
      </c>
      <c r="F7" s="17">
        <v>2.69465077822977E-2</v>
      </c>
      <c r="G7" s="17">
        <v>1.4531657538722599E-2</v>
      </c>
      <c r="H7" s="17">
        <v>3.1135137352860599E-2</v>
      </c>
      <c r="I7" s="17">
        <v>1.7324864897902199E-2</v>
      </c>
      <c r="J7" s="17">
        <v>1.80161469382711E-2</v>
      </c>
      <c r="K7" s="17">
        <v>1.9908965392349799E-2</v>
      </c>
    </row>
    <row r="8" spans="2:12" x14ac:dyDescent="0.35">
      <c r="B8" s="18" t="s">
        <v>553</v>
      </c>
      <c r="C8" s="17">
        <v>5.3760825509907899E-2</v>
      </c>
      <c r="D8" s="17">
        <v>9.6556225986799901E-2</v>
      </c>
      <c r="E8" s="17">
        <v>5.5849293146595001E-2</v>
      </c>
      <c r="F8" s="17">
        <v>5.13774137338616E-2</v>
      </c>
      <c r="G8" s="17">
        <v>5.7485737651306698E-2</v>
      </c>
      <c r="H8" s="17">
        <v>0.11116683342802799</v>
      </c>
      <c r="I8" s="17">
        <v>5.0359120816673202E-2</v>
      </c>
      <c r="J8" s="17">
        <v>5.49103338239798E-2</v>
      </c>
      <c r="K8" s="17">
        <v>5.2347085359535701E-2</v>
      </c>
    </row>
    <row r="9" spans="2:12" x14ac:dyDescent="0.35">
      <c r="B9" s="18" t="s">
        <v>499</v>
      </c>
      <c r="C9" s="17">
        <v>0.22029210985626699</v>
      </c>
      <c r="D9" s="17">
        <v>0.21756332417414301</v>
      </c>
      <c r="E9" s="17">
        <v>0.266787890437442</v>
      </c>
      <c r="F9" s="17">
        <v>0.26290327157364801</v>
      </c>
      <c r="G9" s="17">
        <v>0.33420777408125202</v>
      </c>
      <c r="H9" s="17">
        <v>0.264157680735784</v>
      </c>
      <c r="I9" s="17">
        <v>0.268294404820139</v>
      </c>
      <c r="J9" s="17">
        <v>0.32969642403653598</v>
      </c>
      <c r="K9" s="17">
        <v>0.29960400093313899</v>
      </c>
    </row>
    <row r="10" spans="2:12" x14ac:dyDescent="0.35">
      <c r="B10" s="18" t="s">
        <v>554</v>
      </c>
      <c r="C10" s="17">
        <v>0.357366112072521</v>
      </c>
      <c r="D10" s="17">
        <v>0.34917399059354398</v>
      </c>
      <c r="E10" s="17">
        <v>0.37547713018762802</v>
      </c>
      <c r="F10" s="17">
        <v>0.36584014309482199</v>
      </c>
      <c r="G10" s="17">
        <v>0.311929951879579</v>
      </c>
      <c r="H10" s="17">
        <v>0.35863504147606001</v>
      </c>
      <c r="I10" s="17">
        <v>0.34937433371208698</v>
      </c>
      <c r="J10" s="17">
        <v>0.26395200657838602</v>
      </c>
      <c r="K10" s="17">
        <v>0.34744004916200499</v>
      </c>
    </row>
    <row r="11" spans="2:12" x14ac:dyDescent="0.35">
      <c r="B11" s="18" t="s">
        <v>555</v>
      </c>
      <c r="C11" s="17">
        <v>0.263789857379501</v>
      </c>
      <c r="D11" s="17">
        <v>0.241141606880802</v>
      </c>
      <c r="E11" s="17">
        <v>0.19638830245550101</v>
      </c>
      <c r="F11" s="17">
        <v>0.219592818895855</v>
      </c>
      <c r="G11" s="17">
        <v>0.14727970239088001</v>
      </c>
      <c r="H11" s="17">
        <v>0.173445430155517</v>
      </c>
      <c r="I11" s="17">
        <v>0.21158929298057999</v>
      </c>
      <c r="J11" s="17">
        <v>0.16045458925751899</v>
      </c>
      <c r="K11" s="17">
        <v>0.18244811536807901</v>
      </c>
    </row>
    <row r="12" spans="2:12" x14ac:dyDescent="0.35">
      <c r="B12" s="18" t="s">
        <v>124</v>
      </c>
      <c r="C12" s="17">
        <v>8.2715095947610395E-2</v>
      </c>
      <c r="D12" s="17">
        <v>6.6193355227559494E-2</v>
      </c>
      <c r="E12" s="17">
        <v>9.0350916109046095E-2</v>
      </c>
      <c r="F12" s="17">
        <v>7.3339844919515396E-2</v>
      </c>
      <c r="G12" s="17">
        <v>0.13456517645825999</v>
      </c>
      <c r="H12" s="17">
        <v>6.1459876851750299E-2</v>
      </c>
      <c r="I12" s="17">
        <v>0.103057982772618</v>
      </c>
      <c r="J12" s="17">
        <v>0.17297049936530801</v>
      </c>
      <c r="K12" s="17">
        <v>9.8251783784891703E-2</v>
      </c>
    </row>
    <row r="13" spans="2:12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2" x14ac:dyDescent="0.35">
      <c r="B14" t="s">
        <v>60</v>
      </c>
    </row>
    <row r="15" spans="2:12" x14ac:dyDescent="0.35">
      <c r="B15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2.2075999234192699E-2</v>
      </c>
      <c r="D9" s="17">
        <v>2.6926544334966902E-2</v>
      </c>
      <c r="E9" s="17">
        <v>1.7500450982541899E-2</v>
      </c>
      <c r="F9" s="17"/>
      <c r="G9" s="17">
        <v>5.7304940947721199E-2</v>
      </c>
      <c r="H9" s="17">
        <v>2.58115326318578E-2</v>
      </c>
      <c r="I9" s="17">
        <v>2.0043651376853201E-2</v>
      </c>
      <c r="J9" s="17">
        <v>1.9037169250794302E-2</v>
      </c>
      <c r="K9" s="17">
        <v>1.6742414384688799E-2</v>
      </c>
      <c r="L9" s="17">
        <v>3.15281120929443E-3</v>
      </c>
      <c r="M9" s="17"/>
      <c r="N9" s="17">
        <v>2.2774364857936599E-2</v>
      </c>
      <c r="O9" s="17">
        <v>2.0113014796397301E-2</v>
      </c>
      <c r="P9" s="17">
        <v>3.2261935637221899E-2</v>
      </c>
      <c r="Q9" s="17">
        <v>1.46913734850631E-2</v>
      </c>
      <c r="R9" s="17"/>
      <c r="S9" s="17">
        <v>2.74206132023085E-2</v>
      </c>
      <c r="T9" s="17">
        <v>2.6300104895584899E-2</v>
      </c>
      <c r="U9" s="17">
        <v>4.0045571693548398E-3</v>
      </c>
      <c r="V9" s="17">
        <v>1.82153621212712E-2</v>
      </c>
      <c r="W9" s="17">
        <v>2.1944247829414301E-2</v>
      </c>
      <c r="X9" s="17">
        <v>2.7510308133537699E-2</v>
      </c>
      <c r="Y9" s="17">
        <v>2.6678933099420099E-2</v>
      </c>
      <c r="Z9" s="17">
        <v>3.39589946073693E-2</v>
      </c>
      <c r="AA9" s="17">
        <v>2.7855491612347402E-2</v>
      </c>
      <c r="AB9" s="17">
        <v>7.5319132192216897E-3</v>
      </c>
      <c r="AC9" s="17">
        <v>1.1177214567020701E-2</v>
      </c>
      <c r="AD9" s="17">
        <v>3.5217516297719499E-2</v>
      </c>
      <c r="AE9" s="17"/>
      <c r="AF9" s="17">
        <v>1.8307436044319499E-2</v>
      </c>
      <c r="AG9" s="17">
        <v>2.7358032336325E-2</v>
      </c>
      <c r="AH9" s="17"/>
      <c r="AI9" s="17">
        <v>2.6115850454301998E-2</v>
      </c>
      <c r="AJ9" s="17">
        <v>2.02547051196162E-2</v>
      </c>
      <c r="AK9" s="17"/>
      <c r="AL9" s="17">
        <v>3.0655430295270798E-2</v>
      </c>
      <c r="AM9" s="17">
        <v>2.1424000893709501E-2</v>
      </c>
      <c r="AN9" s="17"/>
      <c r="AO9" s="17">
        <v>1.85390759748402E-2</v>
      </c>
      <c r="AP9" s="17">
        <v>2.3040235924958501E-2</v>
      </c>
    </row>
    <row r="10" spans="2:42" x14ac:dyDescent="0.35">
      <c r="B10" s="18" t="s">
        <v>553</v>
      </c>
      <c r="C10" s="17">
        <v>5.3760825509907899E-2</v>
      </c>
      <c r="D10" s="17">
        <v>6.31772125987283E-2</v>
      </c>
      <c r="E10" s="17">
        <v>4.2964973923008E-2</v>
      </c>
      <c r="F10" s="17"/>
      <c r="G10" s="17">
        <v>9.9252820764247393E-2</v>
      </c>
      <c r="H10" s="17">
        <v>5.3173402073646799E-2</v>
      </c>
      <c r="I10" s="17">
        <v>6.3325621403336196E-2</v>
      </c>
      <c r="J10" s="17">
        <v>4.4151296592099397E-2</v>
      </c>
      <c r="K10" s="17">
        <v>3.6254625735777E-2</v>
      </c>
      <c r="L10" s="17">
        <v>3.55665766125721E-2</v>
      </c>
      <c r="M10" s="17"/>
      <c r="N10" s="17">
        <v>5.5348797900451302E-2</v>
      </c>
      <c r="O10" s="17">
        <v>5.1869694095520301E-2</v>
      </c>
      <c r="P10" s="17">
        <v>5.4390403490812297E-2</v>
      </c>
      <c r="Q10" s="17">
        <v>5.2784145541155902E-2</v>
      </c>
      <c r="R10" s="17"/>
      <c r="S10" s="17">
        <v>7.5875726172534894E-2</v>
      </c>
      <c r="T10" s="17">
        <v>2.38491876990071E-2</v>
      </c>
      <c r="U10" s="17">
        <v>4.2295499985986203E-2</v>
      </c>
      <c r="V10" s="17">
        <v>6.1392854074135902E-2</v>
      </c>
      <c r="W10" s="17">
        <v>4.9914905102142797E-2</v>
      </c>
      <c r="X10" s="17">
        <v>5.9046989742464299E-2</v>
      </c>
      <c r="Y10" s="17">
        <v>5.4848117594871799E-2</v>
      </c>
      <c r="Z10" s="17">
        <v>7.6980986622923006E-2</v>
      </c>
      <c r="AA10" s="17">
        <v>4.6556624893707897E-2</v>
      </c>
      <c r="AB10" s="17">
        <v>5.4399364631003803E-2</v>
      </c>
      <c r="AC10" s="17">
        <v>5.7078522377071901E-2</v>
      </c>
      <c r="AD10" s="17">
        <v>6.6248494408961203E-2</v>
      </c>
      <c r="AE10" s="17"/>
      <c r="AF10" s="17">
        <v>4.8560716685903497E-2</v>
      </c>
      <c r="AG10" s="17">
        <v>6.0508048958116803E-2</v>
      </c>
      <c r="AH10" s="17"/>
      <c r="AI10" s="17">
        <v>6.2051271973670601E-2</v>
      </c>
      <c r="AJ10" s="17">
        <v>5.0023227135863199E-2</v>
      </c>
      <c r="AK10" s="17"/>
      <c r="AL10" s="17">
        <v>4.1369558496077798E-2</v>
      </c>
      <c r="AM10" s="17">
        <v>5.4702506312747298E-2</v>
      </c>
      <c r="AN10" s="17"/>
      <c r="AO10" s="17">
        <v>4.8668308652697098E-2</v>
      </c>
      <c r="AP10" s="17">
        <v>5.5149148422790298E-2</v>
      </c>
    </row>
    <row r="11" spans="2:42" x14ac:dyDescent="0.35">
      <c r="B11" s="18" t="s">
        <v>499</v>
      </c>
      <c r="C11" s="17">
        <v>0.22029210985626699</v>
      </c>
      <c r="D11" s="17">
        <v>0.19965985409760401</v>
      </c>
      <c r="E11" s="17">
        <v>0.240066843819952</v>
      </c>
      <c r="F11" s="17"/>
      <c r="G11" s="17">
        <v>0.185469495251565</v>
      </c>
      <c r="H11" s="17">
        <v>0.193323412661183</v>
      </c>
      <c r="I11" s="17">
        <v>0.18662594421008299</v>
      </c>
      <c r="J11" s="17">
        <v>0.21516472111840201</v>
      </c>
      <c r="K11" s="17">
        <v>0.250604475457539</v>
      </c>
      <c r="L11" s="17">
        <v>0.27688166120924801</v>
      </c>
      <c r="M11" s="17"/>
      <c r="N11" s="17">
        <v>0.18731424267866201</v>
      </c>
      <c r="O11" s="17">
        <v>0.21666042325301599</v>
      </c>
      <c r="P11" s="17">
        <v>0.203903564414366</v>
      </c>
      <c r="Q11" s="17">
        <v>0.27165971984392701</v>
      </c>
      <c r="R11" s="17"/>
      <c r="S11" s="17">
        <v>0.23081665867889101</v>
      </c>
      <c r="T11" s="17">
        <v>0.26292754504041299</v>
      </c>
      <c r="U11" s="17">
        <v>0.23177345946574399</v>
      </c>
      <c r="V11" s="17">
        <v>0.24620497471435501</v>
      </c>
      <c r="W11" s="17">
        <v>0.19898184299024299</v>
      </c>
      <c r="X11" s="17">
        <v>0.22166712106721101</v>
      </c>
      <c r="Y11" s="17">
        <v>0.23560338741378301</v>
      </c>
      <c r="Z11" s="17">
        <v>0.16720218017930899</v>
      </c>
      <c r="AA11" s="17">
        <v>0.19889285778353399</v>
      </c>
      <c r="AB11" s="17">
        <v>0.19473786456997799</v>
      </c>
      <c r="AC11" s="17">
        <v>0.203152204592666</v>
      </c>
      <c r="AD11" s="17">
        <v>0.13688626345559399</v>
      </c>
      <c r="AE11" s="17"/>
      <c r="AF11" s="17">
        <v>0.21503761020002701</v>
      </c>
      <c r="AG11" s="17">
        <v>0.229334637895724</v>
      </c>
      <c r="AH11" s="17"/>
      <c r="AI11" s="17">
        <v>0.18570115880976301</v>
      </c>
      <c r="AJ11" s="17">
        <v>0.23588681672195699</v>
      </c>
      <c r="AK11" s="17"/>
      <c r="AL11" s="17">
        <v>0.219313165571111</v>
      </c>
      <c r="AM11" s="17">
        <v>0.22036650523805901</v>
      </c>
      <c r="AN11" s="17"/>
      <c r="AO11" s="17">
        <v>0.20734755396722099</v>
      </c>
      <c r="AP11" s="17">
        <v>0.22382105714142</v>
      </c>
    </row>
    <row r="12" spans="2:42" x14ac:dyDescent="0.35">
      <c r="B12" s="18" t="s">
        <v>554</v>
      </c>
      <c r="C12" s="17">
        <v>0.357366112072521</v>
      </c>
      <c r="D12" s="17">
        <v>0.36325705624684701</v>
      </c>
      <c r="E12" s="17">
        <v>0.353578966451851</v>
      </c>
      <c r="F12" s="17"/>
      <c r="G12" s="17">
        <v>0.29678234047434998</v>
      </c>
      <c r="H12" s="17">
        <v>0.38842679293872601</v>
      </c>
      <c r="I12" s="17">
        <v>0.41772483850022002</v>
      </c>
      <c r="J12" s="17">
        <v>0.35288460828051699</v>
      </c>
      <c r="K12" s="17">
        <v>0.36967037161515598</v>
      </c>
      <c r="L12" s="17">
        <v>0.31874405550475199</v>
      </c>
      <c r="M12" s="17"/>
      <c r="N12" s="17">
        <v>0.37646727375724498</v>
      </c>
      <c r="O12" s="17">
        <v>0.39229776300695202</v>
      </c>
      <c r="P12" s="17">
        <v>0.36783552039153899</v>
      </c>
      <c r="Q12" s="17">
        <v>0.293452833273528</v>
      </c>
      <c r="R12" s="17"/>
      <c r="S12" s="17">
        <v>0.33848833823822599</v>
      </c>
      <c r="T12" s="17">
        <v>0.36971843931814502</v>
      </c>
      <c r="U12" s="17">
        <v>0.38793511297584099</v>
      </c>
      <c r="V12" s="17">
        <v>0.29528745519843702</v>
      </c>
      <c r="W12" s="17">
        <v>0.38290593947385498</v>
      </c>
      <c r="X12" s="17">
        <v>0.35496391609178402</v>
      </c>
      <c r="Y12" s="17">
        <v>0.285115567258241</v>
      </c>
      <c r="Z12" s="17">
        <v>0.37873939920163302</v>
      </c>
      <c r="AA12" s="17">
        <v>0.34650029609751498</v>
      </c>
      <c r="AB12" s="17">
        <v>0.40850921866318601</v>
      </c>
      <c r="AC12" s="17">
        <v>0.39405407403241899</v>
      </c>
      <c r="AD12" s="17">
        <v>0.43422564168407302</v>
      </c>
      <c r="AE12" s="17"/>
      <c r="AF12" s="17">
        <v>0.36229167226682402</v>
      </c>
      <c r="AG12" s="17">
        <v>0.35049286518863398</v>
      </c>
      <c r="AH12" s="17"/>
      <c r="AI12" s="17">
        <v>0.368032649670337</v>
      </c>
      <c r="AJ12" s="17">
        <v>0.35255729583366802</v>
      </c>
      <c r="AK12" s="17"/>
      <c r="AL12" s="17">
        <v>0.35423276216687499</v>
      </c>
      <c r="AM12" s="17">
        <v>0.35760423263367402</v>
      </c>
      <c r="AN12" s="17"/>
      <c r="AO12" s="17">
        <v>0.357792776016362</v>
      </c>
      <c r="AP12" s="17">
        <v>0.357249794867111</v>
      </c>
    </row>
    <row r="13" spans="2:42" x14ac:dyDescent="0.35">
      <c r="B13" s="18" t="s">
        <v>555</v>
      </c>
      <c r="C13" s="17">
        <v>0.263789857379501</v>
      </c>
      <c r="D13" s="17">
        <v>0.28253610741063301</v>
      </c>
      <c r="E13" s="17">
        <v>0.24595638632536199</v>
      </c>
      <c r="F13" s="17"/>
      <c r="G13" s="17">
        <v>0.29385235752848898</v>
      </c>
      <c r="H13" s="17">
        <v>0.29948763496838199</v>
      </c>
      <c r="I13" s="17">
        <v>0.26779391001458203</v>
      </c>
      <c r="J13" s="17">
        <v>0.28793469416036899</v>
      </c>
      <c r="K13" s="17">
        <v>0.22524703124577</v>
      </c>
      <c r="L13" s="17">
        <v>0.21747663031139</v>
      </c>
      <c r="M13" s="17"/>
      <c r="N13" s="17">
        <v>0.30994082103462001</v>
      </c>
      <c r="O13" s="17">
        <v>0.22793680170663499</v>
      </c>
      <c r="P13" s="17">
        <v>0.26238198243915201</v>
      </c>
      <c r="Q13" s="17">
        <v>0.25462248182230601</v>
      </c>
      <c r="R13" s="17"/>
      <c r="S13" s="17">
        <v>0.290647272964769</v>
      </c>
      <c r="T13" s="17">
        <v>0.217941759073083</v>
      </c>
      <c r="U13" s="17">
        <v>0.22571800781010301</v>
      </c>
      <c r="V13" s="17">
        <v>0.25393377419073998</v>
      </c>
      <c r="W13" s="17">
        <v>0.247020700741408</v>
      </c>
      <c r="X13" s="17">
        <v>0.26503180540092097</v>
      </c>
      <c r="Y13" s="17">
        <v>0.30438891804894103</v>
      </c>
      <c r="Z13" s="17">
        <v>0.245810980145685</v>
      </c>
      <c r="AA13" s="17">
        <v>0.317864159933336</v>
      </c>
      <c r="AB13" s="17">
        <v>0.26043657290279798</v>
      </c>
      <c r="AC13" s="17">
        <v>0.25835687046207001</v>
      </c>
      <c r="AD13" s="17">
        <v>0.24007039406268599</v>
      </c>
      <c r="AE13" s="17"/>
      <c r="AF13" s="17">
        <v>0.28106834419794802</v>
      </c>
      <c r="AG13" s="17">
        <v>0.240513984766727</v>
      </c>
      <c r="AH13" s="17"/>
      <c r="AI13" s="17">
        <v>0.303308167921511</v>
      </c>
      <c r="AJ13" s="17">
        <v>0.24597373928834401</v>
      </c>
      <c r="AK13" s="17"/>
      <c r="AL13" s="17">
        <v>0.30044774015062498</v>
      </c>
      <c r="AM13" s="17">
        <v>0.26100402244915999</v>
      </c>
      <c r="AN13" s="17"/>
      <c r="AO13" s="17">
        <v>0.300391109715273</v>
      </c>
      <c r="AP13" s="17">
        <v>0.25381161701570198</v>
      </c>
    </row>
    <row r="14" spans="2:42" x14ac:dyDescent="0.35">
      <c r="B14" s="18" t="s">
        <v>124</v>
      </c>
      <c r="C14" s="19">
        <v>8.2715095947610395E-2</v>
      </c>
      <c r="D14" s="19">
        <v>6.4443225311220806E-2</v>
      </c>
      <c r="E14" s="19">
        <v>9.9932378497284993E-2</v>
      </c>
      <c r="F14" s="19"/>
      <c r="G14" s="19">
        <v>6.7338045033627197E-2</v>
      </c>
      <c r="H14" s="19">
        <v>3.9777224726204201E-2</v>
      </c>
      <c r="I14" s="19">
        <v>4.4486034494925997E-2</v>
      </c>
      <c r="J14" s="19">
        <v>8.0827510597817606E-2</v>
      </c>
      <c r="K14" s="19">
        <v>0.101481081561071</v>
      </c>
      <c r="L14" s="19">
        <v>0.14817826515274399</v>
      </c>
      <c r="M14" s="19"/>
      <c r="N14" s="19">
        <v>4.8154499771084401E-2</v>
      </c>
      <c r="O14" s="19">
        <v>9.1122303141479205E-2</v>
      </c>
      <c r="P14" s="19">
        <v>7.9226593626909897E-2</v>
      </c>
      <c r="Q14" s="19">
        <v>0.11278944603402</v>
      </c>
      <c r="R14" s="19"/>
      <c r="S14" s="19">
        <v>3.67513907432701E-2</v>
      </c>
      <c r="T14" s="19">
        <v>9.9262963973766397E-2</v>
      </c>
      <c r="U14" s="19">
        <v>0.108273362592971</v>
      </c>
      <c r="V14" s="19">
        <v>0.12496557970106099</v>
      </c>
      <c r="W14" s="19">
        <v>9.9232363862936906E-2</v>
      </c>
      <c r="X14" s="19">
        <v>7.1779859564081894E-2</v>
      </c>
      <c r="Y14" s="19">
        <v>9.3365076584742607E-2</v>
      </c>
      <c r="Z14" s="19">
        <v>9.7307459243079805E-2</v>
      </c>
      <c r="AA14" s="19">
        <v>6.2330569679560098E-2</v>
      </c>
      <c r="AB14" s="19">
        <v>7.4385066013812395E-2</v>
      </c>
      <c r="AC14" s="19">
        <v>7.6181113968752795E-2</v>
      </c>
      <c r="AD14" s="19">
        <v>8.7351690090967396E-2</v>
      </c>
      <c r="AE14" s="19"/>
      <c r="AF14" s="19">
        <v>7.4734220604978002E-2</v>
      </c>
      <c r="AG14" s="19">
        <v>9.1792430854473306E-2</v>
      </c>
      <c r="AH14" s="19"/>
      <c r="AI14" s="19">
        <v>5.4790901170416101E-2</v>
      </c>
      <c r="AJ14" s="19">
        <v>9.53042159005517E-2</v>
      </c>
      <c r="AK14" s="19"/>
      <c r="AL14" s="19">
        <v>5.3981343320039399E-2</v>
      </c>
      <c r="AM14" s="19">
        <v>8.4898732472650298E-2</v>
      </c>
      <c r="AN14" s="19"/>
      <c r="AO14" s="19">
        <v>6.7261175673607093E-2</v>
      </c>
      <c r="AP14" s="19">
        <v>8.6928146628017594E-2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P19"/>
  <sheetViews>
    <sheetView showGridLines="0" workbookViewId="0">
      <pane xSplit="2" topLeftCell="C1" activePane="topRight" state="frozen"/>
      <selection pane="topRight" activeCell="AI12" sqref="AI12:AI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2.9371497137151099E-2</v>
      </c>
      <c r="D9" s="17">
        <v>4.0757313685480398E-2</v>
      </c>
      <c r="E9" s="17">
        <v>1.8468436156655301E-2</v>
      </c>
      <c r="F9" s="17"/>
      <c r="G9" s="17">
        <v>8.1189709984292702E-2</v>
      </c>
      <c r="H9" s="17">
        <v>3.9473054124041201E-2</v>
      </c>
      <c r="I9" s="17">
        <v>9.0653067138580998E-3</v>
      </c>
      <c r="J9" s="17">
        <v>1.8645397913842801E-2</v>
      </c>
      <c r="K9" s="17">
        <v>1.9615754986838999E-2</v>
      </c>
      <c r="L9" s="17">
        <v>1.8239504466206001E-2</v>
      </c>
      <c r="M9" s="17"/>
      <c r="N9" s="17">
        <v>3.0164458725429302E-2</v>
      </c>
      <c r="O9" s="17">
        <v>1.94981107266545E-2</v>
      </c>
      <c r="P9" s="17">
        <v>4.6191868484741397E-2</v>
      </c>
      <c r="Q9" s="17">
        <v>2.43599491494624E-2</v>
      </c>
      <c r="R9" s="17"/>
      <c r="S9" s="17">
        <v>5.88671426912213E-2</v>
      </c>
      <c r="T9" s="17">
        <v>2.4420601914467301E-2</v>
      </c>
      <c r="U9" s="17">
        <v>1.28626927091509E-2</v>
      </c>
      <c r="V9" s="17">
        <v>2.49509332890804E-2</v>
      </c>
      <c r="W9" s="17">
        <v>4.0621458058775803E-2</v>
      </c>
      <c r="X9" s="17">
        <v>2.4660933191629299E-2</v>
      </c>
      <c r="Y9" s="17">
        <v>1.33483131117516E-2</v>
      </c>
      <c r="Z9" s="17">
        <v>6.1204210463830802E-2</v>
      </c>
      <c r="AA9" s="17">
        <v>2.65686845581951E-2</v>
      </c>
      <c r="AB9" s="17">
        <v>2.9207627068538598E-2</v>
      </c>
      <c r="AC9" s="17">
        <v>1.1068286982445901E-2</v>
      </c>
      <c r="AD9" s="17">
        <v>0</v>
      </c>
      <c r="AE9" s="17"/>
      <c r="AF9" s="17">
        <v>2.6849198092481499E-2</v>
      </c>
      <c r="AG9" s="17">
        <v>3.3035984339346298E-2</v>
      </c>
      <c r="AH9" s="17"/>
      <c r="AI9" s="17">
        <v>2.0669574111920899E-2</v>
      </c>
      <c r="AJ9" s="17">
        <v>3.3294602303118197E-2</v>
      </c>
      <c r="AK9" s="17"/>
      <c r="AL9" s="17">
        <v>2.4029223842152499E-2</v>
      </c>
      <c r="AM9" s="17">
        <v>2.9777485983958001E-2</v>
      </c>
      <c r="AN9" s="17"/>
      <c r="AO9" s="17">
        <v>1.6880580007275901E-2</v>
      </c>
      <c r="AP9" s="17">
        <v>3.2776773337615001E-2</v>
      </c>
    </row>
    <row r="10" spans="2:42" x14ac:dyDescent="0.35">
      <c r="B10" s="18" t="s">
        <v>553</v>
      </c>
      <c r="C10" s="17">
        <v>9.6556225986799901E-2</v>
      </c>
      <c r="D10" s="17">
        <v>9.74424242815084E-2</v>
      </c>
      <c r="E10" s="17">
        <v>9.5153436648492698E-2</v>
      </c>
      <c r="F10" s="17"/>
      <c r="G10" s="17">
        <v>0.13572050300045299</v>
      </c>
      <c r="H10" s="17">
        <v>8.5073483872761299E-2</v>
      </c>
      <c r="I10" s="17">
        <v>7.9548133912079697E-2</v>
      </c>
      <c r="J10" s="17">
        <v>9.5342772839934697E-2</v>
      </c>
      <c r="K10" s="17">
        <v>9.1442976219511099E-2</v>
      </c>
      <c r="L10" s="17">
        <v>9.8004857690239103E-2</v>
      </c>
      <c r="M10" s="17"/>
      <c r="N10" s="17">
        <v>8.4717161095691704E-2</v>
      </c>
      <c r="O10" s="17">
        <v>0.109977308825718</v>
      </c>
      <c r="P10" s="17">
        <v>9.07015041346904E-2</v>
      </c>
      <c r="Q10" s="17">
        <v>9.7975614558007906E-2</v>
      </c>
      <c r="R10" s="17"/>
      <c r="S10" s="17">
        <v>8.2442955469990295E-2</v>
      </c>
      <c r="T10" s="17">
        <v>8.5474195770758904E-2</v>
      </c>
      <c r="U10" s="17">
        <v>8.6237614315231303E-2</v>
      </c>
      <c r="V10" s="17">
        <v>6.6474637152767094E-2</v>
      </c>
      <c r="W10" s="17">
        <v>0.12583765236677699</v>
      </c>
      <c r="X10" s="17">
        <v>0.13277671407129801</v>
      </c>
      <c r="Y10" s="17">
        <v>7.1257162555910802E-2</v>
      </c>
      <c r="Z10" s="17">
        <v>6.6994858621219705E-2</v>
      </c>
      <c r="AA10" s="17">
        <v>0.102145681845069</v>
      </c>
      <c r="AB10" s="17">
        <v>0.112618465618991</v>
      </c>
      <c r="AC10" s="17">
        <v>0.13641211289644001</v>
      </c>
      <c r="AD10" s="17">
        <v>0.12302820687214</v>
      </c>
      <c r="AE10" s="17"/>
      <c r="AF10" s="17">
        <v>8.7261258499545996E-2</v>
      </c>
      <c r="AG10" s="17">
        <v>0.10928753187016101</v>
      </c>
      <c r="AH10" s="17"/>
      <c r="AI10" s="17">
        <v>9.3518264852807106E-2</v>
      </c>
      <c r="AJ10" s="17">
        <v>9.7925836012563106E-2</v>
      </c>
      <c r="AK10" s="17"/>
      <c r="AL10" s="17">
        <v>4.4706450136280898E-2</v>
      </c>
      <c r="AM10" s="17">
        <v>0.100496576759281</v>
      </c>
      <c r="AN10" s="17"/>
      <c r="AO10" s="17">
        <v>9.5947472738116296E-2</v>
      </c>
      <c r="AP10" s="17">
        <v>9.6722184413082293E-2</v>
      </c>
    </row>
    <row r="11" spans="2:42" x14ac:dyDescent="0.35">
      <c r="B11" s="18" t="s">
        <v>499</v>
      </c>
      <c r="C11" s="17">
        <v>0.21756332417414301</v>
      </c>
      <c r="D11" s="17">
        <v>0.20267577909156301</v>
      </c>
      <c r="E11" s="17">
        <v>0.231093348448285</v>
      </c>
      <c r="F11" s="17"/>
      <c r="G11" s="17">
        <v>0.208886709554195</v>
      </c>
      <c r="H11" s="17">
        <v>0.21244950248922401</v>
      </c>
      <c r="I11" s="17">
        <v>0.21465552944730401</v>
      </c>
      <c r="J11" s="17">
        <v>0.219594384676434</v>
      </c>
      <c r="K11" s="17">
        <v>0.21665209879791</v>
      </c>
      <c r="L11" s="17">
        <v>0.228878592465379</v>
      </c>
      <c r="M11" s="17"/>
      <c r="N11" s="17">
        <v>0.20026518292353801</v>
      </c>
      <c r="O11" s="17">
        <v>0.20281646907090201</v>
      </c>
      <c r="P11" s="17">
        <v>0.21314858086396299</v>
      </c>
      <c r="Q11" s="17">
        <v>0.25544608987015699</v>
      </c>
      <c r="R11" s="17"/>
      <c r="S11" s="17">
        <v>0.23328658105052999</v>
      </c>
      <c r="T11" s="17">
        <v>0.26993303457893603</v>
      </c>
      <c r="U11" s="17">
        <v>0.24273645175215799</v>
      </c>
      <c r="V11" s="17">
        <v>0.21396602125257699</v>
      </c>
      <c r="W11" s="17">
        <v>0.162815704031361</v>
      </c>
      <c r="X11" s="17">
        <v>0.22550551313060299</v>
      </c>
      <c r="Y11" s="17">
        <v>0.20066486265378</v>
      </c>
      <c r="Z11" s="17">
        <v>0.20001064190556</v>
      </c>
      <c r="AA11" s="17">
        <v>0.17833191308194901</v>
      </c>
      <c r="AB11" s="17">
        <v>0.19398357596542901</v>
      </c>
      <c r="AC11" s="17">
        <v>0.24026767128182</v>
      </c>
      <c r="AD11" s="17">
        <v>0.210457869324299</v>
      </c>
      <c r="AE11" s="17"/>
      <c r="AF11" s="17">
        <v>0.211867711966545</v>
      </c>
      <c r="AG11" s="17">
        <v>0.22717708161988601</v>
      </c>
      <c r="AH11" s="17"/>
      <c r="AI11" s="17">
        <v>0.17957367367393801</v>
      </c>
      <c r="AJ11" s="17">
        <v>0.23469027343564899</v>
      </c>
      <c r="AK11" s="17"/>
      <c r="AL11" s="17">
        <v>0.21996141000535399</v>
      </c>
      <c r="AM11" s="17">
        <v>0.21738108039001</v>
      </c>
      <c r="AN11" s="17"/>
      <c r="AO11" s="17">
        <v>0.22110347554292401</v>
      </c>
      <c r="AP11" s="17">
        <v>0.21659820743557201</v>
      </c>
    </row>
    <row r="12" spans="2:42" x14ac:dyDescent="0.35">
      <c r="B12" s="18" t="s">
        <v>554</v>
      </c>
      <c r="C12" s="17">
        <v>0.34917399059354398</v>
      </c>
      <c r="D12" s="17">
        <v>0.348147720047499</v>
      </c>
      <c r="E12" s="17">
        <v>0.35063815406093501</v>
      </c>
      <c r="F12" s="17"/>
      <c r="G12" s="17">
        <v>0.29841987463734798</v>
      </c>
      <c r="H12" s="17">
        <v>0.33870369070296802</v>
      </c>
      <c r="I12" s="17">
        <v>0.41583499541070201</v>
      </c>
      <c r="J12" s="17">
        <v>0.334423442255466</v>
      </c>
      <c r="K12" s="17">
        <v>0.38767862021962901</v>
      </c>
      <c r="L12" s="17">
        <v>0.32355446790959502</v>
      </c>
      <c r="M12" s="17"/>
      <c r="N12" s="17">
        <v>0.36937246222216602</v>
      </c>
      <c r="O12" s="17">
        <v>0.38516633441157699</v>
      </c>
      <c r="P12" s="17">
        <v>0.32708722945749802</v>
      </c>
      <c r="Q12" s="17">
        <v>0.31406759646326798</v>
      </c>
      <c r="R12" s="17"/>
      <c r="S12" s="17">
        <v>0.329191626863923</v>
      </c>
      <c r="T12" s="17">
        <v>0.31303849621893898</v>
      </c>
      <c r="U12" s="17">
        <v>0.34744546152719402</v>
      </c>
      <c r="V12" s="17">
        <v>0.38951914576277602</v>
      </c>
      <c r="W12" s="17">
        <v>0.36475975564239099</v>
      </c>
      <c r="X12" s="17">
        <v>0.34908718944522898</v>
      </c>
      <c r="Y12" s="17">
        <v>0.38607816294373298</v>
      </c>
      <c r="Z12" s="17">
        <v>0.32210913643156203</v>
      </c>
      <c r="AA12" s="17">
        <v>0.36141712667896603</v>
      </c>
      <c r="AB12" s="17">
        <v>0.35004115388009699</v>
      </c>
      <c r="AC12" s="17">
        <v>0.31218876882921998</v>
      </c>
      <c r="AD12" s="17">
        <v>0.39776793957481799</v>
      </c>
      <c r="AE12" s="17"/>
      <c r="AF12" s="17">
        <v>0.35061995231196302</v>
      </c>
      <c r="AG12" s="17">
        <v>0.34693274746620101</v>
      </c>
      <c r="AH12" s="17"/>
      <c r="AI12" s="17">
        <v>0.38064836308650202</v>
      </c>
      <c r="AJ12" s="17">
        <v>0.33498433700034502</v>
      </c>
      <c r="AK12" s="17"/>
      <c r="AL12" s="17">
        <v>0.40511304957733402</v>
      </c>
      <c r="AM12" s="17">
        <v>0.34492287261544302</v>
      </c>
      <c r="AN12" s="17"/>
      <c r="AO12" s="17">
        <v>0.360468896539336</v>
      </c>
      <c r="AP12" s="17">
        <v>0.34609477118925402</v>
      </c>
    </row>
    <row r="13" spans="2:42" x14ac:dyDescent="0.35">
      <c r="B13" s="18" t="s">
        <v>555</v>
      </c>
      <c r="C13" s="17">
        <v>0.241141606880802</v>
      </c>
      <c r="D13" s="17">
        <v>0.261661127974817</v>
      </c>
      <c r="E13" s="17">
        <v>0.222106002653324</v>
      </c>
      <c r="F13" s="17"/>
      <c r="G13" s="17">
        <v>0.211218606610454</v>
      </c>
      <c r="H13" s="17">
        <v>0.28653630599809898</v>
      </c>
      <c r="I13" s="17">
        <v>0.239560572677708</v>
      </c>
      <c r="J13" s="17">
        <v>0.285440192085823</v>
      </c>
      <c r="K13" s="17">
        <v>0.21420928331252201</v>
      </c>
      <c r="L13" s="17">
        <v>0.20742170676740501</v>
      </c>
      <c r="M13" s="17"/>
      <c r="N13" s="17">
        <v>0.278369578051753</v>
      </c>
      <c r="O13" s="17">
        <v>0.206441616774205</v>
      </c>
      <c r="P13" s="17">
        <v>0.25256760649305598</v>
      </c>
      <c r="Q13" s="17">
        <v>0.226264141242913</v>
      </c>
      <c r="R13" s="17"/>
      <c r="S13" s="17">
        <v>0.24954898854770699</v>
      </c>
      <c r="T13" s="17">
        <v>0.23560563620521699</v>
      </c>
      <c r="U13" s="17">
        <v>0.229044657257201</v>
      </c>
      <c r="V13" s="17">
        <v>0.20567695237211001</v>
      </c>
      <c r="W13" s="17">
        <v>0.23545801493264601</v>
      </c>
      <c r="X13" s="17">
        <v>0.214155838346478</v>
      </c>
      <c r="Y13" s="17">
        <v>0.247434227006705</v>
      </c>
      <c r="Z13" s="17">
        <v>0.26466809714265699</v>
      </c>
      <c r="AA13" s="17">
        <v>0.27325909469425602</v>
      </c>
      <c r="AB13" s="17">
        <v>0.25322762738811699</v>
      </c>
      <c r="AC13" s="17">
        <v>0.25565659794372803</v>
      </c>
      <c r="AD13" s="17">
        <v>0.23270465544602301</v>
      </c>
      <c r="AE13" s="17"/>
      <c r="AF13" s="17">
        <v>0.26505625534681199</v>
      </c>
      <c r="AG13" s="17">
        <v>0.20862194618994401</v>
      </c>
      <c r="AH13" s="17"/>
      <c r="AI13" s="17">
        <v>0.27446188691089002</v>
      </c>
      <c r="AJ13" s="17">
        <v>0.22611975914226201</v>
      </c>
      <c r="AK13" s="17"/>
      <c r="AL13" s="17">
        <v>0.25650839909254802</v>
      </c>
      <c r="AM13" s="17">
        <v>0.23997379948783201</v>
      </c>
      <c r="AN13" s="17"/>
      <c r="AO13" s="17">
        <v>0.25664309571990601</v>
      </c>
      <c r="AP13" s="17">
        <v>0.23691558804914201</v>
      </c>
    </row>
    <row r="14" spans="2:42" x14ac:dyDescent="0.35">
      <c r="B14" s="18" t="s">
        <v>124</v>
      </c>
      <c r="C14" s="19">
        <v>6.6193355227559494E-2</v>
      </c>
      <c r="D14" s="19">
        <v>4.9315634919132399E-2</v>
      </c>
      <c r="E14" s="19">
        <v>8.2540622032307803E-2</v>
      </c>
      <c r="F14" s="19"/>
      <c r="G14" s="19">
        <v>6.4564596213257205E-2</v>
      </c>
      <c r="H14" s="19">
        <v>3.7763962812907101E-2</v>
      </c>
      <c r="I14" s="19">
        <v>4.1335461838347902E-2</v>
      </c>
      <c r="J14" s="19">
        <v>4.6553810228498797E-2</v>
      </c>
      <c r="K14" s="19">
        <v>7.0401266463588394E-2</v>
      </c>
      <c r="L14" s="19">
        <v>0.123900870701175</v>
      </c>
      <c r="M14" s="19"/>
      <c r="N14" s="19">
        <v>3.7111156981421103E-2</v>
      </c>
      <c r="O14" s="19">
        <v>7.6100160190942401E-2</v>
      </c>
      <c r="P14" s="19">
        <v>7.0303210566050794E-2</v>
      </c>
      <c r="Q14" s="19">
        <v>8.1886608716192202E-2</v>
      </c>
      <c r="R14" s="19"/>
      <c r="S14" s="19">
        <v>4.6662705376628297E-2</v>
      </c>
      <c r="T14" s="19">
        <v>7.1528035311682198E-2</v>
      </c>
      <c r="U14" s="19">
        <v>8.1673122439064397E-2</v>
      </c>
      <c r="V14" s="19">
        <v>9.9412310170690299E-2</v>
      </c>
      <c r="W14" s="19">
        <v>7.0507414968048396E-2</v>
      </c>
      <c r="X14" s="19">
        <v>5.38138118147636E-2</v>
      </c>
      <c r="Y14" s="19">
        <v>8.1217271728119197E-2</v>
      </c>
      <c r="Z14" s="19">
        <v>8.5013055435170196E-2</v>
      </c>
      <c r="AA14" s="19">
        <v>5.8277499141565201E-2</v>
      </c>
      <c r="AB14" s="19">
        <v>6.0921550078827297E-2</v>
      </c>
      <c r="AC14" s="19">
        <v>4.4406562066345703E-2</v>
      </c>
      <c r="AD14" s="19">
        <v>3.6041328782720199E-2</v>
      </c>
      <c r="AE14" s="19"/>
      <c r="AF14" s="19">
        <v>5.8345623782652699E-2</v>
      </c>
      <c r="AG14" s="19">
        <v>7.4944708514461805E-2</v>
      </c>
      <c r="AH14" s="19"/>
      <c r="AI14" s="19">
        <v>5.1128237363941502E-2</v>
      </c>
      <c r="AJ14" s="19">
        <v>7.2985192106063801E-2</v>
      </c>
      <c r="AK14" s="19"/>
      <c r="AL14" s="19">
        <v>4.9681467346329999E-2</v>
      </c>
      <c r="AM14" s="19">
        <v>6.7448184763476707E-2</v>
      </c>
      <c r="AN14" s="19"/>
      <c r="AO14" s="19">
        <v>4.8956479452441602E-2</v>
      </c>
      <c r="AP14" s="19">
        <v>7.0892475575333999E-2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P19"/>
  <sheetViews>
    <sheetView showGridLines="0" workbookViewId="0">
      <pane xSplit="2" topLeftCell="C1" activePane="topRight" state="frozen"/>
      <selection pane="topRight" activeCell="AF14" sqref="AF14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1.5146467663788301E-2</v>
      </c>
      <c r="D9" s="17">
        <v>1.9414155114636102E-2</v>
      </c>
      <c r="E9" s="17">
        <v>1.1089725049034899E-2</v>
      </c>
      <c r="F9" s="17"/>
      <c r="G9" s="17">
        <v>4.8308604797181097E-2</v>
      </c>
      <c r="H9" s="17">
        <v>2.14020899128275E-2</v>
      </c>
      <c r="I9" s="17">
        <v>7.0085255913315998E-3</v>
      </c>
      <c r="J9" s="17">
        <v>7.9739036141557394E-3</v>
      </c>
      <c r="K9" s="17">
        <v>8.4967563963561001E-3</v>
      </c>
      <c r="L9" s="17">
        <v>4.7604752905976199E-3</v>
      </c>
      <c r="M9" s="17"/>
      <c r="N9" s="17">
        <v>9.3904583862698295E-3</v>
      </c>
      <c r="O9" s="17">
        <v>1.07784091235631E-2</v>
      </c>
      <c r="P9" s="17">
        <v>2.91592546858979E-2</v>
      </c>
      <c r="Q9" s="17">
        <v>1.37706148100162E-2</v>
      </c>
      <c r="R9" s="17"/>
      <c r="S9" s="17">
        <v>1.81934390574198E-2</v>
      </c>
      <c r="T9" s="17">
        <v>1.9021594814421498E-2</v>
      </c>
      <c r="U9" s="17">
        <v>0</v>
      </c>
      <c r="V9" s="17">
        <v>7.9840927585559506E-3</v>
      </c>
      <c r="W9" s="17">
        <v>3.0354471768805701E-2</v>
      </c>
      <c r="X9" s="17">
        <v>1.10176202834146E-2</v>
      </c>
      <c r="Y9" s="17">
        <v>1.3424567075154501E-2</v>
      </c>
      <c r="Z9" s="17">
        <v>5.15512195794324E-2</v>
      </c>
      <c r="AA9" s="17">
        <v>1.8663204894760199E-2</v>
      </c>
      <c r="AB9" s="17">
        <v>3.4942532567883802E-3</v>
      </c>
      <c r="AC9" s="17">
        <v>1.5859033686447199E-2</v>
      </c>
      <c r="AD9" s="17">
        <v>0</v>
      </c>
      <c r="AE9" s="17"/>
      <c r="AF9" s="17">
        <v>1.21967945209282E-2</v>
      </c>
      <c r="AG9" s="17">
        <v>1.9261861360031999E-2</v>
      </c>
      <c r="AH9" s="17"/>
      <c r="AI9" s="17">
        <v>1.8456803529157999E-2</v>
      </c>
      <c r="AJ9" s="17">
        <v>1.36540623992434E-2</v>
      </c>
      <c r="AK9" s="17"/>
      <c r="AL9" s="17">
        <v>3.0960472853054699E-2</v>
      </c>
      <c r="AM9" s="17">
        <v>1.3944674087222299E-2</v>
      </c>
      <c r="AN9" s="17"/>
      <c r="AO9" s="17">
        <v>1.25128704349178E-2</v>
      </c>
      <c r="AP9" s="17">
        <v>1.5864439440546801E-2</v>
      </c>
    </row>
    <row r="10" spans="2:42" x14ac:dyDescent="0.35">
      <c r="B10" s="18" t="s">
        <v>553</v>
      </c>
      <c r="C10" s="17">
        <v>5.5849293146595001E-2</v>
      </c>
      <c r="D10" s="17">
        <v>6.2971324861369096E-2</v>
      </c>
      <c r="E10" s="17">
        <v>4.7347364220379197E-2</v>
      </c>
      <c r="F10" s="17"/>
      <c r="G10" s="17">
        <v>9.1758701008843799E-2</v>
      </c>
      <c r="H10" s="17">
        <v>6.0561692466502802E-2</v>
      </c>
      <c r="I10" s="17">
        <v>4.5781614938103697E-2</v>
      </c>
      <c r="J10" s="17">
        <v>4.59634216361898E-2</v>
      </c>
      <c r="K10" s="17">
        <v>5.5460575247554503E-2</v>
      </c>
      <c r="L10" s="17">
        <v>4.44614763574974E-2</v>
      </c>
      <c r="M10" s="17"/>
      <c r="N10" s="17">
        <v>6.2379460593186803E-2</v>
      </c>
      <c r="O10" s="17">
        <v>5.40195183199089E-2</v>
      </c>
      <c r="P10" s="17">
        <v>6.7406530686347096E-2</v>
      </c>
      <c r="Q10" s="17">
        <v>4.1271526631233402E-2</v>
      </c>
      <c r="R10" s="17"/>
      <c r="S10" s="17">
        <v>5.7009571671297103E-2</v>
      </c>
      <c r="T10" s="17">
        <v>7.17146892258477E-2</v>
      </c>
      <c r="U10" s="17">
        <v>1.6440719782044599E-2</v>
      </c>
      <c r="V10" s="17">
        <v>5.30197320218566E-2</v>
      </c>
      <c r="W10" s="17">
        <v>4.9751979255329697E-2</v>
      </c>
      <c r="X10" s="17">
        <v>7.6951673003185006E-2</v>
      </c>
      <c r="Y10" s="17">
        <v>3.1663629698859802E-2</v>
      </c>
      <c r="Z10" s="17">
        <v>3.7477152884706502E-2</v>
      </c>
      <c r="AA10" s="17">
        <v>6.3945206360222107E-2</v>
      </c>
      <c r="AB10" s="17">
        <v>3.5530550250155502E-2</v>
      </c>
      <c r="AC10" s="17">
        <v>9.93513668446106E-2</v>
      </c>
      <c r="AD10" s="17">
        <v>9.4459888212353696E-2</v>
      </c>
      <c r="AE10" s="17"/>
      <c r="AF10" s="17">
        <v>5.2693053501766E-2</v>
      </c>
      <c r="AG10" s="17">
        <v>5.9934510192495197E-2</v>
      </c>
      <c r="AH10" s="17"/>
      <c r="AI10" s="17">
        <v>5.7375391136870998E-2</v>
      </c>
      <c r="AJ10" s="17">
        <v>5.5161279371701198E-2</v>
      </c>
      <c r="AK10" s="17"/>
      <c r="AL10" s="17">
        <v>6.7407003193171805E-2</v>
      </c>
      <c r="AM10" s="17">
        <v>5.4970958940456199E-2</v>
      </c>
      <c r="AN10" s="17"/>
      <c r="AO10" s="17">
        <v>5.51893771936037E-2</v>
      </c>
      <c r="AP10" s="17">
        <v>5.6029199559043501E-2</v>
      </c>
    </row>
    <row r="11" spans="2:42" x14ac:dyDescent="0.35">
      <c r="B11" s="18" t="s">
        <v>499</v>
      </c>
      <c r="C11" s="17">
        <v>0.266787890437442</v>
      </c>
      <c r="D11" s="17">
        <v>0.27086803394786102</v>
      </c>
      <c r="E11" s="17">
        <v>0.26334716367518801</v>
      </c>
      <c r="F11" s="17"/>
      <c r="G11" s="17">
        <v>0.25136769575831602</v>
      </c>
      <c r="H11" s="17">
        <v>0.23510657611625299</v>
      </c>
      <c r="I11" s="17">
        <v>0.24971650997674799</v>
      </c>
      <c r="J11" s="17">
        <v>0.26596040521127901</v>
      </c>
      <c r="K11" s="17">
        <v>0.28303239905267902</v>
      </c>
      <c r="L11" s="17">
        <v>0.30667841935677098</v>
      </c>
      <c r="M11" s="17"/>
      <c r="N11" s="17">
        <v>0.25383957491093001</v>
      </c>
      <c r="O11" s="17">
        <v>0.25302100358496299</v>
      </c>
      <c r="P11" s="17">
        <v>0.25495276556953</v>
      </c>
      <c r="Q11" s="17">
        <v>0.30350095432527702</v>
      </c>
      <c r="R11" s="17"/>
      <c r="S11" s="17">
        <v>0.30252896032932403</v>
      </c>
      <c r="T11" s="17">
        <v>0.27917888717929101</v>
      </c>
      <c r="U11" s="17">
        <v>0.243761868390237</v>
      </c>
      <c r="V11" s="17">
        <v>0.26210863613055402</v>
      </c>
      <c r="W11" s="17">
        <v>0.26563046391790501</v>
      </c>
      <c r="X11" s="17">
        <v>0.28190398288618801</v>
      </c>
      <c r="Y11" s="17">
        <v>0.28700403382067902</v>
      </c>
      <c r="Z11" s="17">
        <v>0.22957481487017001</v>
      </c>
      <c r="AA11" s="17">
        <v>0.22673832441601</v>
      </c>
      <c r="AB11" s="17">
        <v>0.26264949299380702</v>
      </c>
      <c r="AC11" s="17">
        <v>0.247416173617933</v>
      </c>
      <c r="AD11" s="17">
        <v>0.26622994227408903</v>
      </c>
      <c r="AE11" s="17"/>
      <c r="AF11" s="17">
        <v>0.25565366426848601</v>
      </c>
      <c r="AG11" s="17">
        <v>0.28343063092316501</v>
      </c>
      <c r="AH11" s="17"/>
      <c r="AI11" s="17">
        <v>0.22895738918202499</v>
      </c>
      <c r="AJ11" s="17">
        <v>0.28384309013019299</v>
      </c>
      <c r="AK11" s="17"/>
      <c r="AL11" s="17">
        <v>0.24880320918653101</v>
      </c>
      <c r="AM11" s="17">
        <v>0.26815464567403402</v>
      </c>
      <c r="AN11" s="17"/>
      <c r="AO11" s="17">
        <v>0.24340328268814801</v>
      </c>
      <c r="AP11" s="17">
        <v>0.27316300664371201</v>
      </c>
    </row>
    <row r="12" spans="2:42" x14ac:dyDescent="0.35">
      <c r="B12" s="18" t="s">
        <v>554</v>
      </c>
      <c r="C12" s="17">
        <v>0.37547713018762802</v>
      </c>
      <c r="D12" s="17">
        <v>0.36894591250231601</v>
      </c>
      <c r="E12" s="17">
        <v>0.38272517926606098</v>
      </c>
      <c r="F12" s="17"/>
      <c r="G12" s="17">
        <v>0.33360085280065499</v>
      </c>
      <c r="H12" s="17">
        <v>0.40807206545571401</v>
      </c>
      <c r="I12" s="17">
        <v>0.413111987863858</v>
      </c>
      <c r="J12" s="17">
        <v>0.393020981980998</v>
      </c>
      <c r="K12" s="17">
        <v>0.37460873482780399</v>
      </c>
      <c r="L12" s="17">
        <v>0.33253172255836799</v>
      </c>
      <c r="M12" s="17"/>
      <c r="N12" s="17">
        <v>0.40339438164862601</v>
      </c>
      <c r="O12" s="17">
        <v>0.41455104465565801</v>
      </c>
      <c r="P12" s="17">
        <v>0.35873734416094299</v>
      </c>
      <c r="Q12" s="17">
        <v>0.32447909955494297</v>
      </c>
      <c r="R12" s="17"/>
      <c r="S12" s="17">
        <v>0.33508812484725198</v>
      </c>
      <c r="T12" s="17">
        <v>0.348559837435649</v>
      </c>
      <c r="U12" s="17">
        <v>0.44158984619923802</v>
      </c>
      <c r="V12" s="17">
        <v>0.39355190799183398</v>
      </c>
      <c r="W12" s="17">
        <v>0.36241537741292801</v>
      </c>
      <c r="X12" s="17">
        <v>0.352655034314175</v>
      </c>
      <c r="Y12" s="17">
        <v>0.41871796167966702</v>
      </c>
      <c r="Z12" s="17">
        <v>0.41276689928389398</v>
      </c>
      <c r="AA12" s="17">
        <v>0.37278461481733199</v>
      </c>
      <c r="AB12" s="17">
        <v>0.39407960458882502</v>
      </c>
      <c r="AC12" s="17">
        <v>0.346618185245052</v>
      </c>
      <c r="AD12" s="17">
        <v>0.38571246472889498</v>
      </c>
      <c r="AE12" s="17"/>
      <c r="AF12" s="17">
        <v>0.37802230153503402</v>
      </c>
      <c r="AG12" s="17">
        <v>0.37120810176699198</v>
      </c>
      <c r="AH12" s="17"/>
      <c r="AI12" s="17">
        <v>0.39214771178618102</v>
      </c>
      <c r="AJ12" s="17">
        <v>0.36796149891861601</v>
      </c>
      <c r="AK12" s="17"/>
      <c r="AL12" s="17">
        <v>0.38224635810418101</v>
      </c>
      <c r="AM12" s="17">
        <v>0.37496269917973002</v>
      </c>
      <c r="AN12" s="17"/>
      <c r="AO12" s="17">
        <v>0.405923688387335</v>
      </c>
      <c r="AP12" s="17">
        <v>0.36717678370822299</v>
      </c>
    </row>
    <row r="13" spans="2:42" x14ac:dyDescent="0.35">
      <c r="B13" s="18" t="s">
        <v>555</v>
      </c>
      <c r="C13" s="17">
        <v>0.19638830245550101</v>
      </c>
      <c r="D13" s="17">
        <v>0.21134348970535799</v>
      </c>
      <c r="E13" s="17">
        <v>0.18176738673406101</v>
      </c>
      <c r="F13" s="17"/>
      <c r="G13" s="17">
        <v>0.185458090858378</v>
      </c>
      <c r="H13" s="17">
        <v>0.22817725126435401</v>
      </c>
      <c r="I13" s="17">
        <v>0.22713836983907401</v>
      </c>
      <c r="J13" s="17">
        <v>0.210822813880397</v>
      </c>
      <c r="K13" s="17">
        <v>0.168079093792079</v>
      </c>
      <c r="L13" s="17">
        <v>0.15994140339152399</v>
      </c>
      <c r="M13" s="17"/>
      <c r="N13" s="17">
        <v>0.21936200438317399</v>
      </c>
      <c r="O13" s="17">
        <v>0.174377189968525</v>
      </c>
      <c r="P13" s="17">
        <v>0.189774233018112</v>
      </c>
      <c r="Q13" s="17">
        <v>0.200349063769061</v>
      </c>
      <c r="R13" s="17"/>
      <c r="S13" s="17">
        <v>0.22633574690574801</v>
      </c>
      <c r="T13" s="17">
        <v>0.19075715993264999</v>
      </c>
      <c r="U13" s="17">
        <v>0.18272366510964699</v>
      </c>
      <c r="V13" s="17">
        <v>0.16087293188994001</v>
      </c>
      <c r="W13" s="17">
        <v>0.18623928921095501</v>
      </c>
      <c r="X13" s="17">
        <v>0.20864076485883701</v>
      </c>
      <c r="Y13" s="17">
        <v>0.18261205370969899</v>
      </c>
      <c r="Z13" s="17">
        <v>0.169035967155233</v>
      </c>
      <c r="AA13" s="17">
        <v>0.23060640727207701</v>
      </c>
      <c r="AB13" s="17">
        <v>0.19100866637613201</v>
      </c>
      <c r="AC13" s="17">
        <v>0.20349401832345501</v>
      </c>
      <c r="AD13" s="17">
        <v>0.16306032350831101</v>
      </c>
      <c r="AE13" s="17"/>
      <c r="AF13" s="17">
        <v>0.21598367254565001</v>
      </c>
      <c r="AG13" s="17">
        <v>0.17082688617760899</v>
      </c>
      <c r="AH13" s="17"/>
      <c r="AI13" s="17">
        <v>0.23402180420656299</v>
      </c>
      <c r="AJ13" s="17">
        <v>0.17942191643887401</v>
      </c>
      <c r="AK13" s="17"/>
      <c r="AL13" s="17">
        <v>0.18220470344290801</v>
      </c>
      <c r="AM13" s="17">
        <v>0.197466192463877</v>
      </c>
      <c r="AN13" s="17"/>
      <c r="AO13" s="17">
        <v>0.19922876930837799</v>
      </c>
      <c r="AP13" s="17">
        <v>0.19561393384255299</v>
      </c>
    </row>
    <row r="14" spans="2:42" x14ac:dyDescent="0.35">
      <c r="B14" s="18" t="s">
        <v>124</v>
      </c>
      <c r="C14" s="19">
        <v>9.0350916109046095E-2</v>
      </c>
      <c r="D14" s="19">
        <v>6.6457083868460304E-2</v>
      </c>
      <c r="E14" s="19">
        <v>0.113723181055277</v>
      </c>
      <c r="F14" s="19"/>
      <c r="G14" s="19">
        <v>8.9506054776625904E-2</v>
      </c>
      <c r="H14" s="19">
        <v>4.6680324784348699E-2</v>
      </c>
      <c r="I14" s="19">
        <v>5.7242991790884698E-2</v>
      </c>
      <c r="J14" s="19">
        <v>7.62584736769812E-2</v>
      </c>
      <c r="K14" s="19">
        <v>0.11032244068352701</v>
      </c>
      <c r="L14" s="19">
        <v>0.151626503045242</v>
      </c>
      <c r="M14" s="19"/>
      <c r="N14" s="19">
        <v>5.1634120077814198E-2</v>
      </c>
      <c r="O14" s="19">
        <v>9.3252834347382796E-2</v>
      </c>
      <c r="P14" s="19">
        <v>9.9969871879170502E-2</v>
      </c>
      <c r="Q14" s="19">
        <v>0.11662874090946999</v>
      </c>
      <c r="R14" s="19"/>
      <c r="S14" s="19">
        <v>6.08441571889589E-2</v>
      </c>
      <c r="T14" s="19">
        <v>9.0767831412141106E-2</v>
      </c>
      <c r="U14" s="19">
        <v>0.115483900518834</v>
      </c>
      <c r="V14" s="19">
        <v>0.12246269920726</v>
      </c>
      <c r="W14" s="19">
        <v>0.10560841843407601</v>
      </c>
      <c r="X14" s="19">
        <v>6.8830924654201098E-2</v>
      </c>
      <c r="Y14" s="19">
        <v>6.6577754015940696E-2</v>
      </c>
      <c r="Z14" s="19">
        <v>9.9593946226564201E-2</v>
      </c>
      <c r="AA14" s="19">
        <v>8.7262242239597901E-2</v>
      </c>
      <c r="AB14" s="19">
        <v>0.113237432534293</v>
      </c>
      <c r="AC14" s="19">
        <v>8.7261222282501993E-2</v>
      </c>
      <c r="AD14" s="19">
        <v>9.0537381276350901E-2</v>
      </c>
      <c r="AE14" s="19"/>
      <c r="AF14" s="19">
        <v>8.5450513628135702E-2</v>
      </c>
      <c r="AG14" s="19">
        <v>9.5338009579706506E-2</v>
      </c>
      <c r="AH14" s="19"/>
      <c r="AI14" s="19">
        <v>6.9040900159202404E-2</v>
      </c>
      <c r="AJ14" s="19">
        <v>9.9958152741372305E-2</v>
      </c>
      <c r="AK14" s="19"/>
      <c r="AL14" s="19">
        <v>8.8378253220152803E-2</v>
      </c>
      <c r="AM14" s="19">
        <v>9.0500829654680398E-2</v>
      </c>
      <c r="AN14" s="19"/>
      <c r="AO14" s="19">
        <v>8.3742011987617798E-2</v>
      </c>
      <c r="AP14" s="19">
        <v>9.2152636805921201E-2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AP19"/>
  <sheetViews>
    <sheetView showGridLines="0" workbookViewId="0">
      <pane xSplit="2" topLeftCell="C1" activePane="topRight" state="frozen"/>
      <selection pane="topRight" activeCell="AJ12" sqref="AJ12:AJ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2.69465077822977E-2</v>
      </c>
      <c r="D9" s="17">
        <v>3.2790194810772298E-2</v>
      </c>
      <c r="E9" s="17">
        <v>2.08099084641085E-2</v>
      </c>
      <c r="F9" s="17"/>
      <c r="G9" s="17">
        <v>5.6011999996872203E-2</v>
      </c>
      <c r="H9" s="17">
        <v>3.76749607529306E-2</v>
      </c>
      <c r="I9" s="17">
        <v>1.7142404242860999E-2</v>
      </c>
      <c r="J9" s="17">
        <v>1.55075684801888E-2</v>
      </c>
      <c r="K9" s="17">
        <v>2.2786947268579098E-2</v>
      </c>
      <c r="L9" s="17">
        <v>1.8797966679250398E-2</v>
      </c>
      <c r="M9" s="17"/>
      <c r="N9" s="17">
        <v>2.3508748297397099E-2</v>
      </c>
      <c r="O9" s="17">
        <v>2.5067057211144501E-2</v>
      </c>
      <c r="P9" s="17">
        <v>3.7911417110847299E-2</v>
      </c>
      <c r="Q9" s="17">
        <v>2.1932869914223201E-2</v>
      </c>
      <c r="R9" s="17"/>
      <c r="S9" s="17">
        <v>2.9135401760138301E-2</v>
      </c>
      <c r="T9" s="17">
        <v>2.9733996162212398E-2</v>
      </c>
      <c r="U9" s="17">
        <v>1.45789428533707E-2</v>
      </c>
      <c r="V9" s="17">
        <v>1.3498657510149101E-2</v>
      </c>
      <c r="W9" s="17">
        <v>2.7699434102602501E-2</v>
      </c>
      <c r="X9" s="17">
        <v>2.3915636918820801E-2</v>
      </c>
      <c r="Y9" s="17">
        <v>3.8618021848501299E-2</v>
      </c>
      <c r="Z9" s="17">
        <v>2.3708763661110001E-2</v>
      </c>
      <c r="AA9" s="17">
        <v>4.5501368648790598E-2</v>
      </c>
      <c r="AB9" s="17">
        <v>2.1015926210440201E-2</v>
      </c>
      <c r="AC9" s="17">
        <v>2.2174566428601002E-2</v>
      </c>
      <c r="AD9" s="17">
        <v>1.6202580321477901E-2</v>
      </c>
      <c r="AE9" s="17"/>
      <c r="AF9" s="17">
        <v>2.22588679125751E-2</v>
      </c>
      <c r="AG9" s="17">
        <v>3.3512177272935102E-2</v>
      </c>
      <c r="AH9" s="17"/>
      <c r="AI9" s="17">
        <v>2.4434191433429401E-2</v>
      </c>
      <c r="AJ9" s="17">
        <v>2.8079140330093399E-2</v>
      </c>
      <c r="AK9" s="17"/>
      <c r="AL9" s="17">
        <v>2.2174457663165899E-2</v>
      </c>
      <c r="AM9" s="17">
        <v>2.7309162221295601E-2</v>
      </c>
      <c r="AN9" s="17"/>
      <c r="AO9" s="17">
        <v>1.5765856918480502E-2</v>
      </c>
      <c r="AP9" s="17">
        <v>2.9994578944437598E-2</v>
      </c>
    </row>
    <row r="10" spans="2:42" x14ac:dyDescent="0.35">
      <c r="B10" s="18" t="s">
        <v>553</v>
      </c>
      <c r="C10" s="17">
        <v>5.13774137338616E-2</v>
      </c>
      <c r="D10" s="17">
        <v>5.3119208640663197E-2</v>
      </c>
      <c r="E10" s="17">
        <v>4.8820015255941998E-2</v>
      </c>
      <c r="F10" s="17"/>
      <c r="G10" s="17">
        <v>8.17625167102628E-2</v>
      </c>
      <c r="H10" s="17">
        <v>4.9516040759726897E-2</v>
      </c>
      <c r="I10" s="17">
        <v>4.13321875823024E-2</v>
      </c>
      <c r="J10" s="17">
        <v>4.7226876699648299E-2</v>
      </c>
      <c r="K10" s="17">
        <v>4.6648639964579498E-2</v>
      </c>
      <c r="L10" s="17">
        <v>4.7293584794856999E-2</v>
      </c>
      <c r="M10" s="17"/>
      <c r="N10" s="17">
        <v>4.8022538219438402E-2</v>
      </c>
      <c r="O10" s="17">
        <v>5.5958340680724999E-2</v>
      </c>
      <c r="P10" s="17">
        <v>6.16958186087447E-2</v>
      </c>
      <c r="Q10" s="17">
        <v>4.1847459060517497E-2</v>
      </c>
      <c r="R10" s="17"/>
      <c r="S10" s="17">
        <v>7.3762403619846206E-2</v>
      </c>
      <c r="T10" s="17">
        <v>4.25974618051283E-2</v>
      </c>
      <c r="U10" s="17">
        <v>4.6910016616241203E-2</v>
      </c>
      <c r="V10" s="17">
        <v>4.5695071256241497E-2</v>
      </c>
      <c r="W10" s="17">
        <v>3.9665762613130998E-2</v>
      </c>
      <c r="X10" s="17">
        <v>6.4768992008918405E-2</v>
      </c>
      <c r="Y10" s="17">
        <v>3.9876745198548502E-2</v>
      </c>
      <c r="Z10" s="17">
        <v>7.2561731425956302E-2</v>
      </c>
      <c r="AA10" s="17">
        <v>4.3323009590757702E-2</v>
      </c>
      <c r="AB10" s="17">
        <v>5.1852522025800298E-2</v>
      </c>
      <c r="AC10" s="17">
        <v>3.8733370188120002E-2</v>
      </c>
      <c r="AD10" s="17">
        <v>5.2826651762998597E-2</v>
      </c>
      <c r="AE10" s="17"/>
      <c r="AF10" s="17">
        <v>5.0816760020228502E-2</v>
      </c>
      <c r="AG10" s="17">
        <v>5.1919668651051701E-2</v>
      </c>
      <c r="AH10" s="17"/>
      <c r="AI10" s="17">
        <v>4.5615979027451403E-2</v>
      </c>
      <c r="AJ10" s="17">
        <v>5.39748527360875E-2</v>
      </c>
      <c r="AK10" s="17"/>
      <c r="AL10" s="17">
        <v>3.2309346122879001E-2</v>
      </c>
      <c r="AM10" s="17">
        <v>5.2826501482230302E-2</v>
      </c>
      <c r="AN10" s="17"/>
      <c r="AO10" s="17">
        <v>3.9795434963991197E-2</v>
      </c>
      <c r="AP10" s="17">
        <v>5.45348949859778E-2</v>
      </c>
    </row>
    <row r="11" spans="2:42" x14ac:dyDescent="0.35">
      <c r="B11" s="18" t="s">
        <v>499</v>
      </c>
      <c r="C11" s="17">
        <v>0.26290327157364801</v>
      </c>
      <c r="D11" s="17">
        <v>0.26897044353591998</v>
      </c>
      <c r="E11" s="17">
        <v>0.256120551307505</v>
      </c>
      <c r="F11" s="17"/>
      <c r="G11" s="17">
        <v>0.248635600886324</v>
      </c>
      <c r="H11" s="17">
        <v>0.24372726488136801</v>
      </c>
      <c r="I11" s="17">
        <v>0.22106828266595499</v>
      </c>
      <c r="J11" s="17">
        <v>0.25316410987015497</v>
      </c>
      <c r="K11" s="17">
        <v>0.29366112316802301</v>
      </c>
      <c r="L11" s="17">
        <v>0.30946962320335403</v>
      </c>
      <c r="M11" s="17"/>
      <c r="N11" s="17">
        <v>0.222412346867285</v>
      </c>
      <c r="O11" s="17">
        <v>0.25771438411273201</v>
      </c>
      <c r="P11" s="17">
        <v>0.26820095445419201</v>
      </c>
      <c r="Q11" s="17">
        <v>0.30673825109852898</v>
      </c>
      <c r="R11" s="17"/>
      <c r="S11" s="17">
        <v>0.24740595585108599</v>
      </c>
      <c r="T11" s="17">
        <v>0.27874056767611399</v>
      </c>
      <c r="U11" s="17">
        <v>0.25175555402059702</v>
      </c>
      <c r="V11" s="17">
        <v>0.24472395977974301</v>
      </c>
      <c r="W11" s="17">
        <v>0.25854902886997899</v>
      </c>
      <c r="X11" s="17">
        <v>0.26070887634803902</v>
      </c>
      <c r="Y11" s="17">
        <v>0.270428450889379</v>
      </c>
      <c r="Z11" s="17">
        <v>0.29126154272906202</v>
      </c>
      <c r="AA11" s="17">
        <v>0.272005740261547</v>
      </c>
      <c r="AB11" s="17">
        <v>0.24547249436490601</v>
      </c>
      <c r="AC11" s="17">
        <v>0.31764650007581902</v>
      </c>
      <c r="AD11" s="17">
        <v>0.23781547695660901</v>
      </c>
      <c r="AE11" s="17"/>
      <c r="AF11" s="17">
        <v>0.25644296718451398</v>
      </c>
      <c r="AG11" s="17">
        <v>0.27054608698337301</v>
      </c>
      <c r="AH11" s="17"/>
      <c r="AI11" s="17">
        <v>0.23918098589660799</v>
      </c>
      <c r="AJ11" s="17">
        <v>0.273598036537475</v>
      </c>
      <c r="AK11" s="17"/>
      <c r="AL11" s="17">
        <v>0.24616110996342599</v>
      </c>
      <c r="AM11" s="17">
        <v>0.26417560088176401</v>
      </c>
      <c r="AN11" s="17"/>
      <c r="AO11" s="17">
        <v>0.257892691920731</v>
      </c>
      <c r="AP11" s="17">
        <v>0.26426925675033303</v>
      </c>
    </row>
    <row r="12" spans="2:42" x14ac:dyDescent="0.35">
      <c r="B12" s="18" t="s">
        <v>554</v>
      </c>
      <c r="C12" s="17">
        <v>0.36584014309482199</v>
      </c>
      <c r="D12" s="17">
        <v>0.36953249426231199</v>
      </c>
      <c r="E12" s="17">
        <v>0.363620132496076</v>
      </c>
      <c r="F12" s="17"/>
      <c r="G12" s="17">
        <v>0.31386323750616701</v>
      </c>
      <c r="H12" s="17">
        <v>0.37762730274339401</v>
      </c>
      <c r="I12" s="17">
        <v>0.43136805356901298</v>
      </c>
      <c r="J12" s="17">
        <v>0.37232879842821798</v>
      </c>
      <c r="K12" s="17">
        <v>0.35187549091625298</v>
      </c>
      <c r="L12" s="17">
        <v>0.34171759949431202</v>
      </c>
      <c r="M12" s="17"/>
      <c r="N12" s="17">
        <v>0.41422255220607701</v>
      </c>
      <c r="O12" s="17">
        <v>0.38238842200988898</v>
      </c>
      <c r="P12" s="17">
        <v>0.32802623669944603</v>
      </c>
      <c r="Q12" s="17">
        <v>0.33334419719319303</v>
      </c>
      <c r="R12" s="17"/>
      <c r="S12" s="17">
        <v>0.34939931207564701</v>
      </c>
      <c r="T12" s="17">
        <v>0.361496741807393</v>
      </c>
      <c r="U12" s="17">
        <v>0.34778957954448803</v>
      </c>
      <c r="V12" s="17">
        <v>0.38379501391070597</v>
      </c>
      <c r="W12" s="17">
        <v>0.37977517225652002</v>
      </c>
      <c r="X12" s="17">
        <v>0.33275942432709499</v>
      </c>
      <c r="Y12" s="17">
        <v>0.398992192340757</v>
      </c>
      <c r="Z12" s="17">
        <v>0.30655742981733902</v>
      </c>
      <c r="AA12" s="17">
        <v>0.36886176442290303</v>
      </c>
      <c r="AB12" s="17">
        <v>0.39107304492369199</v>
      </c>
      <c r="AC12" s="17">
        <v>0.38840097333131801</v>
      </c>
      <c r="AD12" s="17">
        <v>0.38840706050743001</v>
      </c>
      <c r="AE12" s="17"/>
      <c r="AF12" s="17">
        <v>0.37716721360469802</v>
      </c>
      <c r="AG12" s="17">
        <v>0.35143803804766899</v>
      </c>
      <c r="AH12" s="17"/>
      <c r="AI12" s="17">
        <v>0.37350151643563401</v>
      </c>
      <c r="AJ12" s="17">
        <v>0.362386151000821</v>
      </c>
      <c r="AK12" s="17"/>
      <c r="AL12" s="17">
        <v>0.37316781113940001</v>
      </c>
      <c r="AM12" s="17">
        <v>0.36528327313798398</v>
      </c>
      <c r="AN12" s="17"/>
      <c r="AO12" s="17">
        <v>0.370958222922597</v>
      </c>
      <c r="AP12" s="17">
        <v>0.36444485120004799</v>
      </c>
    </row>
    <row r="13" spans="2:42" x14ac:dyDescent="0.35">
      <c r="B13" s="18" t="s">
        <v>555</v>
      </c>
      <c r="C13" s="17">
        <v>0.219592818895855</v>
      </c>
      <c r="D13" s="17">
        <v>0.21926641152583701</v>
      </c>
      <c r="E13" s="17">
        <v>0.220752928607167</v>
      </c>
      <c r="F13" s="17"/>
      <c r="G13" s="17">
        <v>0.231295385176258</v>
      </c>
      <c r="H13" s="17">
        <v>0.243584711650461</v>
      </c>
      <c r="I13" s="17">
        <v>0.23283335954011899</v>
      </c>
      <c r="J13" s="17">
        <v>0.25204407646339899</v>
      </c>
      <c r="K13" s="17">
        <v>0.19491912998938701</v>
      </c>
      <c r="L13" s="17">
        <v>0.17155592654941201</v>
      </c>
      <c r="M13" s="17"/>
      <c r="N13" s="17">
        <v>0.25245281914671303</v>
      </c>
      <c r="O13" s="17">
        <v>0.19922399629624801</v>
      </c>
      <c r="P13" s="17">
        <v>0.222442525646147</v>
      </c>
      <c r="Q13" s="17">
        <v>0.20176459409449601</v>
      </c>
      <c r="R13" s="17"/>
      <c r="S13" s="17">
        <v>0.24944735156171699</v>
      </c>
      <c r="T13" s="17">
        <v>0.21208590196089899</v>
      </c>
      <c r="U13" s="17">
        <v>0.241197570718056</v>
      </c>
      <c r="V13" s="17">
        <v>0.21476749542506199</v>
      </c>
      <c r="W13" s="17">
        <v>0.21818851111478499</v>
      </c>
      <c r="X13" s="17">
        <v>0.247223527391491</v>
      </c>
      <c r="Y13" s="17">
        <v>0.17609888921925401</v>
      </c>
      <c r="Z13" s="17">
        <v>0.20726399816085</v>
      </c>
      <c r="AA13" s="17">
        <v>0.20222419102372299</v>
      </c>
      <c r="AB13" s="17">
        <v>0.215936586265669</v>
      </c>
      <c r="AC13" s="17">
        <v>0.18852483359827299</v>
      </c>
      <c r="AD13" s="17">
        <v>0.24888654870010299</v>
      </c>
      <c r="AE13" s="17"/>
      <c r="AF13" s="17">
        <v>0.22937250158556299</v>
      </c>
      <c r="AG13" s="17">
        <v>0.208336888847163</v>
      </c>
      <c r="AH13" s="17"/>
      <c r="AI13" s="17">
        <v>0.25977185647178902</v>
      </c>
      <c r="AJ13" s="17">
        <v>0.201478823929374</v>
      </c>
      <c r="AK13" s="17"/>
      <c r="AL13" s="17">
        <v>0.252357643531262</v>
      </c>
      <c r="AM13" s="17">
        <v>0.21710283895005</v>
      </c>
      <c r="AN13" s="17"/>
      <c r="AO13" s="17">
        <v>0.246629735440616</v>
      </c>
      <c r="AP13" s="17">
        <v>0.21222200957204701</v>
      </c>
    </row>
    <row r="14" spans="2:42" x14ac:dyDescent="0.35">
      <c r="B14" s="18" t="s">
        <v>124</v>
      </c>
      <c r="C14" s="19">
        <v>7.3339844919515396E-2</v>
      </c>
      <c r="D14" s="19">
        <v>5.6321247224494997E-2</v>
      </c>
      <c r="E14" s="19">
        <v>8.9876463869201798E-2</v>
      </c>
      <c r="F14" s="19"/>
      <c r="G14" s="19">
        <v>6.8431259724115095E-2</v>
      </c>
      <c r="H14" s="19">
        <v>4.7869719212118897E-2</v>
      </c>
      <c r="I14" s="19">
        <v>5.6255712399749497E-2</v>
      </c>
      <c r="J14" s="19">
        <v>5.9728570058390502E-2</v>
      </c>
      <c r="K14" s="19">
        <v>9.0108668693178101E-2</v>
      </c>
      <c r="L14" s="19">
        <v>0.111165299278813</v>
      </c>
      <c r="M14" s="19"/>
      <c r="N14" s="19">
        <v>3.9380995263089198E-2</v>
      </c>
      <c r="O14" s="19">
        <v>7.9647799689261306E-2</v>
      </c>
      <c r="P14" s="19">
        <v>8.1723047480622105E-2</v>
      </c>
      <c r="Q14" s="19">
        <v>9.4372628639041195E-2</v>
      </c>
      <c r="R14" s="19"/>
      <c r="S14" s="19">
        <v>5.0849575131565898E-2</v>
      </c>
      <c r="T14" s="19">
        <v>7.5345330588253906E-2</v>
      </c>
      <c r="U14" s="19">
        <v>9.7768336247246998E-2</v>
      </c>
      <c r="V14" s="19">
        <v>9.7519802118098103E-2</v>
      </c>
      <c r="W14" s="19">
        <v>7.6122091042981996E-2</v>
      </c>
      <c r="X14" s="19">
        <v>7.0623543005636003E-2</v>
      </c>
      <c r="Y14" s="19">
        <v>7.5985700503561404E-2</v>
      </c>
      <c r="Z14" s="19">
        <v>9.8646534205682396E-2</v>
      </c>
      <c r="AA14" s="19">
        <v>6.8083926052278296E-2</v>
      </c>
      <c r="AB14" s="19">
        <v>7.4649426209491998E-2</v>
      </c>
      <c r="AC14" s="19">
        <v>4.4519756377868799E-2</v>
      </c>
      <c r="AD14" s="19">
        <v>5.5861681751381599E-2</v>
      </c>
      <c r="AE14" s="19"/>
      <c r="AF14" s="19">
        <v>6.3941689692420894E-2</v>
      </c>
      <c r="AG14" s="19">
        <v>8.4247140197808296E-2</v>
      </c>
      <c r="AH14" s="19"/>
      <c r="AI14" s="19">
        <v>5.7495470735088698E-2</v>
      </c>
      <c r="AJ14" s="19">
        <v>8.0482995466149607E-2</v>
      </c>
      <c r="AK14" s="19"/>
      <c r="AL14" s="19">
        <v>7.3829631579867896E-2</v>
      </c>
      <c r="AM14" s="19">
        <v>7.3302623326677002E-2</v>
      </c>
      <c r="AN14" s="19"/>
      <c r="AO14" s="19">
        <v>6.8958057833584302E-2</v>
      </c>
      <c r="AP14" s="19">
        <v>7.4534408547155998E-2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AP19"/>
  <sheetViews>
    <sheetView showGridLines="0" workbookViewId="0">
      <pane xSplit="2" topLeftCell="C1" activePane="topRight" state="frozen"/>
      <selection pane="topRight" activeCell="AM12" sqref="AM12:AM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1.4531657538722599E-2</v>
      </c>
      <c r="D9" s="17">
        <v>1.8958435530662201E-2</v>
      </c>
      <c r="E9" s="17">
        <v>1.03151368615951E-2</v>
      </c>
      <c r="F9" s="17"/>
      <c r="G9" s="17">
        <v>3.4826205213164103E-2</v>
      </c>
      <c r="H9" s="17">
        <v>2.6654623199456499E-2</v>
      </c>
      <c r="I9" s="17">
        <v>3.9797822382379201E-3</v>
      </c>
      <c r="J9" s="17">
        <v>1.04874623531918E-2</v>
      </c>
      <c r="K9" s="17">
        <v>7.0188246717016603E-3</v>
      </c>
      <c r="L9" s="17">
        <v>7.9626653088709694E-3</v>
      </c>
      <c r="M9" s="17"/>
      <c r="N9" s="17">
        <v>1.0541891566118299E-2</v>
      </c>
      <c r="O9" s="17">
        <v>1.09378201861103E-2</v>
      </c>
      <c r="P9" s="17">
        <v>2.8309022422595899E-2</v>
      </c>
      <c r="Q9" s="17">
        <v>9.2543708557778995E-3</v>
      </c>
      <c r="R9" s="17"/>
      <c r="S9" s="17">
        <v>1.71053385395117E-2</v>
      </c>
      <c r="T9" s="17">
        <v>1.89867567828804E-2</v>
      </c>
      <c r="U9" s="17">
        <v>0</v>
      </c>
      <c r="V9" s="17">
        <v>3.40076858093602E-3</v>
      </c>
      <c r="W9" s="17">
        <v>1.7810946388368901E-2</v>
      </c>
      <c r="X9" s="17">
        <v>1.6735490183098601E-2</v>
      </c>
      <c r="Y9" s="17">
        <v>8.8697813818331105E-3</v>
      </c>
      <c r="Z9" s="17">
        <v>4.1628624307355401E-2</v>
      </c>
      <c r="AA9" s="17">
        <v>1.85016062796758E-2</v>
      </c>
      <c r="AB9" s="17">
        <v>1.8496623609490202E-2</v>
      </c>
      <c r="AC9" s="17">
        <v>0</v>
      </c>
      <c r="AD9" s="17">
        <v>1.79536792863958E-2</v>
      </c>
      <c r="AE9" s="17"/>
      <c r="AF9" s="17">
        <v>1.3701386717095001E-2</v>
      </c>
      <c r="AG9" s="17">
        <v>1.57809618565866E-2</v>
      </c>
      <c r="AH9" s="17"/>
      <c r="AI9" s="17">
        <v>1.45806339713504E-2</v>
      </c>
      <c r="AJ9" s="17">
        <v>1.4509577396747599E-2</v>
      </c>
      <c r="AK9" s="17"/>
      <c r="AL9" s="17">
        <v>1.9496376312905E-2</v>
      </c>
      <c r="AM9" s="17">
        <v>1.4154361144744E-2</v>
      </c>
      <c r="AN9" s="17"/>
      <c r="AO9" s="17">
        <v>1.43643880923605E-2</v>
      </c>
      <c r="AP9" s="17">
        <v>1.4577258566960899E-2</v>
      </c>
    </row>
    <row r="10" spans="2:42" x14ac:dyDescent="0.35">
      <c r="B10" s="18" t="s">
        <v>553</v>
      </c>
      <c r="C10" s="17">
        <v>5.7485737651306698E-2</v>
      </c>
      <c r="D10" s="17">
        <v>7.2028140487196995E-2</v>
      </c>
      <c r="E10" s="17">
        <v>4.1871139533498997E-2</v>
      </c>
      <c r="F10" s="17"/>
      <c r="G10" s="17">
        <v>0.11669148517573399</v>
      </c>
      <c r="H10" s="17">
        <v>7.8961079671588996E-2</v>
      </c>
      <c r="I10" s="17">
        <v>6.5019890110937006E-2</v>
      </c>
      <c r="J10" s="17">
        <v>3.6763235882583602E-2</v>
      </c>
      <c r="K10" s="17">
        <v>3.3605608552647E-2</v>
      </c>
      <c r="L10" s="17">
        <v>2.7040549668574099E-2</v>
      </c>
      <c r="M10" s="17"/>
      <c r="N10" s="17">
        <v>6.60616450402811E-2</v>
      </c>
      <c r="O10" s="17">
        <v>5.3259477854010202E-2</v>
      </c>
      <c r="P10" s="17">
        <v>7.8333654261379504E-2</v>
      </c>
      <c r="Q10" s="17">
        <v>3.3713906051378098E-2</v>
      </c>
      <c r="R10" s="17"/>
      <c r="S10" s="17">
        <v>7.3419308074048104E-2</v>
      </c>
      <c r="T10" s="17">
        <v>7.6791911878433497E-2</v>
      </c>
      <c r="U10" s="17">
        <v>4.4026100737291497E-2</v>
      </c>
      <c r="V10" s="17">
        <v>4.4769027009779701E-2</v>
      </c>
      <c r="W10" s="17">
        <v>6.0513693659094397E-2</v>
      </c>
      <c r="X10" s="17">
        <v>7.2273403550056195E-2</v>
      </c>
      <c r="Y10" s="17">
        <v>2.8572194032145899E-2</v>
      </c>
      <c r="Z10" s="17">
        <v>6.9283635948708497E-2</v>
      </c>
      <c r="AA10" s="17">
        <v>3.2039141583958701E-2</v>
      </c>
      <c r="AB10" s="17">
        <v>5.9284474178759601E-2</v>
      </c>
      <c r="AC10" s="17">
        <v>4.8801126781887E-2</v>
      </c>
      <c r="AD10" s="17">
        <v>8.6119920487440299E-2</v>
      </c>
      <c r="AE10" s="17"/>
      <c r="AF10" s="17">
        <v>5.0210498465749397E-2</v>
      </c>
      <c r="AG10" s="17">
        <v>6.7045336799105903E-2</v>
      </c>
      <c r="AH10" s="17"/>
      <c r="AI10" s="17">
        <v>6.5500413573160596E-2</v>
      </c>
      <c r="AJ10" s="17">
        <v>5.3872465456021403E-2</v>
      </c>
      <c r="AK10" s="17"/>
      <c r="AL10" s="17">
        <v>4.1755078487358599E-2</v>
      </c>
      <c r="AM10" s="17">
        <v>5.86811973031863E-2</v>
      </c>
      <c r="AN10" s="17"/>
      <c r="AO10" s="17">
        <v>4.7624421109575599E-2</v>
      </c>
      <c r="AP10" s="17">
        <v>6.0174131639966003E-2</v>
      </c>
    </row>
    <row r="11" spans="2:42" x14ac:dyDescent="0.35">
      <c r="B11" s="18" t="s">
        <v>499</v>
      </c>
      <c r="C11" s="17">
        <v>0.33420777408125202</v>
      </c>
      <c r="D11" s="17">
        <v>0.33699339997518901</v>
      </c>
      <c r="E11" s="17">
        <v>0.33246937942720001</v>
      </c>
      <c r="F11" s="17"/>
      <c r="G11" s="17">
        <v>0.26657016855121302</v>
      </c>
      <c r="H11" s="17">
        <v>0.26969834260261799</v>
      </c>
      <c r="I11" s="17">
        <v>0.32615328612669597</v>
      </c>
      <c r="J11" s="17">
        <v>0.33123045554186897</v>
      </c>
      <c r="K11" s="17">
        <v>0.39909288726464498</v>
      </c>
      <c r="L11" s="17">
        <v>0.39763863467237698</v>
      </c>
      <c r="M11" s="17"/>
      <c r="N11" s="17">
        <v>0.34239524284415901</v>
      </c>
      <c r="O11" s="17">
        <v>0.32980808453334398</v>
      </c>
      <c r="P11" s="17">
        <v>0.31852481042414998</v>
      </c>
      <c r="Q11" s="17">
        <v>0.342812483864051</v>
      </c>
      <c r="R11" s="17"/>
      <c r="S11" s="17">
        <v>0.31327717370796698</v>
      </c>
      <c r="T11" s="17">
        <v>0.37205844274056499</v>
      </c>
      <c r="U11" s="17">
        <v>0.31428018941672198</v>
      </c>
      <c r="V11" s="17">
        <v>0.34138336372832701</v>
      </c>
      <c r="W11" s="17">
        <v>0.314218665401786</v>
      </c>
      <c r="X11" s="17">
        <v>0.37390923036772</v>
      </c>
      <c r="Y11" s="17">
        <v>0.40805547733544201</v>
      </c>
      <c r="Z11" s="17">
        <v>0.22737111972044799</v>
      </c>
      <c r="AA11" s="17">
        <v>0.32015097927254599</v>
      </c>
      <c r="AB11" s="17">
        <v>0.31088459569577698</v>
      </c>
      <c r="AC11" s="17">
        <v>0.35048669440799501</v>
      </c>
      <c r="AD11" s="17">
        <v>0.26624890912486598</v>
      </c>
      <c r="AE11" s="17"/>
      <c r="AF11" s="17">
        <v>0.32603974970379501</v>
      </c>
      <c r="AG11" s="17">
        <v>0.34744379506110201</v>
      </c>
      <c r="AH11" s="17"/>
      <c r="AI11" s="17">
        <v>0.27453229272448598</v>
      </c>
      <c r="AJ11" s="17">
        <v>0.36111138935267201</v>
      </c>
      <c r="AK11" s="17"/>
      <c r="AL11" s="17">
        <v>0.26886958559095098</v>
      </c>
      <c r="AM11" s="17">
        <v>0.33917318381093903</v>
      </c>
      <c r="AN11" s="17"/>
      <c r="AO11" s="17">
        <v>0.299326075337214</v>
      </c>
      <c r="AP11" s="17">
        <v>0.34371722941826</v>
      </c>
    </row>
    <row r="12" spans="2:42" x14ac:dyDescent="0.35">
      <c r="B12" s="18" t="s">
        <v>554</v>
      </c>
      <c r="C12" s="17">
        <v>0.311929951879579</v>
      </c>
      <c r="D12" s="17">
        <v>0.32417423227265402</v>
      </c>
      <c r="E12" s="17">
        <v>0.30086132987251502</v>
      </c>
      <c r="F12" s="17"/>
      <c r="G12" s="17">
        <v>0.31134779844882798</v>
      </c>
      <c r="H12" s="17">
        <v>0.35297230482091102</v>
      </c>
      <c r="I12" s="17">
        <v>0.36034083209446599</v>
      </c>
      <c r="J12" s="17">
        <v>0.32809805853773799</v>
      </c>
      <c r="K12" s="17">
        <v>0.26867302332406801</v>
      </c>
      <c r="L12" s="17">
        <v>0.25523360662619299</v>
      </c>
      <c r="M12" s="17"/>
      <c r="N12" s="17">
        <v>0.33360551722410497</v>
      </c>
      <c r="O12" s="17">
        <v>0.33567431776514101</v>
      </c>
      <c r="P12" s="17">
        <v>0.29544618024610902</v>
      </c>
      <c r="Q12" s="17">
        <v>0.28252264500353602</v>
      </c>
      <c r="R12" s="17"/>
      <c r="S12" s="17">
        <v>0.30217454220993401</v>
      </c>
      <c r="T12" s="17">
        <v>0.25084484039220301</v>
      </c>
      <c r="U12" s="17">
        <v>0.36258058299153001</v>
      </c>
      <c r="V12" s="17">
        <v>0.29866535815279699</v>
      </c>
      <c r="W12" s="17">
        <v>0.33931098352728001</v>
      </c>
      <c r="X12" s="17">
        <v>0.29551421744919898</v>
      </c>
      <c r="Y12" s="17">
        <v>0.30008439999117098</v>
      </c>
      <c r="Z12" s="17">
        <v>0.34196375799839701</v>
      </c>
      <c r="AA12" s="17">
        <v>0.31600295335061901</v>
      </c>
      <c r="AB12" s="17">
        <v>0.325693351543898</v>
      </c>
      <c r="AC12" s="17">
        <v>0.32622488682987699</v>
      </c>
      <c r="AD12" s="17">
        <v>0.42391441838533001</v>
      </c>
      <c r="AE12" s="17"/>
      <c r="AF12" s="17">
        <v>0.32919157291076601</v>
      </c>
      <c r="AG12" s="17">
        <v>0.28733460451357101</v>
      </c>
      <c r="AH12" s="17"/>
      <c r="AI12" s="17">
        <v>0.36072467067107999</v>
      </c>
      <c r="AJ12" s="17">
        <v>0.28993173231272801</v>
      </c>
      <c r="AK12" s="17"/>
      <c r="AL12" s="17">
        <v>0.32842708241392499</v>
      </c>
      <c r="AM12" s="17">
        <v>0.310676243835939</v>
      </c>
      <c r="AN12" s="17"/>
      <c r="AO12" s="17">
        <v>0.33473405580001703</v>
      </c>
      <c r="AP12" s="17">
        <v>0.305713092737392</v>
      </c>
    </row>
    <row r="13" spans="2:42" x14ac:dyDescent="0.35">
      <c r="B13" s="18" t="s">
        <v>555</v>
      </c>
      <c r="C13" s="17">
        <v>0.14727970239088001</v>
      </c>
      <c r="D13" s="17">
        <v>0.14357006652447199</v>
      </c>
      <c r="E13" s="17">
        <v>0.150591832614623</v>
      </c>
      <c r="F13" s="17"/>
      <c r="G13" s="17">
        <v>0.16621821238355899</v>
      </c>
      <c r="H13" s="17">
        <v>0.19000984535154999</v>
      </c>
      <c r="I13" s="17">
        <v>0.16538999663718901</v>
      </c>
      <c r="J13" s="17">
        <v>0.16320480865936601</v>
      </c>
      <c r="K13" s="17">
        <v>0.10946593844182299</v>
      </c>
      <c r="L13" s="17">
        <v>9.7363060117721598E-2</v>
      </c>
      <c r="M13" s="17"/>
      <c r="N13" s="17">
        <v>0.15897466732128299</v>
      </c>
      <c r="O13" s="17">
        <v>0.12390609227621199</v>
      </c>
      <c r="P13" s="17">
        <v>0.14826363472868301</v>
      </c>
      <c r="Q13" s="17">
        <v>0.15747091396393001</v>
      </c>
      <c r="R13" s="17"/>
      <c r="S13" s="17">
        <v>0.179760020684296</v>
      </c>
      <c r="T13" s="17">
        <v>0.13150653476117199</v>
      </c>
      <c r="U13" s="17">
        <v>0.109974371322533</v>
      </c>
      <c r="V13" s="17">
        <v>0.15805497770677501</v>
      </c>
      <c r="W13" s="17">
        <v>0.13499407940204999</v>
      </c>
      <c r="X13" s="17">
        <v>0.12663019307137</v>
      </c>
      <c r="Y13" s="17">
        <v>0.14718555499592001</v>
      </c>
      <c r="Z13" s="17">
        <v>0.17366789200057201</v>
      </c>
      <c r="AA13" s="17">
        <v>0.17592910793942701</v>
      </c>
      <c r="AB13" s="17">
        <v>0.132701551284549</v>
      </c>
      <c r="AC13" s="17">
        <v>0.145390354123384</v>
      </c>
      <c r="AD13" s="17">
        <v>0.12904502155696801</v>
      </c>
      <c r="AE13" s="17"/>
      <c r="AF13" s="17">
        <v>0.162025063714589</v>
      </c>
      <c r="AG13" s="17">
        <v>0.12868117865361201</v>
      </c>
      <c r="AH13" s="17"/>
      <c r="AI13" s="17">
        <v>0.18871152928500401</v>
      </c>
      <c r="AJ13" s="17">
        <v>0.128600909938622</v>
      </c>
      <c r="AK13" s="17"/>
      <c r="AL13" s="17">
        <v>0.233516656279388</v>
      </c>
      <c r="AM13" s="17">
        <v>0.140726080079173</v>
      </c>
      <c r="AN13" s="17"/>
      <c r="AO13" s="17">
        <v>0.188656727794725</v>
      </c>
      <c r="AP13" s="17">
        <v>0.13599948986615601</v>
      </c>
    </row>
    <row r="14" spans="2:42" x14ac:dyDescent="0.35">
      <c r="B14" s="18" t="s">
        <v>124</v>
      </c>
      <c r="C14" s="19">
        <v>0.13456517645825999</v>
      </c>
      <c r="D14" s="19">
        <v>0.104275725209826</v>
      </c>
      <c r="E14" s="19">
        <v>0.16389118169056799</v>
      </c>
      <c r="F14" s="19"/>
      <c r="G14" s="19">
        <v>0.104346130227502</v>
      </c>
      <c r="H14" s="19">
        <v>8.1703804353875698E-2</v>
      </c>
      <c r="I14" s="19">
        <v>7.9116212792473106E-2</v>
      </c>
      <c r="J14" s="19">
        <v>0.130215979025252</v>
      </c>
      <c r="K14" s="19">
        <v>0.18214371774511601</v>
      </c>
      <c r="L14" s="19">
        <v>0.21476148360626399</v>
      </c>
      <c r="M14" s="19"/>
      <c r="N14" s="19">
        <v>8.8421036004052794E-2</v>
      </c>
      <c r="O14" s="19">
        <v>0.14641420738518299</v>
      </c>
      <c r="P14" s="19">
        <v>0.131122697917083</v>
      </c>
      <c r="Q14" s="19">
        <v>0.17422568026132701</v>
      </c>
      <c r="R14" s="19"/>
      <c r="S14" s="19">
        <v>0.114263616784243</v>
      </c>
      <c r="T14" s="19">
        <v>0.149811513444747</v>
      </c>
      <c r="U14" s="19">
        <v>0.16913875553192401</v>
      </c>
      <c r="V14" s="19">
        <v>0.153726504821385</v>
      </c>
      <c r="W14" s="19">
        <v>0.13315163162142199</v>
      </c>
      <c r="X14" s="19">
        <v>0.11493746537855599</v>
      </c>
      <c r="Y14" s="19">
        <v>0.107232592263488</v>
      </c>
      <c r="Z14" s="19">
        <v>0.14608497002452001</v>
      </c>
      <c r="AA14" s="19">
        <v>0.137376211573774</v>
      </c>
      <c r="AB14" s="19">
        <v>0.15293940368752701</v>
      </c>
      <c r="AC14" s="19">
        <v>0.129096937856857</v>
      </c>
      <c r="AD14" s="19">
        <v>7.6718051159000003E-2</v>
      </c>
      <c r="AE14" s="19"/>
      <c r="AF14" s="19">
        <v>0.118831728488005</v>
      </c>
      <c r="AG14" s="19">
        <v>0.15371412311602201</v>
      </c>
      <c r="AH14" s="19"/>
      <c r="AI14" s="19">
        <v>9.5950459774918603E-2</v>
      </c>
      <c r="AJ14" s="19">
        <v>0.15197392554320899</v>
      </c>
      <c r="AK14" s="19"/>
      <c r="AL14" s="19">
        <v>0.107935220915472</v>
      </c>
      <c r="AM14" s="19">
        <v>0.136588933826019</v>
      </c>
      <c r="AN14" s="19"/>
      <c r="AO14" s="19">
        <v>0.115294331866108</v>
      </c>
      <c r="AP14" s="19">
        <v>0.13981879777126499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AP19"/>
  <sheetViews>
    <sheetView showGridLines="0" workbookViewId="0">
      <pane xSplit="2" topLeftCell="C1" activePane="topRight" state="frozen"/>
      <selection pane="topRight" activeCell="G12" sqref="G1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3.1135137352860599E-2</v>
      </c>
      <c r="D9" s="17">
        <v>3.3828681646425399E-2</v>
      </c>
      <c r="E9" s="17">
        <v>2.8731155897195298E-2</v>
      </c>
      <c r="F9" s="17"/>
      <c r="G9" s="17">
        <v>4.2033104137366203E-2</v>
      </c>
      <c r="H9" s="17">
        <v>2.4773376036171E-2</v>
      </c>
      <c r="I9" s="17">
        <v>2.1925367058872401E-2</v>
      </c>
      <c r="J9" s="17">
        <v>2.76940182564187E-2</v>
      </c>
      <c r="K9" s="17">
        <v>4.3607506444809499E-2</v>
      </c>
      <c r="L9" s="17">
        <v>3.0970473265625499E-2</v>
      </c>
      <c r="M9" s="17"/>
      <c r="N9" s="17">
        <v>2.92516491247128E-2</v>
      </c>
      <c r="O9" s="17">
        <v>2.5540365538201399E-2</v>
      </c>
      <c r="P9" s="17">
        <v>4.1659686822808698E-2</v>
      </c>
      <c r="Q9" s="17">
        <v>2.8789358910293699E-2</v>
      </c>
      <c r="R9" s="17"/>
      <c r="S9" s="17">
        <v>2.8430535728534399E-2</v>
      </c>
      <c r="T9" s="17">
        <v>2.1627584301399699E-2</v>
      </c>
      <c r="U9" s="17">
        <v>3.5204638435830903E-2</v>
      </c>
      <c r="V9" s="17">
        <v>3.8800987919411598E-2</v>
      </c>
      <c r="W9" s="17">
        <v>3.2702396515762497E-2</v>
      </c>
      <c r="X9" s="17">
        <v>3.9987320851740102E-2</v>
      </c>
      <c r="Y9" s="17">
        <v>3.7703455863529502E-2</v>
      </c>
      <c r="Z9" s="17">
        <v>2.4921884067932401E-2</v>
      </c>
      <c r="AA9" s="17">
        <v>3.2262007079534603E-2</v>
      </c>
      <c r="AB9" s="17">
        <v>2.2732638646199899E-2</v>
      </c>
      <c r="AC9" s="17">
        <v>3.27014512896305E-2</v>
      </c>
      <c r="AD9" s="17">
        <v>3.0023826530073999E-2</v>
      </c>
      <c r="AE9" s="17"/>
      <c r="AF9" s="17">
        <v>2.6173167096863698E-2</v>
      </c>
      <c r="AG9" s="17">
        <v>3.8108165222113403E-2</v>
      </c>
      <c r="AH9" s="17"/>
      <c r="AI9" s="17">
        <v>3.45887926084536E-2</v>
      </c>
      <c r="AJ9" s="17">
        <v>2.95781191241998E-2</v>
      </c>
      <c r="AK9" s="17"/>
      <c r="AL9" s="17">
        <v>4.1572332685444698E-2</v>
      </c>
      <c r="AM9" s="17">
        <v>3.0341957247128799E-2</v>
      </c>
      <c r="AN9" s="17"/>
      <c r="AO9" s="17">
        <v>3.6504894592175E-2</v>
      </c>
      <c r="AP9" s="17">
        <v>2.9671233114350201E-2</v>
      </c>
    </row>
    <row r="10" spans="2:42" x14ac:dyDescent="0.35">
      <c r="B10" s="18" t="s">
        <v>553</v>
      </c>
      <c r="C10" s="17">
        <v>0.11116683342802799</v>
      </c>
      <c r="D10" s="17">
        <v>0.131716527570058</v>
      </c>
      <c r="E10" s="17">
        <v>9.1910078077478696E-2</v>
      </c>
      <c r="F10" s="17"/>
      <c r="G10" s="17">
        <v>0.14903865677209999</v>
      </c>
      <c r="H10" s="17">
        <v>7.48721335795971E-2</v>
      </c>
      <c r="I10" s="17">
        <v>0.123706408029126</v>
      </c>
      <c r="J10" s="17">
        <v>8.9026158832863397E-2</v>
      </c>
      <c r="K10" s="17">
        <v>0.121723540603524</v>
      </c>
      <c r="L10" s="17">
        <v>0.116188904135023</v>
      </c>
      <c r="M10" s="17"/>
      <c r="N10" s="17">
        <v>0.118885617487221</v>
      </c>
      <c r="O10" s="17">
        <v>0.114888522766239</v>
      </c>
      <c r="P10" s="17">
        <v>0.11349582420887</v>
      </c>
      <c r="Q10" s="17">
        <v>9.8397664543379004E-2</v>
      </c>
      <c r="R10" s="17"/>
      <c r="S10" s="17">
        <v>0.117213347167594</v>
      </c>
      <c r="T10" s="17">
        <v>0.13160653403348199</v>
      </c>
      <c r="U10" s="17">
        <v>8.3516799374857301E-2</v>
      </c>
      <c r="V10" s="17">
        <v>0.10272459773920301</v>
      </c>
      <c r="W10" s="17">
        <v>0.11074715608733</v>
      </c>
      <c r="X10" s="17">
        <v>0.112864048808967</v>
      </c>
      <c r="Y10" s="17">
        <v>9.6820407066492503E-2</v>
      </c>
      <c r="Z10" s="17">
        <v>0.116342662943175</v>
      </c>
      <c r="AA10" s="17">
        <v>0.103658262570114</v>
      </c>
      <c r="AB10" s="17">
        <v>0.113673001770072</v>
      </c>
      <c r="AC10" s="17">
        <v>0.13377646631760001</v>
      </c>
      <c r="AD10" s="17">
        <v>0.103320878170211</v>
      </c>
      <c r="AE10" s="17"/>
      <c r="AF10" s="17">
        <v>0.111567098424878</v>
      </c>
      <c r="AG10" s="17">
        <v>0.110863229081392</v>
      </c>
      <c r="AH10" s="17"/>
      <c r="AI10" s="17">
        <v>0.115378784631646</v>
      </c>
      <c r="AJ10" s="17">
        <v>0.10926795113755</v>
      </c>
      <c r="AK10" s="17"/>
      <c r="AL10" s="17">
        <v>0.13326352233923799</v>
      </c>
      <c r="AM10" s="17">
        <v>0.109487584023526</v>
      </c>
      <c r="AN10" s="17"/>
      <c r="AO10" s="17">
        <v>0.120915251972567</v>
      </c>
      <c r="AP10" s="17">
        <v>0.108509217712807</v>
      </c>
    </row>
    <row r="11" spans="2:42" x14ac:dyDescent="0.35">
      <c r="B11" s="18" t="s">
        <v>499</v>
      </c>
      <c r="C11" s="17">
        <v>0.264157680735784</v>
      </c>
      <c r="D11" s="17">
        <v>0.26154213219975198</v>
      </c>
      <c r="E11" s="17">
        <v>0.266044331974576</v>
      </c>
      <c r="F11" s="17"/>
      <c r="G11" s="17">
        <v>0.23876383619800301</v>
      </c>
      <c r="H11" s="17">
        <v>0.21566538217351999</v>
      </c>
      <c r="I11" s="17">
        <v>0.26433727176170502</v>
      </c>
      <c r="J11" s="17">
        <v>0.28539943594644601</v>
      </c>
      <c r="K11" s="17">
        <v>0.28361853345161397</v>
      </c>
      <c r="L11" s="17">
        <v>0.29032469627872998</v>
      </c>
      <c r="M11" s="17"/>
      <c r="N11" s="17">
        <v>0.22375767717971101</v>
      </c>
      <c r="O11" s="17">
        <v>0.28254664262972501</v>
      </c>
      <c r="P11" s="17">
        <v>0.25553702625239799</v>
      </c>
      <c r="Q11" s="17">
        <v>0.29441821467467</v>
      </c>
      <c r="R11" s="17"/>
      <c r="S11" s="17">
        <v>0.27491690704434502</v>
      </c>
      <c r="T11" s="17">
        <v>0.26070734238405802</v>
      </c>
      <c r="U11" s="17">
        <v>0.27621997709125201</v>
      </c>
      <c r="V11" s="17">
        <v>0.25518831767249001</v>
      </c>
      <c r="W11" s="17">
        <v>0.25033496189996901</v>
      </c>
      <c r="X11" s="17">
        <v>0.26323663060700803</v>
      </c>
      <c r="Y11" s="17">
        <v>0.27549455616881202</v>
      </c>
      <c r="Z11" s="17">
        <v>0.27199049814725101</v>
      </c>
      <c r="AA11" s="17">
        <v>0.248106033658272</v>
      </c>
      <c r="AB11" s="17">
        <v>0.260432828179683</v>
      </c>
      <c r="AC11" s="17">
        <v>0.242009262042433</v>
      </c>
      <c r="AD11" s="17">
        <v>0.32506418392536102</v>
      </c>
      <c r="AE11" s="17"/>
      <c r="AF11" s="17">
        <v>0.25482984982857398</v>
      </c>
      <c r="AG11" s="17">
        <v>0.27805000343035902</v>
      </c>
      <c r="AH11" s="17"/>
      <c r="AI11" s="17">
        <v>0.241720398876524</v>
      </c>
      <c r="AJ11" s="17">
        <v>0.27427312488727901</v>
      </c>
      <c r="AK11" s="17"/>
      <c r="AL11" s="17">
        <v>0.22643559362379201</v>
      </c>
      <c r="AM11" s="17">
        <v>0.26702439043034099</v>
      </c>
      <c r="AN11" s="17"/>
      <c r="AO11" s="17">
        <v>0.279615149042302</v>
      </c>
      <c r="AP11" s="17">
        <v>0.25994366279007802</v>
      </c>
    </row>
    <row r="12" spans="2:42" x14ac:dyDescent="0.35">
      <c r="B12" s="18" t="s">
        <v>554</v>
      </c>
      <c r="C12" s="17">
        <v>0.35863504147606001</v>
      </c>
      <c r="D12" s="17">
        <v>0.343402216354249</v>
      </c>
      <c r="E12" s="17">
        <v>0.372660304470394</v>
      </c>
      <c r="F12" s="17"/>
      <c r="G12" s="17">
        <v>0.30779012845539999</v>
      </c>
      <c r="H12" s="17">
        <v>0.38131213463518199</v>
      </c>
      <c r="I12" s="17">
        <v>0.351724280881554</v>
      </c>
      <c r="J12" s="17">
        <v>0.37481724428963598</v>
      </c>
      <c r="K12" s="17">
        <v>0.37797563726608702</v>
      </c>
      <c r="L12" s="17">
        <v>0.35362111753091802</v>
      </c>
      <c r="M12" s="17"/>
      <c r="N12" s="17">
        <v>0.38310288225745398</v>
      </c>
      <c r="O12" s="17">
        <v>0.38707648882086299</v>
      </c>
      <c r="P12" s="17">
        <v>0.35794914165220498</v>
      </c>
      <c r="Q12" s="17">
        <v>0.30545637062416198</v>
      </c>
      <c r="R12" s="17"/>
      <c r="S12" s="17">
        <v>0.33725989476486301</v>
      </c>
      <c r="T12" s="17">
        <v>0.36300157734277699</v>
      </c>
      <c r="U12" s="17">
        <v>0.38810664310210902</v>
      </c>
      <c r="V12" s="17">
        <v>0.35044709989578499</v>
      </c>
      <c r="W12" s="17">
        <v>0.38869864111469599</v>
      </c>
      <c r="X12" s="17">
        <v>0.37355074364541102</v>
      </c>
      <c r="Y12" s="17">
        <v>0.32952870556657798</v>
      </c>
      <c r="Z12" s="17">
        <v>0.28230981128299298</v>
      </c>
      <c r="AA12" s="17">
        <v>0.347538494593786</v>
      </c>
      <c r="AB12" s="17">
        <v>0.35810997648389797</v>
      </c>
      <c r="AC12" s="17">
        <v>0.39609669816781001</v>
      </c>
      <c r="AD12" s="17">
        <v>0.42965705219006001</v>
      </c>
      <c r="AE12" s="17"/>
      <c r="AF12" s="17">
        <v>0.37335035764611801</v>
      </c>
      <c r="AG12" s="17">
        <v>0.33807514363452501</v>
      </c>
      <c r="AH12" s="17"/>
      <c r="AI12" s="17">
        <v>0.36341391875026502</v>
      </c>
      <c r="AJ12" s="17">
        <v>0.35648057078405299</v>
      </c>
      <c r="AK12" s="17"/>
      <c r="AL12" s="17">
        <v>0.358243507331928</v>
      </c>
      <c r="AM12" s="17">
        <v>0.35866479631765702</v>
      </c>
      <c r="AN12" s="17"/>
      <c r="AO12" s="17">
        <v>0.32953218863144201</v>
      </c>
      <c r="AP12" s="17">
        <v>0.36656906674633799</v>
      </c>
    </row>
    <row r="13" spans="2:42" x14ac:dyDescent="0.35">
      <c r="B13" s="18" t="s">
        <v>555</v>
      </c>
      <c r="C13" s="17">
        <v>0.173445430155517</v>
      </c>
      <c r="D13" s="17">
        <v>0.18179363085352299</v>
      </c>
      <c r="E13" s="17">
        <v>0.16655256045157299</v>
      </c>
      <c r="F13" s="17"/>
      <c r="G13" s="17">
        <v>0.18285828936837101</v>
      </c>
      <c r="H13" s="17">
        <v>0.25900089667693299</v>
      </c>
      <c r="I13" s="17">
        <v>0.19000228326840801</v>
      </c>
      <c r="J13" s="17">
        <v>0.17510537697371301</v>
      </c>
      <c r="K13" s="17">
        <v>0.112126568125872</v>
      </c>
      <c r="L13" s="17">
        <v>0.12352382562379501</v>
      </c>
      <c r="M13" s="17"/>
      <c r="N13" s="17">
        <v>0.202452891084036</v>
      </c>
      <c r="O13" s="17">
        <v>0.13048545883052101</v>
      </c>
      <c r="P13" s="17">
        <v>0.16928045420783999</v>
      </c>
      <c r="Q13" s="17">
        <v>0.19139641045719499</v>
      </c>
      <c r="R13" s="17"/>
      <c r="S13" s="17">
        <v>0.20944060071248399</v>
      </c>
      <c r="T13" s="17">
        <v>0.164599689218006</v>
      </c>
      <c r="U13" s="17">
        <v>0.15561340788189101</v>
      </c>
      <c r="V13" s="17">
        <v>0.17476900294512701</v>
      </c>
      <c r="W13" s="17">
        <v>0.14433186501439799</v>
      </c>
      <c r="X13" s="17">
        <v>0.17361855221805</v>
      </c>
      <c r="Y13" s="17">
        <v>0.17224190299748299</v>
      </c>
      <c r="Z13" s="17">
        <v>0.21366381287689401</v>
      </c>
      <c r="AA13" s="17">
        <v>0.19322622123684099</v>
      </c>
      <c r="AB13" s="17">
        <v>0.17657192981883199</v>
      </c>
      <c r="AC13" s="17">
        <v>0.145674299635287</v>
      </c>
      <c r="AD13" s="17">
        <v>6.8713147721744694E-2</v>
      </c>
      <c r="AE13" s="17"/>
      <c r="AF13" s="17">
        <v>0.184176417564693</v>
      </c>
      <c r="AG13" s="17">
        <v>0.15972789377976701</v>
      </c>
      <c r="AH13" s="17"/>
      <c r="AI13" s="17">
        <v>0.19568705075291801</v>
      </c>
      <c r="AJ13" s="17">
        <v>0.16341819635763699</v>
      </c>
      <c r="AK13" s="17"/>
      <c r="AL13" s="17">
        <v>0.19254845578407301</v>
      </c>
      <c r="AM13" s="17">
        <v>0.171993685754361</v>
      </c>
      <c r="AN13" s="17"/>
      <c r="AO13" s="17">
        <v>0.18137479286272701</v>
      </c>
      <c r="AP13" s="17">
        <v>0.17128372578817899</v>
      </c>
    </row>
    <row r="14" spans="2:42" x14ac:dyDescent="0.35">
      <c r="B14" s="18" t="s">
        <v>124</v>
      </c>
      <c r="C14" s="19">
        <v>6.1459876851750299E-2</v>
      </c>
      <c r="D14" s="19">
        <v>4.7716811375992998E-2</v>
      </c>
      <c r="E14" s="19">
        <v>7.4101569128782893E-2</v>
      </c>
      <c r="F14" s="19"/>
      <c r="G14" s="19">
        <v>7.9515985068759107E-2</v>
      </c>
      <c r="H14" s="19">
        <v>4.4376076898596198E-2</v>
      </c>
      <c r="I14" s="19">
        <v>4.8304389000334201E-2</v>
      </c>
      <c r="J14" s="19">
        <v>4.7957765700922798E-2</v>
      </c>
      <c r="K14" s="19">
        <v>6.0948214108094798E-2</v>
      </c>
      <c r="L14" s="19">
        <v>8.5370983165907993E-2</v>
      </c>
      <c r="M14" s="19"/>
      <c r="N14" s="19">
        <v>4.2549282866865698E-2</v>
      </c>
      <c r="O14" s="19">
        <v>5.9462521414450902E-2</v>
      </c>
      <c r="P14" s="19">
        <v>6.2077866855878398E-2</v>
      </c>
      <c r="Q14" s="19">
        <v>8.1541980790299895E-2</v>
      </c>
      <c r="R14" s="19"/>
      <c r="S14" s="19">
        <v>3.27387145821798E-2</v>
      </c>
      <c r="T14" s="19">
        <v>5.84572727202778E-2</v>
      </c>
      <c r="U14" s="19">
        <v>6.13385341140604E-2</v>
      </c>
      <c r="V14" s="19">
        <v>7.8069993827984102E-2</v>
      </c>
      <c r="W14" s="19">
        <v>7.3184979367844197E-2</v>
      </c>
      <c r="X14" s="19">
        <v>3.6742703868824E-2</v>
      </c>
      <c r="Y14" s="19">
        <v>8.8210972337104995E-2</v>
      </c>
      <c r="Z14" s="19">
        <v>9.0771330681754997E-2</v>
      </c>
      <c r="AA14" s="19">
        <v>7.5208980861452904E-2</v>
      </c>
      <c r="AB14" s="19">
        <v>6.8479625101314598E-2</v>
      </c>
      <c r="AC14" s="19">
        <v>4.9741822547239502E-2</v>
      </c>
      <c r="AD14" s="19">
        <v>4.3220911462549E-2</v>
      </c>
      <c r="AE14" s="19"/>
      <c r="AF14" s="19">
        <v>4.9903109438873501E-2</v>
      </c>
      <c r="AG14" s="19">
        <v>7.5175564851843693E-2</v>
      </c>
      <c r="AH14" s="19"/>
      <c r="AI14" s="19">
        <v>4.9211054380193901E-2</v>
      </c>
      <c r="AJ14" s="19">
        <v>6.6982037709281794E-2</v>
      </c>
      <c r="AK14" s="19"/>
      <c r="AL14" s="19">
        <v>4.79365882355237E-2</v>
      </c>
      <c r="AM14" s="19">
        <v>6.2487586226985699E-2</v>
      </c>
      <c r="AN14" s="19"/>
      <c r="AO14" s="19">
        <v>5.2057722898787101E-2</v>
      </c>
      <c r="AP14" s="19">
        <v>6.4023093848246601E-2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AP19"/>
  <sheetViews>
    <sheetView showGridLines="0" workbookViewId="0">
      <pane xSplit="2" topLeftCell="C1" activePane="topRight" state="frozen"/>
      <selection pane="topRight" activeCell="AI12" sqref="AI12:AI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1.7324864897902199E-2</v>
      </c>
      <c r="D9" s="17">
        <v>2.15412922528927E-2</v>
      </c>
      <c r="E9" s="17">
        <v>1.3333961378851501E-2</v>
      </c>
      <c r="F9" s="17"/>
      <c r="G9" s="17">
        <v>4.2372426526973803E-2</v>
      </c>
      <c r="H9" s="17">
        <v>2.5552658245188899E-2</v>
      </c>
      <c r="I9" s="17">
        <v>1.7645797564536599E-2</v>
      </c>
      <c r="J9" s="17">
        <v>1.42033299107734E-2</v>
      </c>
      <c r="K9" s="17">
        <v>4.4392552039317799E-3</v>
      </c>
      <c r="L9" s="17">
        <v>4.7604752905976199E-3</v>
      </c>
      <c r="M9" s="17"/>
      <c r="N9" s="17">
        <v>1.2950097348127401E-2</v>
      </c>
      <c r="O9" s="17">
        <v>1.7684370148664599E-2</v>
      </c>
      <c r="P9" s="17">
        <v>2.3161297227016601E-2</v>
      </c>
      <c r="Q9" s="17">
        <v>1.538243814724E-2</v>
      </c>
      <c r="R9" s="17"/>
      <c r="S9" s="17">
        <v>2.1190042823558599E-2</v>
      </c>
      <c r="T9" s="17">
        <v>1.2913570170284499E-2</v>
      </c>
      <c r="U9" s="17">
        <v>8.3645632296409003E-3</v>
      </c>
      <c r="V9" s="17">
        <v>1.4387673658278101E-2</v>
      </c>
      <c r="W9" s="17">
        <v>9.3975538584009297E-3</v>
      </c>
      <c r="X9" s="17">
        <v>3.4641517879781897E-2</v>
      </c>
      <c r="Y9" s="17">
        <v>1.30807716648634E-2</v>
      </c>
      <c r="Z9" s="17">
        <v>3.3661672735292997E-2</v>
      </c>
      <c r="AA9" s="17">
        <v>2.7366176274429201E-2</v>
      </c>
      <c r="AB9" s="17">
        <v>1.11015352500612E-2</v>
      </c>
      <c r="AC9" s="17">
        <v>0</v>
      </c>
      <c r="AD9" s="17">
        <v>1.79536792863958E-2</v>
      </c>
      <c r="AE9" s="17"/>
      <c r="AF9" s="17">
        <v>1.22026584434434E-2</v>
      </c>
      <c r="AG9" s="17">
        <v>2.4391903986085602E-2</v>
      </c>
      <c r="AH9" s="17"/>
      <c r="AI9" s="17">
        <v>1.44198028353337E-2</v>
      </c>
      <c r="AJ9" s="17">
        <v>1.86345597724803E-2</v>
      </c>
      <c r="AK9" s="17"/>
      <c r="AL9" s="17">
        <v>4.3365445439025197E-3</v>
      </c>
      <c r="AM9" s="17">
        <v>1.8311919080887602E-2</v>
      </c>
      <c r="AN9" s="17"/>
      <c r="AO9" s="17">
        <v>1.1752885788852901E-2</v>
      </c>
      <c r="AP9" s="17">
        <v>1.8843898900949601E-2</v>
      </c>
    </row>
    <row r="10" spans="2:42" x14ac:dyDescent="0.35">
      <c r="B10" s="18" t="s">
        <v>553</v>
      </c>
      <c r="C10" s="17">
        <v>5.0359120816673202E-2</v>
      </c>
      <c r="D10" s="17">
        <v>5.45448881988677E-2</v>
      </c>
      <c r="E10" s="17">
        <v>4.5994647491155297E-2</v>
      </c>
      <c r="F10" s="17"/>
      <c r="G10" s="17">
        <v>0.111137042432379</v>
      </c>
      <c r="H10" s="17">
        <v>6.6038884528000205E-2</v>
      </c>
      <c r="I10" s="17">
        <v>3.8823218778918499E-2</v>
      </c>
      <c r="J10" s="17">
        <v>4.23701743393309E-2</v>
      </c>
      <c r="K10" s="17">
        <v>2.9191058029460301E-2</v>
      </c>
      <c r="L10" s="17">
        <v>2.6963490811798999E-2</v>
      </c>
      <c r="M10" s="17"/>
      <c r="N10" s="17">
        <v>3.9066947042339199E-2</v>
      </c>
      <c r="O10" s="17">
        <v>4.8737671258225097E-2</v>
      </c>
      <c r="P10" s="17">
        <v>6.5133511853390003E-2</v>
      </c>
      <c r="Q10" s="17">
        <v>4.7755107151384098E-2</v>
      </c>
      <c r="R10" s="17"/>
      <c r="S10" s="17">
        <v>6.9483051440693402E-2</v>
      </c>
      <c r="T10" s="17">
        <v>4.3702378663317998E-2</v>
      </c>
      <c r="U10" s="17">
        <v>4.0305160616622697E-2</v>
      </c>
      <c r="V10" s="17">
        <v>3.4656860298777098E-2</v>
      </c>
      <c r="W10" s="17">
        <v>6.5232888714522694E-2</v>
      </c>
      <c r="X10" s="17">
        <v>6.1634036208759797E-2</v>
      </c>
      <c r="Y10" s="17">
        <v>4.9875273409147401E-2</v>
      </c>
      <c r="Z10" s="17">
        <v>6.0024448827731197E-2</v>
      </c>
      <c r="AA10" s="17">
        <v>4.3491100927490298E-2</v>
      </c>
      <c r="AB10" s="17">
        <v>3.6282398317451503E-2</v>
      </c>
      <c r="AC10" s="17">
        <v>3.8005119306355001E-2</v>
      </c>
      <c r="AD10" s="17">
        <v>7.1844226910682402E-2</v>
      </c>
      <c r="AE10" s="17"/>
      <c r="AF10" s="17">
        <v>4.3648555602249797E-2</v>
      </c>
      <c r="AG10" s="17">
        <v>5.9193154227439697E-2</v>
      </c>
      <c r="AH10" s="17"/>
      <c r="AI10" s="17">
        <v>5.0222704096174201E-2</v>
      </c>
      <c r="AJ10" s="17">
        <v>5.0420621836546803E-2</v>
      </c>
      <c r="AK10" s="17"/>
      <c r="AL10" s="17">
        <v>5.4353363799142698E-2</v>
      </c>
      <c r="AM10" s="17">
        <v>5.0055576236908199E-2</v>
      </c>
      <c r="AN10" s="17"/>
      <c r="AO10" s="17">
        <v>3.9475428045196902E-2</v>
      </c>
      <c r="AP10" s="17">
        <v>5.3326235207275099E-2</v>
      </c>
    </row>
    <row r="11" spans="2:42" x14ac:dyDescent="0.35">
      <c r="B11" s="18" t="s">
        <v>499</v>
      </c>
      <c r="C11" s="17">
        <v>0.268294404820139</v>
      </c>
      <c r="D11" s="17">
        <v>0.26199659129002001</v>
      </c>
      <c r="E11" s="17">
        <v>0.27364726219236002</v>
      </c>
      <c r="F11" s="17"/>
      <c r="G11" s="17">
        <v>0.20044615423097401</v>
      </c>
      <c r="H11" s="17">
        <v>0.20424256656273099</v>
      </c>
      <c r="I11" s="17">
        <v>0.242378793924727</v>
      </c>
      <c r="J11" s="17">
        <v>0.27235669848361499</v>
      </c>
      <c r="K11" s="17">
        <v>0.31822501260809999</v>
      </c>
      <c r="L11" s="17">
        <v>0.350352781796614</v>
      </c>
      <c r="M11" s="17"/>
      <c r="N11" s="17">
        <v>0.24481505267744899</v>
      </c>
      <c r="O11" s="17">
        <v>0.29041327828129798</v>
      </c>
      <c r="P11" s="17">
        <v>0.23132699659602399</v>
      </c>
      <c r="Q11" s="17">
        <v>0.30556049781257899</v>
      </c>
      <c r="R11" s="17"/>
      <c r="S11" s="17">
        <v>0.24107091408047099</v>
      </c>
      <c r="T11" s="17">
        <v>0.28673465589527802</v>
      </c>
      <c r="U11" s="17">
        <v>0.30022127690908401</v>
      </c>
      <c r="V11" s="17">
        <v>0.262008284487728</v>
      </c>
      <c r="W11" s="17">
        <v>0.238281421036143</v>
      </c>
      <c r="X11" s="17">
        <v>0.240087502644689</v>
      </c>
      <c r="Y11" s="17">
        <v>0.28322570677174003</v>
      </c>
      <c r="Z11" s="17">
        <v>0.31948925577905801</v>
      </c>
      <c r="AA11" s="17">
        <v>0.27354329869230298</v>
      </c>
      <c r="AB11" s="17">
        <v>0.261336517474554</v>
      </c>
      <c r="AC11" s="17">
        <v>0.29853984372249298</v>
      </c>
      <c r="AD11" s="17">
        <v>0.247265334611248</v>
      </c>
      <c r="AE11" s="17"/>
      <c r="AF11" s="17">
        <v>0.270151447160214</v>
      </c>
      <c r="AG11" s="17">
        <v>0.26637114557250902</v>
      </c>
      <c r="AH11" s="17"/>
      <c r="AI11" s="17">
        <v>0.233298150968372</v>
      </c>
      <c r="AJ11" s="17">
        <v>0.28407183515103201</v>
      </c>
      <c r="AK11" s="17"/>
      <c r="AL11" s="17">
        <v>0.25824226016413998</v>
      </c>
      <c r="AM11" s="17">
        <v>0.26905832279877301</v>
      </c>
      <c r="AN11" s="17"/>
      <c r="AO11" s="17">
        <v>0.25824130764922498</v>
      </c>
      <c r="AP11" s="17">
        <v>0.27103508208035298</v>
      </c>
    </row>
    <row r="12" spans="2:42" x14ac:dyDescent="0.35">
      <c r="B12" s="18" t="s">
        <v>554</v>
      </c>
      <c r="C12" s="17">
        <v>0.34937433371208698</v>
      </c>
      <c r="D12" s="17">
        <v>0.361121904936205</v>
      </c>
      <c r="E12" s="17">
        <v>0.338626288835982</v>
      </c>
      <c r="F12" s="17"/>
      <c r="G12" s="17">
        <v>0.31097300992355198</v>
      </c>
      <c r="H12" s="17">
        <v>0.38614199226562901</v>
      </c>
      <c r="I12" s="17">
        <v>0.41145589210469202</v>
      </c>
      <c r="J12" s="17">
        <v>0.36604207829796997</v>
      </c>
      <c r="K12" s="17">
        <v>0.34229664843400498</v>
      </c>
      <c r="L12" s="17">
        <v>0.28566218035456098</v>
      </c>
      <c r="M12" s="17"/>
      <c r="N12" s="17">
        <v>0.39175721378783801</v>
      </c>
      <c r="O12" s="17">
        <v>0.36036542792673698</v>
      </c>
      <c r="P12" s="17">
        <v>0.35362221542806699</v>
      </c>
      <c r="Q12" s="17">
        <v>0.29057618733342599</v>
      </c>
      <c r="R12" s="17"/>
      <c r="S12" s="17">
        <v>0.323853909367809</v>
      </c>
      <c r="T12" s="17">
        <v>0.330611542826242</v>
      </c>
      <c r="U12" s="17">
        <v>0.359259545452628</v>
      </c>
      <c r="V12" s="17">
        <v>0.37522553346285498</v>
      </c>
      <c r="W12" s="17">
        <v>0.36287449189254001</v>
      </c>
      <c r="X12" s="17">
        <v>0.328541167872828</v>
      </c>
      <c r="Y12" s="17">
        <v>0.339650646229677</v>
      </c>
      <c r="Z12" s="17">
        <v>0.28069298170141099</v>
      </c>
      <c r="AA12" s="17">
        <v>0.333372342732416</v>
      </c>
      <c r="AB12" s="17">
        <v>0.40318620648098502</v>
      </c>
      <c r="AC12" s="17">
        <v>0.36536420738875097</v>
      </c>
      <c r="AD12" s="17">
        <v>0.464815803760526</v>
      </c>
      <c r="AE12" s="17"/>
      <c r="AF12" s="17">
        <v>0.356173736824064</v>
      </c>
      <c r="AG12" s="17">
        <v>0.340176571376065</v>
      </c>
      <c r="AH12" s="17"/>
      <c r="AI12" s="17">
        <v>0.36911599172404302</v>
      </c>
      <c r="AJ12" s="17">
        <v>0.340474162990408</v>
      </c>
      <c r="AK12" s="17"/>
      <c r="AL12" s="17">
        <v>0.36006087392806702</v>
      </c>
      <c r="AM12" s="17">
        <v>0.34856220451182701</v>
      </c>
      <c r="AN12" s="17"/>
      <c r="AO12" s="17">
        <v>0.35444203944518698</v>
      </c>
      <c r="AP12" s="17">
        <v>0.34799277481257301</v>
      </c>
    </row>
    <row r="13" spans="2:42" x14ac:dyDescent="0.35">
      <c r="B13" s="18" t="s">
        <v>555</v>
      </c>
      <c r="C13" s="17">
        <v>0.21158929298057999</v>
      </c>
      <c r="D13" s="17">
        <v>0.21341350067543699</v>
      </c>
      <c r="E13" s="17">
        <v>0.20989840352584899</v>
      </c>
      <c r="F13" s="17"/>
      <c r="G13" s="17">
        <v>0.259337772101848</v>
      </c>
      <c r="H13" s="17">
        <v>0.27000091584942199</v>
      </c>
      <c r="I13" s="17">
        <v>0.23330099566189</v>
      </c>
      <c r="J13" s="17">
        <v>0.20089459691617001</v>
      </c>
      <c r="K13" s="17">
        <v>0.18982609902843101</v>
      </c>
      <c r="L13" s="17">
        <v>0.13750266603347799</v>
      </c>
      <c r="M13" s="17"/>
      <c r="N13" s="17">
        <v>0.24640327137703999</v>
      </c>
      <c r="O13" s="17">
        <v>0.178528795522996</v>
      </c>
      <c r="P13" s="17">
        <v>0.21665648854341599</v>
      </c>
      <c r="Q13" s="17">
        <v>0.20669109148279199</v>
      </c>
      <c r="R13" s="17"/>
      <c r="S13" s="17">
        <v>0.26448102078413999</v>
      </c>
      <c r="T13" s="17">
        <v>0.20538209479771999</v>
      </c>
      <c r="U13" s="17">
        <v>0.17427316091858799</v>
      </c>
      <c r="V13" s="17">
        <v>0.195624071255254</v>
      </c>
      <c r="W13" s="17">
        <v>0.21919620933613401</v>
      </c>
      <c r="X13" s="17">
        <v>0.21745738575248699</v>
      </c>
      <c r="Y13" s="17">
        <v>0.22429716249842299</v>
      </c>
      <c r="Z13" s="17">
        <v>0.20337310837953401</v>
      </c>
      <c r="AA13" s="17">
        <v>0.216543011501906</v>
      </c>
      <c r="AB13" s="17">
        <v>0.18327503683169</v>
      </c>
      <c r="AC13" s="17">
        <v>0.22382239434094001</v>
      </c>
      <c r="AD13" s="17">
        <v>0.12720676314423901</v>
      </c>
      <c r="AE13" s="17"/>
      <c r="AF13" s="17">
        <v>0.22803643665880999</v>
      </c>
      <c r="AG13" s="17">
        <v>0.19041174878821299</v>
      </c>
      <c r="AH13" s="17"/>
      <c r="AI13" s="17">
        <v>0.25527631518870197</v>
      </c>
      <c r="AJ13" s="17">
        <v>0.19189378636514801</v>
      </c>
      <c r="AK13" s="17"/>
      <c r="AL13" s="17">
        <v>0.24212441755455399</v>
      </c>
      <c r="AM13" s="17">
        <v>0.209268760254465</v>
      </c>
      <c r="AN13" s="17"/>
      <c r="AO13" s="17">
        <v>0.243764291566751</v>
      </c>
      <c r="AP13" s="17">
        <v>0.20281773875471801</v>
      </c>
    </row>
    <row r="14" spans="2:42" x14ac:dyDescent="0.35">
      <c r="B14" s="18" t="s">
        <v>124</v>
      </c>
      <c r="C14" s="19">
        <v>0.103057982772618</v>
      </c>
      <c r="D14" s="19">
        <v>8.7381822646576998E-2</v>
      </c>
      <c r="E14" s="19">
        <v>0.118499436575802</v>
      </c>
      <c r="F14" s="19"/>
      <c r="G14" s="19">
        <v>7.5733594784273106E-2</v>
      </c>
      <c r="H14" s="19">
        <v>4.8022982549029203E-2</v>
      </c>
      <c r="I14" s="19">
        <v>5.6395301965236302E-2</v>
      </c>
      <c r="J14" s="19">
        <v>0.10413312205214</v>
      </c>
      <c r="K14" s="19">
        <v>0.116021926696072</v>
      </c>
      <c r="L14" s="19">
        <v>0.194758405712951</v>
      </c>
      <c r="M14" s="19"/>
      <c r="N14" s="19">
        <v>6.50074177672057E-2</v>
      </c>
      <c r="O14" s="19">
        <v>0.104270456862079</v>
      </c>
      <c r="P14" s="19">
        <v>0.11009949035208599</v>
      </c>
      <c r="Q14" s="19">
        <v>0.13403467807257899</v>
      </c>
      <c r="R14" s="19"/>
      <c r="S14" s="19">
        <v>7.9921061503328394E-2</v>
      </c>
      <c r="T14" s="19">
        <v>0.120655757647158</v>
      </c>
      <c r="U14" s="19">
        <v>0.117576292873436</v>
      </c>
      <c r="V14" s="19">
        <v>0.118097576837108</v>
      </c>
      <c r="W14" s="19">
        <v>0.10501743516226</v>
      </c>
      <c r="X14" s="19">
        <v>0.117638389641455</v>
      </c>
      <c r="Y14" s="19">
        <v>8.9870439426148793E-2</v>
      </c>
      <c r="Z14" s="19">
        <v>0.102758532576973</v>
      </c>
      <c r="AA14" s="19">
        <v>0.105684069871456</v>
      </c>
      <c r="AB14" s="19">
        <v>0.104818305645259</v>
      </c>
      <c r="AC14" s="19">
        <v>7.4268435241461303E-2</v>
      </c>
      <c r="AD14" s="19">
        <v>7.0914192286907998E-2</v>
      </c>
      <c r="AE14" s="19"/>
      <c r="AF14" s="19">
        <v>8.97871653112184E-2</v>
      </c>
      <c r="AG14" s="19">
        <v>0.11945547604968799</v>
      </c>
      <c r="AH14" s="19"/>
      <c r="AI14" s="19">
        <v>7.7667035187374903E-2</v>
      </c>
      <c r="AJ14" s="19">
        <v>0.114505033884385</v>
      </c>
      <c r="AK14" s="19"/>
      <c r="AL14" s="19">
        <v>8.0882540010194098E-2</v>
      </c>
      <c r="AM14" s="19">
        <v>0.10474321711713901</v>
      </c>
      <c r="AN14" s="19"/>
      <c r="AO14" s="19">
        <v>9.23240475047864E-2</v>
      </c>
      <c r="AP14" s="19">
        <v>0.105984270244131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B2:AP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1.80161469382711E-2</v>
      </c>
      <c r="D9" s="17">
        <v>2.3329249407943599E-2</v>
      </c>
      <c r="E9" s="17">
        <v>1.29595679359738E-2</v>
      </c>
      <c r="F9" s="17"/>
      <c r="G9" s="17">
        <v>6.7351224468603796E-2</v>
      </c>
      <c r="H9" s="17">
        <v>1.23376083342597E-2</v>
      </c>
      <c r="I9" s="17">
        <v>1.5079268011370999E-2</v>
      </c>
      <c r="J9" s="17">
        <v>9.9461604885785707E-3</v>
      </c>
      <c r="K9" s="17">
        <v>4.42799778480602E-3</v>
      </c>
      <c r="L9" s="17">
        <v>7.7132109190871804E-3</v>
      </c>
      <c r="M9" s="17"/>
      <c r="N9" s="17">
        <v>1.3481380006406E-2</v>
      </c>
      <c r="O9" s="17">
        <v>1.4519001830662201E-2</v>
      </c>
      <c r="P9" s="17">
        <v>2.82721293910723E-2</v>
      </c>
      <c r="Q9" s="17">
        <v>1.7761014010500599E-2</v>
      </c>
      <c r="R9" s="17"/>
      <c r="S9" s="17">
        <v>2.09841773305064E-2</v>
      </c>
      <c r="T9" s="17">
        <v>2.13921186869706E-2</v>
      </c>
      <c r="U9" s="17">
        <v>1.0653216682139499E-2</v>
      </c>
      <c r="V9" s="17">
        <v>1.08345827038704E-2</v>
      </c>
      <c r="W9" s="17">
        <v>2.9775528752823001E-2</v>
      </c>
      <c r="X9" s="17">
        <v>2.5274297502675399E-2</v>
      </c>
      <c r="Y9" s="17">
        <v>1.7089846160995899E-2</v>
      </c>
      <c r="Z9" s="17">
        <v>3.5474052521072698E-2</v>
      </c>
      <c r="AA9" s="17">
        <v>2.4578788241997999E-2</v>
      </c>
      <c r="AB9" s="17">
        <v>3.4942532567883802E-3</v>
      </c>
      <c r="AC9" s="17">
        <v>6.1222067110892203E-3</v>
      </c>
      <c r="AD9" s="17">
        <v>0</v>
      </c>
      <c r="AE9" s="17"/>
      <c r="AF9" s="17">
        <v>1.10701790036833E-2</v>
      </c>
      <c r="AG9" s="17">
        <v>2.7550913578064499E-2</v>
      </c>
      <c r="AH9" s="17"/>
      <c r="AI9" s="17">
        <v>1.08378725917648E-2</v>
      </c>
      <c r="AJ9" s="17">
        <v>2.1252342557315201E-2</v>
      </c>
      <c r="AK9" s="17"/>
      <c r="AL9" s="17">
        <v>2.6909866714445101E-2</v>
      </c>
      <c r="AM9" s="17">
        <v>1.7340264062879199E-2</v>
      </c>
      <c r="AN9" s="17"/>
      <c r="AO9" s="17">
        <v>1.1843436602340499E-2</v>
      </c>
      <c r="AP9" s="17">
        <v>1.9698952402493499E-2</v>
      </c>
    </row>
    <row r="10" spans="2:42" x14ac:dyDescent="0.35">
      <c r="B10" s="18" t="s">
        <v>553</v>
      </c>
      <c r="C10" s="17">
        <v>5.49103338239798E-2</v>
      </c>
      <c r="D10" s="17">
        <v>5.4453634101852999E-2</v>
      </c>
      <c r="E10" s="17">
        <v>5.3193174416448399E-2</v>
      </c>
      <c r="F10" s="17"/>
      <c r="G10" s="17">
        <v>0.106007412766426</v>
      </c>
      <c r="H10" s="17">
        <v>9.1438735195571094E-2</v>
      </c>
      <c r="I10" s="17">
        <v>4.3913788474245201E-2</v>
      </c>
      <c r="J10" s="17">
        <v>5.2168105841255398E-2</v>
      </c>
      <c r="K10" s="17">
        <v>2.1840858148232101E-2</v>
      </c>
      <c r="L10" s="17">
        <v>2.4233517485243401E-2</v>
      </c>
      <c r="M10" s="17"/>
      <c r="N10" s="17">
        <v>5.4619129506827797E-2</v>
      </c>
      <c r="O10" s="17">
        <v>5.1458871596951498E-2</v>
      </c>
      <c r="P10" s="17">
        <v>7.0306108507788706E-2</v>
      </c>
      <c r="Q10" s="17">
        <v>4.3216195874740397E-2</v>
      </c>
      <c r="R10" s="17"/>
      <c r="S10" s="17">
        <v>7.4917177045825803E-2</v>
      </c>
      <c r="T10" s="17">
        <v>5.2384362545465898E-2</v>
      </c>
      <c r="U10" s="17">
        <v>2.51907519157233E-2</v>
      </c>
      <c r="V10" s="17">
        <v>5.7291390349625902E-2</v>
      </c>
      <c r="W10" s="17">
        <v>4.3534885508687698E-2</v>
      </c>
      <c r="X10" s="17">
        <v>7.0553612549270797E-2</v>
      </c>
      <c r="Y10" s="17">
        <v>4.3968681995389197E-2</v>
      </c>
      <c r="Z10" s="17">
        <v>6.0310276942331598E-2</v>
      </c>
      <c r="AA10" s="17">
        <v>6.4247087679888903E-2</v>
      </c>
      <c r="AB10" s="17">
        <v>4.8275433093784702E-2</v>
      </c>
      <c r="AC10" s="17">
        <v>3.7051974216646799E-2</v>
      </c>
      <c r="AD10" s="17">
        <v>6.1773150111122499E-2</v>
      </c>
      <c r="AE10" s="17"/>
      <c r="AF10" s="17">
        <v>4.7716120350314799E-2</v>
      </c>
      <c r="AG10" s="17">
        <v>6.4437460789123296E-2</v>
      </c>
      <c r="AH10" s="17"/>
      <c r="AI10" s="17">
        <v>4.9643425721822301E-2</v>
      </c>
      <c r="AJ10" s="17">
        <v>5.7284824419258501E-2</v>
      </c>
      <c r="AK10" s="17"/>
      <c r="AL10" s="17">
        <v>6.3702510214018904E-2</v>
      </c>
      <c r="AM10" s="17">
        <v>5.4242167791205498E-2</v>
      </c>
      <c r="AN10" s="17"/>
      <c r="AO10" s="17">
        <v>4.3335398411300997E-2</v>
      </c>
      <c r="AP10" s="17">
        <v>5.8065894914720598E-2</v>
      </c>
    </row>
    <row r="11" spans="2:42" x14ac:dyDescent="0.35">
      <c r="B11" s="18" t="s">
        <v>499</v>
      </c>
      <c r="C11" s="17">
        <v>0.32969642403653598</v>
      </c>
      <c r="D11" s="17">
        <v>0.35290792673953603</v>
      </c>
      <c r="E11" s="17">
        <v>0.30747263541443598</v>
      </c>
      <c r="F11" s="17"/>
      <c r="G11" s="17">
        <v>0.26647824490974797</v>
      </c>
      <c r="H11" s="17">
        <v>0.26319911715734301</v>
      </c>
      <c r="I11" s="17">
        <v>0.28226553251555098</v>
      </c>
      <c r="J11" s="17">
        <v>0.33844082403669401</v>
      </c>
      <c r="K11" s="17">
        <v>0.40681271950002801</v>
      </c>
      <c r="L11" s="17">
        <v>0.40613086504218598</v>
      </c>
      <c r="M11" s="17"/>
      <c r="N11" s="17">
        <v>0.29353904615334803</v>
      </c>
      <c r="O11" s="17">
        <v>0.34099479329558902</v>
      </c>
      <c r="P11" s="17">
        <v>0.31021419910311598</v>
      </c>
      <c r="Q11" s="17">
        <v>0.37335151791579502</v>
      </c>
      <c r="R11" s="17"/>
      <c r="S11" s="17">
        <v>0.33054022779645498</v>
      </c>
      <c r="T11" s="17">
        <v>0.31703859197998702</v>
      </c>
      <c r="U11" s="17">
        <v>0.293078437717681</v>
      </c>
      <c r="V11" s="17">
        <v>0.32591425780105598</v>
      </c>
      <c r="W11" s="17">
        <v>0.32955989725800999</v>
      </c>
      <c r="X11" s="17">
        <v>0.34699646069990497</v>
      </c>
      <c r="Y11" s="17">
        <v>0.34493640491592398</v>
      </c>
      <c r="Z11" s="17">
        <v>0.30657050299541699</v>
      </c>
      <c r="AA11" s="17">
        <v>0.33532458661637699</v>
      </c>
      <c r="AB11" s="17">
        <v>0.35132718636450899</v>
      </c>
      <c r="AC11" s="17">
        <v>0.345418583529712</v>
      </c>
      <c r="AD11" s="17">
        <v>0.31639946344655401</v>
      </c>
      <c r="AE11" s="17"/>
      <c r="AF11" s="17">
        <v>0.32135729242040001</v>
      </c>
      <c r="AG11" s="17">
        <v>0.34131791500372599</v>
      </c>
      <c r="AH11" s="17"/>
      <c r="AI11" s="17">
        <v>0.29564207717941399</v>
      </c>
      <c r="AJ11" s="17">
        <v>0.34504921257436399</v>
      </c>
      <c r="AK11" s="17"/>
      <c r="AL11" s="17">
        <v>0.35112266679648602</v>
      </c>
      <c r="AM11" s="17">
        <v>0.32806812553715697</v>
      </c>
      <c r="AN11" s="17"/>
      <c r="AO11" s="17">
        <v>0.31680926527307002</v>
      </c>
      <c r="AP11" s="17">
        <v>0.333209723706412</v>
      </c>
    </row>
    <row r="12" spans="2:42" x14ac:dyDescent="0.35">
      <c r="B12" s="18" t="s">
        <v>554</v>
      </c>
      <c r="C12" s="17">
        <v>0.26395200657838602</v>
      </c>
      <c r="D12" s="17">
        <v>0.25520383458365697</v>
      </c>
      <c r="E12" s="17">
        <v>0.27440656562836002</v>
      </c>
      <c r="F12" s="17"/>
      <c r="G12" s="17">
        <v>0.26465184506405498</v>
      </c>
      <c r="H12" s="17">
        <v>0.324232559059626</v>
      </c>
      <c r="I12" s="17">
        <v>0.34850792158717198</v>
      </c>
      <c r="J12" s="17">
        <v>0.27113027571915499</v>
      </c>
      <c r="K12" s="17">
        <v>0.24823246781913499</v>
      </c>
      <c r="L12" s="17">
        <v>0.150062172804313</v>
      </c>
      <c r="M12" s="17"/>
      <c r="N12" s="17">
        <v>0.308907360091568</v>
      </c>
      <c r="O12" s="17">
        <v>0.27472371755061797</v>
      </c>
      <c r="P12" s="17">
        <v>0.25774249131940602</v>
      </c>
      <c r="Q12" s="17">
        <v>0.211851160818328</v>
      </c>
      <c r="R12" s="17"/>
      <c r="S12" s="17">
        <v>0.27225703341268198</v>
      </c>
      <c r="T12" s="17">
        <v>0.27050782174472499</v>
      </c>
      <c r="U12" s="17">
        <v>0.30306547664463601</v>
      </c>
      <c r="V12" s="17">
        <v>0.27077347968200399</v>
      </c>
      <c r="W12" s="17">
        <v>0.26087734409545599</v>
      </c>
      <c r="X12" s="17">
        <v>0.22648352619121501</v>
      </c>
      <c r="Y12" s="17">
        <v>0.271865608817352</v>
      </c>
      <c r="Z12" s="17">
        <v>0.206268725165591</v>
      </c>
      <c r="AA12" s="17">
        <v>0.258418753999971</v>
      </c>
      <c r="AB12" s="17">
        <v>0.22223743235467899</v>
      </c>
      <c r="AC12" s="17">
        <v>0.25130250692903899</v>
      </c>
      <c r="AD12" s="17">
        <v>0.414130581878421</v>
      </c>
      <c r="AE12" s="17"/>
      <c r="AF12" s="17">
        <v>0.29429083657156002</v>
      </c>
      <c r="AG12" s="17">
        <v>0.22213548208255801</v>
      </c>
      <c r="AH12" s="17"/>
      <c r="AI12" s="17">
        <v>0.305207254668241</v>
      </c>
      <c r="AJ12" s="17">
        <v>0.24535282149765</v>
      </c>
      <c r="AK12" s="17"/>
      <c r="AL12" s="17">
        <v>0.26232605831121503</v>
      </c>
      <c r="AM12" s="17">
        <v>0.26407557136541598</v>
      </c>
      <c r="AN12" s="17"/>
      <c r="AO12" s="17">
        <v>0.29278578564223101</v>
      </c>
      <c r="AP12" s="17">
        <v>0.25609133625332903</v>
      </c>
    </row>
    <row r="13" spans="2:42" x14ac:dyDescent="0.35">
      <c r="B13" s="18" t="s">
        <v>555</v>
      </c>
      <c r="C13" s="17">
        <v>0.16045458925751899</v>
      </c>
      <c r="D13" s="17">
        <v>0.15770049667545299</v>
      </c>
      <c r="E13" s="17">
        <v>0.16292933943124199</v>
      </c>
      <c r="F13" s="17"/>
      <c r="G13" s="17">
        <v>0.219415831280415</v>
      </c>
      <c r="H13" s="17">
        <v>0.23859913388381801</v>
      </c>
      <c r="I13" s="17">
        <v>0.19622377521102799</v>
      </c>
      <c r="J13" s="17">
        <v>0.13737539557824499</v>
      </c>
      <c r="K13" s="17">
        <v>0.11629898886739</v>
      </c>
      <c r="L13" s="17">
        <v>7.6375011466624607E-2</v>
      </c>
      <c r="M13" s="17"/>
      <c r="N13" s="17">
        <v>0.184589540917033</v>
      </c>
      <c r="O13" s="17">
        <v>0.13176333272237201</v>
      </c>
      <c r="P13" s="17">
        <v>0.160406004849901</v>
      </c>
      <c r="Q13" s="17">
        <v>0.16505180537410699</v>
      </c>
      <c r="R13" s="17"/>
      <c r="S13" s="17">
        <v>0.18613761523536801</v>
      </c>
      <c r="T13" s="17">
        <v>0.12951202252303601</v>
      </c>
      <c r="U13" s="17">
        <v>0.14661008476089399</v>
      </c>
      <c r="V13" s="17">
        <v>0.126025838642261</v>
      </c>
      <c r="W13" s="17">
        <v>0.14073176001063001</v>
      </c>
      <c r="X13" s="17">
        <v>0.16709800501265301</v>
      </c>
      <c r="Y13" s="17">
        <v>0.15634104044783401</v>
      </c>
      <c r="Z13" s="17">
        <v>0.19617151376091199</v>
      </c>
      <c r="AA13" s="17">
        <v>0.183340296680781</v>
      </c>
      <c r="AB13" s="17">
        <v>0.189496669754528</v>
      </c>
      <c r="AC13" s="17">
        <v>0.189702114839256</v>
      </c>
      <c r="AD13" s="17">
        <v>8.47461304605302E-2</v>
      </c>
      <c r="AE13" s="17"/>
      <c r="AF13" s="17">
        <v>0.17750308648020899</v>
      </c>
      <c r="AG13" s="17">
        <v>0.13886406736319001</v>
      </c>
      <c r="AH13" s="17"/>
      <c r="AI13" s="17">
        <v>0.205167804533776</v>
      </c>
      <c r="AJ13" s="17">
        <v>0.140296441991829</v>
      </c>
      <c r="AK13" s="17"/>
      <c r="AL13" s="17">
        <v>0.169132960716217</v>
      </c>
      <c r="AM13" s="17">
        <v>0.15979507188988901</v>
      </c>
      <c r="AN13" s="17"/>
      <c r="AO13" s="17">
        <v>0.19506214495440599</v>
      </c>
      <c r="AP13" s="17">
        <v>0.15101987085009499</v>
      </c>
    </row>
    <row r="14" spans="2:42" x14ac:dyDescent="0.35">
      <c r="B14" s="18" t="s">
        <v>124</v>
      </c>
      <c r="C14" s="19">
        <v>0.17297049936530801</v>
      </c>
      <c r="D14" s="19">
        <v>0.156404858491557</v>
      </c>
      <c r="E14" s="19">
        <v>0.18903871717354001</v>
      </c>
      <c r="F14" s="19"/>
      <c r="G14" s="19">
        <v>7.6095441510751802E-2</v>
      </c>
      <c r="H14" s="19">
        <v>7.0192846369382E-2</v>
      </c>
      <c r="I14" s="19">
        <v>0.11400971420063299</v>
      </c>
      <c r="J14" s="19">
        <v>0.19093923833607199</v>
      </c>
      <c r="K14" s="19">
        <v>0.202386967880408</v>
      </c>
      <c r="L14" s="19">
        <v>0.33548522228254601</v>
      </c>
      <c r="M14" s="19"/>
      <c r="N14" s="19">
        <v>0.14486354332481799</v>
      </c>
      <c r="O14" s="19">
        <v>0.18654028300380801</v>
      </c>
      <c r="P14" s="19">
        <v>0.173059066828716</v>
      </c>
      <c r="Q14" s="19">
        <v>0.18876830600653</v>
      </c>
      <c r="R14" s="19"/>
      <c r="S14" s="19">
        <v>0.115163769179163</v>
      </c>
      <c r="T14" s="19">
        <v>0.209165082519816</v>
      </c>
      <c r="U14" s="19">
        <v>0.22140203227892599</v>
      </c>
      <c r="V14" s="19">
        <v>0.20916045082118301</v>
      </c>
      <c r="W14" s="19">
        <v>0.19552058437439401</v>
      </c>
      <c r="X14" s="19">
        <v>0.16359409804428099</v>
      </c>
      <c r="Y14" s="19">
        <v>0.165798417662506</v>
      </c>
      <c r="Z14" s="19">
        <v>0.195204928614676</v>
      </c>
      <c r="AA14" s="19">
        <v>0.13409048678098401</v>
      </c>
      <c r="AB14" s="19">
        <v>0.18516902517571199</v>
      </c>
      <c r="AC14" s="19">
        <v>0.170402613774257</v>
      </c>
      <c r="AD14" s="19">
        <v>0.122950674103373</v>
      </c>
      <c r="AE14" s="19"/>
      <c r="AF14" s="19">
        <v>0.148062485173833</v>
      </c>
      <c r="AG14" s="19">
        <v>0.205694161183338</v>
      </c>
      <c r="AH14" s="19"/>
      <c r="AI14" s="19">
        <v>0.133501565304982</v>
      </c>
      <c r="AJ14" s="19">
        <v>0.19076435695958299</v>
      </c>
      <c r="AK14" s="19"/>
      <c r="AL14" s="19">
        <v>0.12680593724761799</v>
      </c>
      <c r="AM14" s="19">
        <v>0.17647879935345301</v>
      </c>
      <c r="AN14" s="19"/>
      <c r="AO14" s="19">
        <v>0.14016396911665099</v>
      </c>
      <c r="AP14" s="19">
        <v>0.18191422187295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B2:AP19"/>
  <sheetViews>
    <sheetView showGridLines="0" tabSelected="1" workbookViewId="0">
      <pane xSplit="2" topLeftCell="C1" activePane="topRight" state="frozen"/>
      <selection pane="topRight" activeCell="AM12" sqref="AM12:AM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3" width="10.7265625" customWidth="1"/>
    <col min="34" max="34" width="2.1796875" customWidth="1"/>
    <col min="35" max="36" width="10.7265625" customWidth="1"/>
    <col min="37" max="37" width="2.1796875" customWidth="1"/>
    <col min="38" max="39" width="10.7265625" customWidth="1"/>
    <col min="40" max="40" width="2.1796875" customWidth="1"/>
    <col min="41" max="42" width="10.7265625" customWidth="1"/>
    <col min="43" max="43" width="2.1796875" customWidth="1"/>
  </cols>
  <sheetData>
    <row r="2" spans="2:42" ht="40" customHeight="1" x14ac:dyDescent="0.35">
      <c r="D2" s="30" t="s">
        <v>565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5" spans="2:42" ht="30" customHeight="1" x14ac:dyDescent="0.35">
      <c r="B5" s="15"/>
      <c r="C5" s="15"/>
      <c r="D5" s="29" t="s">
        <v>45</v>
      </c>
      <c r="E5" s="29"/>
      <c r="F5" s="15"/>
      <c r="G5" s="29" t="s">
        <v>46</v>
      </c>
      <c r="H5" s="29"/>
      <c r="I5" s="29"/>
      <c r="J5" s="29"/>
      <c r="K5" s="29"/>
      <c r="L5" s="29"/>
      <c r="M5" s="15"/>
      <c r="N5" s="29" t="s">
        <v>47</v>
      </c>
      <c r="O5" s="29"/>
      <c r="P5" s="29"/>
      <c r="Q5" s="29"/>
      <c r="R5" s="15"/>
      <c r="S5" s="29" t="s">
        <v>48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15"/>
      <c r="AF5" s="29" t="s">
        <v>49</v>
      </c>
      <c r="AG5" s="29"/>
      <c r="AH5" s="15"/>
      <c r="AI5" s="29" t="s">
        <v>50</v>
      </c>
      <c r="AJ5" s="29"/>
      <c r="AK5" s="15"/>
      <c r="AL5" s="29" t="s">
        <v>51</v>
      </c>
      <c r="AM5" s="29"/>
      <c r="AN5" s="15"/>
      <c r="AO5" s="29" t="s">
        <v>52</v>
      </c>
      <c r="AP5" s="29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I6" s="12" t="s">
        <v>43</v>
      </c>
      <c r="AJ6" s="12" t="s">
        <v>44</v>
      </c>
      <c r="AL6" s="12" t="s">
        <v>43</v>
      </c>
      <c r="AM6" s="12" t="s">
        <v>44</v>
      </c>
      <c r="AO6" s="12" t="s">
        <v>43</v>
      </c>
      <c r="AP6" s="12" t="s">
        <v>44</v>
      </c>
    </row>
    <row r="7" spans="2:42" ht="30" customHeight="1" x14ac:dyDescent="0.35">
      <c r="B7" s="10" t="s">
        <v>19</v>
      </c>
      <c r="C7" s="10">
        <v>3009</v>
      </c>
      <c r="D7" s="10">
        <v>1487</v>
      </c>
      <c r="E7" s="10">
        <v>1511</v>
      </c>
      <c r="F7" s="10"/>
      <c r="G7" s="10">
        <v>428</v>
      </c>
      <c r="H7" s="10">
        <v>473</v>
      </c>
      <c r="I7" s="10">
        <v>426</v>
      </c>
      <c r="J7" s="10">
        <v>510</v>
      </c>
      <c r="K7" s="10">
        <v>476</v>
      </c>
      <c r="L7" s="10">
        <v>696</v>
      </c>
      <c r="M7" s="10"/>
      <c r="N7" s="10">
        <v>869</v>
      </c>
      <c r="O7" s="10">
        <v>824</v>
      </c>
      <c r="P7" s="10">
        <v>565</v>
      </c>
      <c r="Q7" s="10">
        <v>741</v>
      </c>
      <c r="R7" s="10"/>
      <c r="S7" s="10">
        <v>392</v>
      </c>
      <c r="T7" s="10">
        <v>393</v>
      </c>
      <c r="U7" s="10">
        <v>229</v>
      </c>
      <c r="V7" s="10">
        <v>284</v>
      </c>
      <c r="W7" s="10">
        <v>220</v>
      </c>
      <c r="X7" s="10">
        <v>263</v>
      </c>
      <c r="Y7" s="10">
        <v>249</v>
      </c>
      <c r="Z7" s="10">
        <v>125</v>
      </c>
      <c r="AA7" s="10">
        <v>341</v>
      </c>
      <c r="AB7" s="10">
        <v>282</v>
      </c>
      <c r="AC7" s="10">
        <v>159</v>
      </c>
      <c r="AD7" s="10">
        <v>72</v>
      </c>
      <c r="AE7" s="10"/>
      <c r="AF7" s="10">
        <v>1730</v>
      </c>
      <c r="AG7" s="10">
        <v>1268</v>
      </c>
      <c r="AH7" s="10"/>
      <c r="AI7" s="10">
        <v>934</v>
      </c>
      <c r="AJ7" s="10">
        <v>2075</v>
      </c>
      <c r="AK7" s="10"/>
      <c r="AL7" s="10">
        <v>214</v>
      </c>
      <c r="AM7" s="10">
        <v>2795</v>
      </c>
      <c r="AN7" s="10"/>
      <c r="AO7" s="10">
        <v>641</v>
      </c>
      <c r="AP7" s="10">
        <v>2368</v>
      </c>
    </row>
    <row r="8" spans="2:42" ht="30" customHeight="1" x14ac:dyDescent="0.35">
      <c r="B8" s="11" t="s">
        <v>20</v>
      </c>
      <c r="C8" s="11">
        <v>3009</v>
      </c>
      <c r="D8" s="11">
        <v>1481</v>
      </c>
      <c r="E8" s="11">
        <v>1517</v>
      </c>
      <c r="F8" s="11"/>
      <c r="G8" s="11">
        <v>421</v>
      </c>
      <c r="H8" s="11">
        <v>514</v>
      </c>
      <c r="I8" s="11">
        <v>512</v>
      </c>
      <c r="J8" s="11">
        <v>511</v>
      </c>
      <c r="K8" s="11">
        <v>422</v>
      </c>
      <c r="L8" s="11">
        <v>629</v>
      </c>
      <c r="M8" s="11"/>
      <c r="N8" s="11">
        <v>810</v>
      </c>
      <c r="O8" s="11">
        <v>779</v>
      </c>
      <c r="P8" s="11">
        <v>660</v>
      </c>
      <c r="Q8" s="11">
        <v>750</v>
      </c>
      <c r="R8" s="11"/>
      <c r="S8" s="11">
        <v>421</v>
      </c>
      <c r="T8" s="11">
        <v>391</v>
      </c>
      <c r="U8" s="11">
        <v>241</v>
      </c>
      <c r="V8" s="11">
        <v>271</v>
      </c>
      <c r="W8" s="11">
        <v>211</v>
      </c>
      <c r="X8" s="11">
        <v>271</v>
      </c>
      <c r="Y8" s="11">
        <v>241</v>
      </c>
      <c r="Z8" s="11">
        <v>120</v>
      </c>
      <c r="AA8" s="11">
        <v>331</v>
      </c>
      <c r="AB8" s="11">
        <v>271</v>
      </c>
      <c r="AC8" s="11">
        <v>150</v>
      </c>
      <c r="AD8" s="11">
        <v>90</v>
      </c>
      <c r="AE8" s="11"/>
      <c r="AF8" s="11">
        <v>1722</v>
      </c>
      <c r="AG8" s="11">
        <v>1276</v>
      </c>
      <c r="AH8" s="11"/>
      <c r="AI8" s="11">
        <v>935</v>
      </c>
      <c r="AJ8" s="11">
        <v>2074</v>
      </c>
      <c r="AK8" s="11"/>
      <c r="AL8" s="11">
        <v>213</v>
      </c>
      <c r="AM8" s="11">
        <v>2796</v>
      </c>
      <c r="AN8" s="11"/>
      <c r="AO8" s="11">
        <v>645</v>
      </c>
      <c r="AP8" s="11">
        <v>2364</v>
      </c>
    </row>
    <row r="9" spans="2:42" x14ac:dyDescent="0.35">
      <c r="B9" s="18" t="s">
        <v>552</v>
      </c>
      <c r="C9" s="17">
        <v>1.9908965392349799E-2</v>
      </c>
      <c r="D9" s="17">
        <v>2.2713875111897801E-2</v>
      </c>
      <c r="E9" s="17">
        <v>1.73148661123468E-2</v>
      </c>
      <c r="F9" s="17"/>
      <c r="G9" s="17">
        <v>5.5433413924717199E-2</v>
      </c>
      <c r="H9" s="17">
        <v>2.9128915764250099E-2</v>
      </c>
      <c r="I9" s="17">
        <v>1.5967455399997599E-2</v>
      </c>
      <c r="J9" s="17">
        <v>1.3777293940135301E-2</v>
      </c>
      <c r="K9" s="17">
        <v>1.9950887965437601E-3</v>
      </c>
      <c r="L9" s="17">
        <v>8.8143074631648402E-3</v>
      </c>
      <c r="M9" s="17"/>
      <c r="N9" s="17">
        <v>2.08812344116403E-2</v>
      </c>
      <c r="O9" s="17">
        <v>2.0387237804373699E-2</v>
      </c>
      <c r="P9" s="17">
        <v>2.0890016446556098E-2</v>
      </c>
      <c r="Q9" s="17">
        <v>1.63755698507786E-2</v>
      </c>
      <c r="R9" s="17"/>
      <c r="S9" s="17">
        <v>2.0570658622033802E-2</v>
      </c>
      <c r="T9" s="17">
        <v>3.1459624786684598E-2</v>
      </c>
      <c r="U9" s="17">
        <v>9.7620836519231504E-3</v>
      </c>
      <c r="V9" s="17">
        <v>0</v>
      </c>
      <c r="W9" s="17">
        <v>2.58957028722538E-2</v>
      </c>
      <c r="X9" s="17">
        <v>2.18528576592741E-2</v>
      </c>
      <c r="Y9" s="17">
        <v>1.5990950511495901E-2</v>
      </c>
      <c r="Z9" s="17">
        <v>6.6841113092978202E-2</v>
      </c>
      <c r="AA9" s="17">
        <v>3.4349771613527397E-2</v>
      </c>
      <c r="AB9" s="17">
        <v>3.76787243668859E-3</v>
      </c>
      <c r="AC9" s="17">
        <v>6.2726559258903698E-3</v>
      </c>
      <c r="AD9" s="17">
        <v>0</v>
      </c>
      <c r="AE9" s="17"/>
      <c r="AF9" s="17">
        <v>1.47453084951394E-2</v>
      </c>
      <c r="AG9" s="17">
        <v>2.70548296664622E-2</v>
      </c>
      <c r="AH9" s="17"/>
      <c r="AI9" s="17">
        <v>1.5128815024541E-2</v>
      </c>
      <c r="AJ9" s="17">
        <v>2.2064010035663599E-2</v>
      </c>
      <c r="AK9" s="17"/>
      <c r="AL9" s="17">
        <v>2.8492913783481E-2</v>
      </c>
      <c r="AM9" s="17">
        <v>1.9256623755011901E-2</v>
      </c>
      <c r="AN9" s="17"/>
      <c r="AO9" s="17">
        <v>9.4580319642985598E-3</v>
      </c>
      <c r="AP9" s="17">
        <v>2.27581008485492E-2</v>
      </c>
    </row>
    <row r="10" spans="2:42" x14ac:dyDescent="0.35">
      <c r="B10" s="18" t="s">
        <v>553</v>
      </c>
      <c r="C10" s="17">
        <v>5.2347085359535701E-2</v>
      </c>
      <c r="D10" s="17">
        <v>5.3602590732594699E-2</v>
      </c>
      <c r="E10" s="17">
        <v>5.0889972916881597E-2</v>
      </c>
      <c r="F10" s="17"/>
      <c r="G10" s="17">
        <v>7.6406648893717594E-2</v>
      </c>
      <c r="H10" s="17">
        <v>7.0944356866679395E-2</v>
      </c>
      <c r="I10" s="17">
        <v>5.5015296412724797E-2</v>
      </c>
      <c r="J10" s="17">
        <v>4.02188114684024E-2</v>
      </c>
      <c r="K10" s="17">
        <v>4.4484567906132297E-2</v>
      </c>
      <c r="L10" s="17">
        <v>3.4003458503073597E-2</v>
      </c>
      <c r="M10" s="17"/>
      <c r="N10" s="17">
        <v>5.9585945459175199E-2</v>
      </c>
      <c r="O10" s="17">
        <v>5.0547934235281797E-2</v>
      </c>
      <c r="P10" s="17">
        <v>5.3486881039498398E-2</v>
      </c>
      <c r="Q10" s="17">
        <v>4.6092775692743601E-2</v>
      </c>
      <c r="R10" s="17"/>
      <c r="S10" s="17">
        <v>6.7161457243259198E-2</v>
      </c>
      <c r="T10" s="17">
        <v>5.1727318465022501E-2</v>
      </c>
      <c r="U10" s="17">
        <v>5.86444427754386E-2</v>
      </c>
      <c r="V10" s="17">
        <v>3.0419996552800602E-2</v>
      </c>
      <c r="W10" s="17">
        <v>4.8427665835705298E-2</v>
      </c>
      <c r="X10" s="17">
        <v>5.4607000036694102E-2</v>
      </c>
      <c r="Y10" s="17">
        <v>4.2121019921062097E-2</v>
      </c>
      <c r="Z10" s="17">
        <v>4.3167054963451898E-2</v>
      </c>
      <c r="AA10" s="17">
        <v>4.8218888737623498E-2</v>
      </c>
      <c r="AB10" s="17">
        <v>4.3692583622575401E-2</v>
      </c>
      <c r="AC10" s="17">
        <v>7.2361303998170104E-2</v>
      </c>
      <c r="AD10" s="17">
        <v>8.4793109986588205E-2</v>
      </c>
      <c r="AE10" s="17"/>
      <c r="AF10" s="17">
        <v>5.8227029262262399E-2</v>
      </c>
      <c r="AG10" s="17">
        <v>4.4874121995396199E-2</v>
      </c>
      <c r="AH10" s="17"/>
      <c r="AI10" s="17">
        <v>5.4676225103932101E-2</v>
      </c>
      <c r="AJ10" s="17">
        <v>5.12970346825753E-2</v>
      </c>
      <c r="AK10" s="17"/>
      <c r="AL10" s="17">
        <v>4.10165960947865E-2</v>
      </c>
      <c r="AM10" s="17">
        <v>5.32081518037891E-2</v>
      </c>
      <c r="AN10" s="17"/>
      <c r="AO10" s="17">
        <v>4.9112643621933801E-2</v>
      </c>
      <c r="AP10" s="17">
        <v>5.3228859480388697E-2</v>
      </c>
    </row>
    <row r="11" spans="2:42" x14ac:dyDescent="0.35">
      <c r="B11" s="18" t="s">
        <v>499</v>
      </c>
      <c r="C11" s="17">
        <v>0.29960400093313899</v>
      </c>
      <c r="D11" s="17">
        <v>0.30250545254044597</v>
      </c>
      <c r="E11" s="17">
        <v>0.29632258400147898</v>
      </c>
      <c r="F11" s="17"/>
      <c r="G11" s="17">
        <v>0.21746977588899499</v>
      </c>
      <c r="H11" s="17">
        <v>0.25553735485329798</v>
      </c>
      <c r="I11" s="17">
        <v>0.32512081793735398</v>
      </c>
      <c r="J11" s="17">
        <v>0.29667787917963001</v>
      </c>
      <c r="K11" s="17">
        <v>0.32520791278728101</v>
      </c>
      <c r="L11" s="17">
        <v>0.35500109998923501</v>
      </c>
      <c r="M11" s="17"/>
      <c r="N11" s="17">
        <v>0.26848154618101799</v>
      </c>
      <c r="O11" s="17">
        <v>0.30160742474615898</v>
      </c>
      <c r="P11" s="17">
        <v>0.30230009153880799</v>
      </c>
      <c r="Q11" s="17">
        <v>0.32889118109891202</v>
      </c>
      <c r="R11" s="17"/>
      <c r="S11" s="17">
        <v>0.29876202200961399</v>
      </c>
      <c r="T11" s="17">
        <v>0.28734889190549401</v>
      </c>
      <c r="U11" s="17">
        <v>0.30340445608929201</v>
      </c>
      <c r="V11" s="17">
        <v>0.33037759896239399</v>
      </c>
      <c r="W11" s="17">
        <v>0.302150913529312</v>
      </c>
      <c r="X11" s="17">
        <v>0.32194734572128902</v>
      </c>
      <c r="Y11" s="17">
        <v>0.30779438131147502</v>
      </c>
      <c r="Z11" s="17">
        <v>0.28380611166355901</v>
      </c>
      <c r="AA11" s="17">
        <v>0.27123746456698</v>
      </c>
      <c r="AB11" s="17">
        <v>0.285441286463406</v>
      </c>
      <c r="AC11" s="17">
        <v>0.29875685836416799</v>
      </c>
      <c r="AD11" s="17">
        <v>0.32820787383510103</v>
      </c>
      <c r="AE11" s="17"/>
      <c r="AF11" s="17">
        <v>0.29435647212287402</v>
      </c>
      <c r="AG11" s="17">
        <v>0.30792240738260501</v>
      </c>
      <c r="AH11" s="17"/>
      <c r="AI11" s="17">
        <v>0.27881498146905798</v>
      </c>
      <c r="AJ11" s="17">
        <v>0.308976355689491</v>
      </c>
      <c r="AK11" s="17"/>
      <c r="AL11" s="17">
        <v>0.32268422455191897</v>
      </c>
      <c r="AM11" s="17">
        <v>0.29785000729529798</v>
      </c>
      <c r="AN11" s="17"/>
      <c r="AO11" s="17">
        <v>0.31073625835491298</v>
      </c>
      <c r="AP11" s="17">
        <v>0.29656912280036002</v>
      </c>
    </row>
    <row r="12" spans="2:42" x14ac:dyDescent="0.35">
      <c r="B12" s="18" t="s">
        <v>554</v>
      </c>
      <c r="C12" s="17">
        <v>0.34744004916200499</v>
      </c>
      <c r="D12" s="17">
        <v>0.35826785832348401</v>
      </c>
      <c r="E12" s="17">
        <v>0.33742382513958702</v>
      </c>
      <c r="F12" s="17"/>
      <c r="G12" s="17">
        <v>0.34126884955554598</v>
      </c>
      <c r="H12" s="17">
        <v>0.37377579602131</v>
      </c>
      <c r="I12" s="17">
        <v>0.36610896436228402</v>
      </c>
      <c r="J12" s="17">
        <v>0.36674403340080097</v>
      </c>
      <c r="K12" s="17">
        <v>0.35824974796836401</v>
      </c>
      <c r="L12" s="17">
        <v>0.29189891803291301</v>
      </c>
      <c r="M12" s="17"/>
      <c r="N12" s="17">
        <v>0.37738944438847499</v>
      </c>
      <c r="O12" s="17">
        <v>0.37633885345625601</v>
      </c>
      <c r="P12" s="17">
        <v>0.323028545112862</v>
      </c>
      <c r="Q12" s="17">
        <v>0.30847082578746898</v>
      </c>
      <c r="R12" s="17"/>
      <c r="S12" s="17">
        <v>0.33183511636728502</v>
      </c>
      <c r="T12" s="17">
        <v>0.35641117658724097</v>
      </c>
      <c r="U12" s="17">
        <v>0.347964139318374</v>
      </c>
      <c r="V12" s="17">
        <v>0.33663328581716101</v>
      </c>
      <c r="W12" s="17">
        <v>0.37655591018961998</v>
      </c>
      <c r="X12" s="17">
        <v>0.32906194407122002</v>
      </c>
      <c r="Y12" s="17">
        <v>0.371319343289576</v>
      </c>
      <c r="Z12" s="17">
        <v>0.25932546707933901</v>
      </c>
      <c r="AA12" s="17">
        <v>0.359590533579835</v>
      </c>
      <c r="AB12" s="17">
        <v>0.35084295455056103</v>
      </c>
      <c r="AC12" s="17">
        <v>0.34736907468871397</v>
      </c>
      <c r="AD12" s="17">
        <v>0.39840496053435198</v>
      </c>
      <c r="AE12" s="17"/>
      <c r="AF12" s="17">
        <v>0.34407924336055901</v>
      </c>
      <c r="AG12" s="17">
        <v>0.350894345715066</v>
      </c>
      <c r="AH12" s="17"/>
      <c r="AI12" s="17">
        <v>0.35110638477399497</v>
      </c>
      <c r="AJ12" s="17">
        <v>0.34578714782768399</v>
      </c>
      <c r="AK12" s="17"/>
      <c r="AL12" s="17">
        <v>0.28592116377183602</v>
      </c>
      <c r="AM12" s="17">
        <v>0.35211520895957399</v>
      </c>
      <c r="AN12" s="17"/>
      <c r="AO12" s="17">
        <v>0.33428542207762302</v>
      </c>
      <c r="AP12" s="17">
        <v>0.35102626609633197</v>
      </c>
    </row>
    <row r="13" spans="2:42" x14ac:dyDescent="0.35">
      <c r="B13" s="18" t="s">
        <v>555</v>
      </c>
      <c r="C13" s="17">
        <v>0.18244811536807901</v>
      </c>
      <c r="D13" s="17">
        <v>0.18019750230252701</v>
      </c>
      <c r="E13" s="17">
        <v>0.184524208451842</v>
      </c>
      <c r="F13" s="17"/>
      <c r="G13" s="17">
        <v>0.23903651838619799</v>
      </c>
      <c r="H13" s="17">
        <v>0.208388124841003</v>
      </c>
      <c r="I13" s="17">
        <v>0.18438655656964301</v>
      </c>
      <c r="J13" s="17">
        <v>0.17478716707691599</v>
      </c>
      <c r="K13" s="17">
        <v>0.14873557548057401</v>
      </c>
      <c r="L13" s="17">
        <v>0.15064643160251701</v>
      </c>
      <c r="M13" s="17"/>
      <c r="N13" s="17">
        <v>0.206229592315024</v>
      </c>
      <c r="O13" s="17">
        <v>0.162264112813992</v>
      </c>
      <c r="P13" s="17">
        <v>0.193972276404803</v>
      </c>
      <c r="Q13" s="17">
        <v>0.16870011406303201</v>
      </c>
      <c r="R13" s="17"/>
      <c r="S13" s="17">
        <v>0.22098079954944599</v>
      </c>
      <c r="T13" s="17">
        <v>0.176586074957886</v>
      </c>
      <c r="U13" s="17">
        <v>0.148760549217474</v>
      </c>
      <c r="V13" s="17">
        <v>0.16649754024394101</v>
      </c>
      <c r="W13" s="17">
        <v>0.13497606274016599</v>
      </c>
      <c r="X13" s="17">
        <v>0.18478502280088399</v>
      </c>
      <c r="Y13" s="17">
        <v>0.16927085601915601</v>
      </c>
      <c r="Z13" s="17">
        <v>0.23994481216960101</v>
      </c>
      <c r="AA13" s="17">
        <v>0.195642872869107</v>
      </c>
      <c r="AB13" s="17">
        <v>0.19576578982762</v>
      </c>
      <c r="AC13" s="17">
        <v>0.183212571547578</v>
      </c>
      <c r="AD13" s="17">
        <v>0.13888030518812799</v>
      </c>
      <c r="AE13" s="17"/>
      <c r="AF13" s="17">
        <v>0.196876790322457</v>
      </c>
      <c r="AG13" s="17">
        <v>0.16373698794219199</v>
      </c>
      <c r="AH13" s="17"/>
      <c r="AI13" s="17">
        <v>0.222846725798902</v>
      </c>
      <c r="AJ13" s="17">
        <v>0.16423512993721001</v>
      </c>
      <c r="AK13" s="17"/>
      <c r="AL13" s="17">
        <v>0.22975505979341801</v>
      </c>
      <c r="AM13" s="17">
        <v>0.178852999440336</v>
      </c>
      <c r="AN13" s="17"/>
      <c r="AO13" s="17">
        <v>0.21429548609055199</v>
      </c>
      <c r="AP13" s="17">
        <v>0.17376587911264799</v>
      </c>
    </row>
    <row r="14" spans="2:42" x14ac:dyDescent="0.35">
      <c r="B14" s="18" t="s">
        <v>124</v>
      </c>
      <c r="C14" s="19">
        <v>9.8251783784891703E-2</v>
      </c>
      <c r="D14" s="19">
        <v>8.2712720989050095E-2</v>
      </c>
      <c r="E14" s="19">
        <v>0.113524543377863</v>
      </c>
      <c r="F14" s="19"/>
      <c r="G14" s="19">
        <v>7.0384793350826702E-2</v>
      </c>
      <c r="H14" s="19">
        <v>6.2225451653459503E-2</v>
      </c>
      <c r="I14" s="19">
        <v>5.34009093179975E-2</v>
      </c>
      <c r="J14" s="19">
        <v>0.107794814934116</v>
      </c>
      <c r="K14" s="19">
        <v>0.121327107061105</v>
      </c>
      <c r="L14" s="19">
        <v>0.15963578440909601</v>
      </c>
      <c r="M14" s="19"/>
      <c r="N14" s="19">
        <v>6.7432237244667501E-2</v>
      </c>
      <c r="O14" s="19">
        <v>8.8854436943937604E-2</v>
      </c>
      <c r="P14" s="19">
        <v>0.106322189457472</v>
      </c>
      <c r="Q14" s="19">
        <v>0.131469533507065</v>
      </c>
      <c r="R14" s="19"/>
      <c r="S14" s="19">
        <v>6.06899462083616E-2</v>
      </c>
      <c r="T14" s="19">
        <v>9.6466913297671403E-2</v>
      </c>
      <c r="U14" s="19">
        <v>0.13146432894749899</v>
      </c>
      <c r="V14" s="19">
        <v>0.13607157842370299</v>
      </c>
      <c r="W14" s="19">
        <v>0.111993744832942</v>
      </c>
      <c r="X14" s="19">
        <v>8.7745829710637893E-2</v>
      </c>
      <c r="Y14" s="19">
        <v>9.3503448947235099E-2</v>
      </c>
      <c r="Z14" s="19">
        <v>0.10691544103107101</v>
      </c>
      <c r="AA14" s="19">
        <v>9.0960468632926297E-2</v>
      </c>
      <c r="AB14" s="19">
        <v>0.12048951309915</v>
      </c>
      <c r="AC14" s="19">
        <v>9.2027535475479399E-2</v>
      </c>
      <c r="AD14" s="19">
        <v>4.9713750455830298E-2</v>
      </c>
      <c r="AE14" s="19"/>
      <c r="AF14" s="19">
        <v>9.1715156436707995E-2</v>
      </c>
      <c r="AG14" s="19">
        <v>0.105517307298278</v>
      </c>
      <c r="AH14" s="19"/>
      <c r="AI14" s="19">
        <v>7.7426867829571505E-2</v>
      </c>
      <c r="AJ14" s="19">
        <v>0.107640321827377</v>
      </c>
      <c r="AK14" s="19"/>
      <c r="AL14" s="19">
        <v>9.2130042004559501E-2</v>
      </c>
      <c r="AM14" s="19">
        <v>9.8717008745990903E-2</v>
      </c>
      <c r="AN14" s="19"/>
      <c r="AO14" s="19">
        <v>8.2112157890680201E-2</v>
      </c>
      <c r="AP14" s="19">
        <v>0.102651771661722</v>
      </c>
    </row>
    <row r="15" spans="2:42" x14ac:dyDescent="0.35">
      <c r="B15" s="16"/>
    </row>
    <row r="16" spans="2:42" x14ac:dyDescent="0.35">
      <c r="B16" t="s">
        <v>60</v>
      </c>
    </row>
    <row r="17" spans="2:2" x14ac:dyDescent="0.35">
      <c r="B17" t="s">
        <v>61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I5:AJ5"/>
    <mergeCell ref="AL5:AM5"/>
    <mergeCell ref="AO5:AP5"/>
    <mergeCell ref="D2:AJ2"/>
    <mergeCell ref="D5:E5"/>
    <mergeCell ref="G5:L5"/>
    <mergeCell ref="N5:Q5"/>
    <mergeCell ref="S5:AD5"/>
    <mergeCell ref="AF5:AG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156</vt:i4>
      </vt:variant>
    </vt:vector>
  </HeadingPairs>
  <TitlesOfParts>
    <vt:vector size="156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  <vt:lpstr>Table 152</vt:lpstr>
      <vt:lpstr>Table 153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MichelaArena</dc:creator>
  <cp:lastModifiedBy>Michela Arena</cp:lastModifiedBy>
  <dcterms:created xsi:type="dcterms:W3CDTF">2024-05-20T15:35:25Z</dcterms:created>
  <dcterms:modified xsi:type="dcterms:W3CDTF">2024-07-26T08:32:55Z</dcterms:modified>
</cp:coreProperties>
</file>